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codeName="ThisWorkbook" autoCompressPictures="0"/>
  <bookViews>
    <workbookView xWindow="0" yWindow="0" windowWidth="27940" windowHeight="17560" firstSheet="3" activeTab="9"/>
  </bookViews>
  <sheets>
    <sheet name="README" sheetId="24" r:id="rId1"/>
    <sheet name="FixedParams" sheetId="1" r:id="rId2"/>
    <sheet name="Solvebaseline" sheetId="25" r:id="rId3"/>
    <sheet name="Sectors" sheetId="2" r:id="rId4"/>
    <sheet name="Calibrations" sheetId="11" r:id="rId5"/>
    <sheet name="Chartbaseline-I" sheetId="26" r:id="rId6"/>
    <sheet name="Chartbaseline-II" sheetId="28" r:id="rId7"/>
    <sheet name="Chartbaseline-III" sheetId="29" r:id="rId8"/>
    <sheet name="ChartACA" sheetId="4" r:id="rId9"/>
    <sheet name="ChartSectorImpacts" sheetId="19" r:id="rId10"/>
    <sheet name="ChartESI" sheetId="13" r:id="rId11"/>
    <sheet name="chartcomponents" sheetId="14" r:id="rId12"/>
    <sheet name="TableofParams" sheetId="20" r:id="rId13"/>
    <sheet name="Windowdr" sheetId="21" r:id="rId14"/>
  </sheets>
  <definedNames>
    <definedName name="solver_adj" localSheetId="3" hidden="1">Sectors!$BP$4:$BP$7</definedName>
    <definedName name="solver_adj" localSheetId="2" hidden="1">Solvebaseline!$B$6:$B$10</definedName>
    <definedName name="solver_cvg" localSheetId="4" hidden="1">0.0001</definedName>
    <definedName name="solver_cvg" localSheetId="1" hidden="1">0.0001</definedName>
    <definedName name="solver_cvg" localSheetId="3" hidden="1">0.0001</definedName>
    <definedName name="solver_cvg" localSheetId="2" hidden="1">0.0001</definedName>
    <definedName name="solver_drv" localSheetId="4" hidden="1">1</definedName>
    <definedName name="solver_drv" localSheetId="1" hidden="1">1</definedName>
    <definedName name="solver_drv" localSheetId="3" hidden="1">2</definedName>
    <definedName name="solver_drv" localSheetId="2" hidden="1">1</definedName>
    <definedName name="solver_eng" localSheetId="4" hidden="1">1</definedName>
    <definedName name="solver_eng" localSheetId="1" hidden="1">1</definedName>
    <definedName name="solver_eng" localSheetId="3" hidden="1">1</definedName>
    <definedName name="solver_eng" localSheetId="2" hidden="1">1</definedName>
    <definedName name="solver_est" localSheetId="4" hidden="1">1</definedName>
    <definedName name="solver_est" localSheetId="1" hidden="1">1</definedName>
    <definedName name="solver_est" localSheetId="3" hidden="1">1</definedName>
    <definedName name="solver_est" localSheetId="2" hidden="1">1</definedName>
    <definedName name="solver_itr" localSheetId="4" hidden="1">2147483647</definedName>
    <definedName name="solver_itr" localSheetId="1" hidden="1">2147483647</definedName>
    <definedName name="solver_itr" localSheetId="3" hidden="1">2147483647</definedName>
    <definedName name="solver_itr" localSheetId="2" hidden="1">2147483647</definedName>
    <definedName name="solver_lhs1" localSheetId="3" hidden="1">Sectors!$D$9</definedName>
    <definedName name="solver_lhs2" localSheetId="3" hidden="1">Sectors!$D$9</definedName>
    <definedName name="solver_lhs3" localSheetId="3" hidden="1">Sectors!$D$9</definedName>
    <definedName name="solver_lin" localSheetId="1" hidden="1">2</definedName>
    <definedName name="solver_lin" localSheetId="3" hidden="1">2</definedName>
    <definedName name="solver_mip" localSheetId="4" hidden="1">2147483647</definedName>
    <definedName name="solver_mip" localSheetId="1" hidden="1">2147483647</definedName>
    <definedName name="solver_mip" localSheetId="3" hidden="1">2147483647</definedName>
    <definedName name="solver_mip" localSheetId="2" hidden="1">2147483647</definedName>
    <definedName name="solver_mni" localSheetId="4" hidden="1">30</definedName>
    <definedName name="solver_mni" localSheetId="1" hidden="1">30</definedName>
    <definedName name="solver_mni" localSheetId="3" hidden="1">30</definedName>
    <definedName name="solver_mni" localSheetId="2" hidden="1">30</definedName>
    <definedName name="solver_mrt" localSheetId="4" hidden="1">0.075</definedName>
    <definedName name="solver_mrt" localSheetId="1" hidden="1">0.075</definedName>
    <definedName name="solver_mrt" localSheetId="3" hidden="1">0.075</definedName>
    <definedName name="solver_mrt" localSheetId="2" hidden="1">0.075</definedName>
    <definedName name="solver_msl" localSheetId="4" hidden="1">2</definedName>
    <definedName name="solver_msl" localSheetId="1" hidden="1">2</definedName>
    <definedName name="solver_msl" localSheetId="3" hidden="1">2</definedName>
    <definedName name="solver_msl" localSheetId="2" hidden="1">2</definedName>
    <definedName name="solver_neg" localSheetId="4" hidden="1">1</definedName>
    <definedName name="solver_neg" localSheetId="1" hidden="1">1</definedName>
    <definedName name="solver_neg" localSheetId="3" hidden="1">2</definedName>
    <definedName name="solver_neg" localSheetId="2" hidden="1">1</definedName>
    <definedName name="solver_nod" localSheetId="4" hidden="1">2147483647</definedName>
    <definedName name="solver_nod" localSheetId="1" hidden="1">2147483647</definedName>
    <definedName name="solver_nod" localSheetId="3" hidden="1">2147483647</definedName>
    <definedName name="solver_nod" localSheetId="2" hidden="1">2147483647</definedName>
    <definedName name="solver_num" localSheetId="4" hidden="1">0</definedName>
    <definedName name="solver_num" localSheetId="1" hidden="1">0</definedName>
    <definedName name="solver_num" localSheetId="3" hidden="1">0</definedName>
    <definedName name="solver_num" localSheetId="2" hidden="1">0</definedName>
    <definedName name="solver_nwt" localSheetId="4" hidden="1">1</definedName>
    <definedName name="solver_nwt" localSheetId="1" hidden="1">1</definedName>
    <definedName name="solver_nwt" localSheetId="3" hidden="1">1</definedName>
    <definedName name="solver_nwt" localSheetId="2" hidden="1">1</definedName>
    <definedName name="solver_opt" localSheetId="4" hidden="1">Calibrations!#REF!</definedName>
    <definedName name="solver_opt" localSheetId="1" hidden="1">FixedParams!$A$1</definedName>
    <definedName name="solver_opt" localSheetId="3" hidden="1">Sectors!$BP$3</definedName>
    <definedName name="solver_opt" localSheetId="2" hidden="1">Solvebaseline!$B$5</definedName>
    <definedName name="solver_pre" localSheetId="4" hidden="1">0.000001</definedName>
    <definedName name="solver_pre" localSheetId="1" hidden="1">0.000001</definedName>
    <definedName name="solver_pre" localSheetId="3" hidden="1">0.000001</definedName>
    <definedName name="solver_pre" localSheetId="2" hidden="1">0.000001</definedName>
    <definedName name="solver_rbv" localSheetId="4" hidden="1">1</definedName>
    <definedName name="solver_rbv" localSheetId="1" hidden="1">1</definedName>
    <definedName name="solver_rbv" localSheetId="3" hidden="1">2</definedName>
    <definedName name="solver_rbv" localSheetId="2" hidden="1">1</definedName>
    <definedName name="solver_rel1" localSheetId="3" hidden="1">3</definedName>
    <definedName name="solver_rel2" localSheetId="3" hidden="1">3</definedName>
    <definedName name="solver_rel3" localSheetId="3" hidden="1">3</definedName>
    <definedName name="solver_rhs1" localSheetId="3" hidden="1">0</definedName>
    <definedName name="solver_rhs2" localSheetId="3" hidden="1">0</definedName>
    <definedName name="solver_rhs3" localSheetId="3" hidden="1">0</definedName>
    <definedName name="solver_rlx" localSheetId="4" hidden="1">2</definedName>
    <definedName name="solver_rlx" localSheetId="1" hidden="1">1</definedName>
    <definedName name="solver_rlx" localSheetId="3" hidden="1">2</definedName>
    <definedName name="solver_rlx" localSheetId="2" hidden="1">2</definedName>
    <definedName name="solver_rsd" localSheetId="4" hidden="1">0</definedName>
    <definedName name="solver_rsd" localSheetId="1" hidden="1">0</definedName>
    <definedName name="solver_rsd" localSheetId="3" hidden="1">0</definedName>
    <definedName name="solver_rsd" localSheetId="2" hidden="1">0</definedName>
    <definedName name="solver_scl" localSheetId="4" hidden="1">1</definedName>
    <definedName name="solver_scl" localSheetId="1" hidden="1">2</definedName>
    <definedName name="solver_scl" localSheetId="3" hidden="1">2</definedName>
    <definedName name="solver_scl" localSheetId="2" hidden="1">1</definedName>
    <definedName name="solver_sho" localSheetId="4" hidden="1">2</definedName>
    <definedName name="solver_sho" localSheetId="1" hidden="1">2</definedName>
    <definedName name="solver_sho" localSheetId="3" hidden="1">2</definedName>
    <definedName name="solver_sho" localSheetId="2" hidden="1">2</definedName>
    <definedName name="solver_ssz" localSheetId="4" hidden="1">100</definedName>
    <definedName name="solver_ssz" localSheetId="1" hidden="1">100</definedName>
    <definedName name="solver_ssz" localSheetId="3" hidden="1">150</definedName>
    <definedName name="solver_ssz" localSheetId="2" hidden="1">100</definedName>
    <definedName name="solver_tim" localSheetId="4" hidden="1">2147483647</definedName>
    <definedName name="solver_tim" localSheetId="1" hidden="1">2147483647</definedName>
    <definedName name="solver_tim" localSheetId="3" hidden="1">2147483647</definedName>
    <definedName name="solver_tim" localSheetId="2" hidden="1">2147483647</definedName>
    <definedName name="solver_tol" localSheetId="4" hidden="1">0.01</definedName>
    <definedName name="solver_tol" localSheetId="1" hidden="1">0.01</definedName>
    <definedName name="solver_tol" localSheetId="3" hidden="1">0.01</definedName>
    <definedName name="solver_tol" localSheetId="2" hidden="1">0.01</definedName>
    <definedName name="solver_typ" localSheetId="4" hidden="1">1</definedName>
    <definedName name="solver_typ" localSheetId="1" hidden="1">1</definedName>
    <definedName name="solver_typ" localSheetId="3" hidden="1">2</definedName>
    <definedName name="solver_typ" localSheetId="2" hidden="1">2</definedName>
    <definedName name="solver_val" localSheetId="4" hidden="1">0</definedName>
    <definedName name="solver_val" localSheetId="1" hidden="1">0</definedName>
    <definedName name="solver_val" localSheetId="3" hidden="1">0.001</definedName>
    <definedName name="solver_val" localSheetId="2" hidden="1">0</definedName>
    <definedName name="solver_ver" localSheetId="4" hidden="1">3</definedName>
    <definedName name="solver_ver" localSheetId="1" hidden="1">3</definedName>
    <definedName name="solver_ver" localSheetId="3" hidden="1">3</definedName>
    <definedName name="solver_ver" localSheetId="2" hidden="1">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7" i="2" l="1"/>
  <c r="AK17" i="2"/>
  <c r="B6" i="2"/>
  <c r="D17" i="2"/>
  <c r="G17" i="2"/>
  <c r="F17" i="2"/>
  <c r="H17" i="2"/>
  <c r="C17" i="2"/>
  <c r="I17" i="2"/>
  <c r="J17" i="2"/>
  <c r="K17" i="2"/>
  <c r="C18" i="2"/>
  <c r="G18" i="2"/>
  <c r="F18" i="2"/>
  <c r="H18" i="2"/>
  <c r="I18" i="2"/>
  <c r="J18" i="2"/>
  <c r="K18" i="2"/>
  <c r="C19" i="2"/>
  <c r="G19" i="2"/>
  <c r="F19" i="2"/>
  <c r="H19" i="2"/>
  <c r="I19" i="2"/>
  <c r="J19" i="2"/>
  <c r="K19" i="2"/>
  <c r="C20" i="2"/>
  <c r="G20" i="2"/>
  <c r="F20" i="2"/>
  <c r="H20" i="2"/>
  <c r="I20" i="2"/>
  <c r="J20" i="2"/>
  <c r="K20" i="2"/>
  <c r="C21" i="2"/>
  <c r="G21" i="2"/>
  <c r="F21" i="2"/>
  <c r="H21" i="2"/>
  <c r="I21" i="2"/>
  <c r="J21" i="2"/>
  <c r="K21" i="2"/>
  <c r="C22" i="2"/>
  <c r="G22" i="2"/>
  <c r="F22" i="2"/>
  <c r="H22" i="2"/>
  <c r="I22" i="2"/>
  <c r="J22" i="2"/>
  <c r="K22" i="2"/>
  <c r="C23" i="2"/>
  <c r="G23" i="2"/>
  <c r="F23" i="2"/>
  <c r="H23" i="2"/>
  <c r="I23" i="2"/>
  <c r="J23" i="2"/>
  <c r="K23" i="2"/>
  <c r="C24" i="2"/>
  <c r="G24" i="2"/>
  <c r="F24" i="2"/>
  <c r="H24" i="2"/>
  <c r="I24" i="2"/>
  <c r="J24" i="2"/>
  <c r="K24" i="2"/>
  <c r="C25" i="2"/>
  <c r="G25" i="2"/>
  <c r="F25" i="2"/>
  <c r="H25" i="2"/>
  <c r="I25" i="2"/>
  <c r="J25" i="2"/>
  <c r="K25" i="2"/>
  <c r="C26" i="2"/>
  <c r="G26" i="2"/>
  <c r="F26" i="2"/>
  <c r="H26" i="2"/>
  <c r="I26" i="2"/>
  <c r="J26" i="2"/>
  <c r="K26" i="2"/>
  <c r="C27" i="2"/>
  <c r="G27" i="2"/>
  <c r="F27" i="2"/>
  <c r="H27" i="2"/>
  <c r="I27" i="2"/>
  <c r="J27" i="2"/>
  <c r="K27" i="2"/>
  <c r="C28" i="2"/>
  <c r="G28" i="2"/>
  <c r="F28" i="2"/>
  <c r="H28" i="2"/>
  <c r="I28" i="2"/>
  <c r="J28" i="2"/>
  <c r="K28" i="2"/>
  <c r="C29" i="2"/>
  <c r="G29" i="2"/>
  <c r="F29" i="2"/>
  <c r="H29" i="2"/>
  <c r="I29" i="2"/>
  <c r="J29" i="2"/>
  <c r="K29" i="2"/>
  <c r="C30" i="2"/>
  <c r="G30" i="2"/>
  <c r="F30" i="2"/>
  <c r="H30" i="2"/>
  <c r="I30" i="2"/>
  <c r="J30" i="2"/>
  <c r="K30" i="2"/>
  <c r="C31" i="2"/>
  <c r="G31" i="2"/>
  <c r="F31" i="2"/>
  <c r="H31" i="2"/>
  <c r="I31" i="2"/>
  <c r="J31" i="2"/>
  <c r="K31" i="2"/>
  <c r="C32" i="2"/>
  <c r="G32" i="2"/>
  <c r="F32" i="2"/>
  <c r="H32" i="2"/>
  <c r="I32" i="2"/>
  <c r="J32" i="2"/>
  <c r="K32" i="2"/>
  <c r="C33" i="2"/>
  <c r="G33" i="2"/>
  <c r="F33" i="2"/>
  <c r="H33" i="2"/>
  <c r="I33" i="2"/>
  <c r="J33" i="2"/>
  <c r="K33" i="2"/>
  <c r="C34" i="2"/>
  <c r="G34" i="2"/>
  <c r="F34" i="2"/>
  <c r="H34" i="2"/>
  <c r="I34" i="2"/>
  <c r="J34" i="2"/>
  <c r="K34" i="2"/>
  <c r="C35" i="2"/>
  <c r="G35" i="2"/>
  <c r="F35" i="2"/>
  <c r="H35" i="2"/>
  <c r="I35" i="2"/>
  <c r="J35" i="2"/>
  <c r="K35" i="2"/>
  <c r="C36" i="2"/>
  <c r="G36" i="2"/>
  <c r="F36" i="2"/>
  <c r="H36" i="2"/>
  <c r="I36" i="2"/>
  <c r="J36" i="2"/>
  <c r="K36" i="2"/>
  <c r="C37" i="2"/>
  <c r="G37" i="2"/>
  <c r="F37" i="2"/>
  <c r="H37" i="2"/>
  <c r="I37" i="2"/>
  <c r="J37" i="2"/>
  <c r="K37" i="2"/>
  <c r="C38" i="2"/>
  <c r="G38" i="2"/>
  <c r="F38" i="2"/>
  <c r="H38" i="2"/>
  <c r="I38" i="2"/>
  <c r="J38" i="2"/>
  <c r="K38" i="2"/>
  <c r="C39" i="2"/>
  <c r="G39" i="2"/>
  <c r="F39" i="2"/>
  <c r="H39" i="2"/>
  <c r="I39" i="2"/>
  <c r="J39" i="2"/>
  <c r="K39" i="2"/>
  <c r="C40" i="2"/>
  <c r="G40" i="2"/>
  <c r="F40" i="2"/>
  <c r="H40" i="2"/>
  <c r="I40" i="2"/>
  <c r="J40" i="2"/>
  <c r="K40" i="2"/>
  <c r="C41" i="2"/>
  <c r="G41" i="2"/>
  <c r="F41" i="2"/>
  <c r="H41" i="2"/>
  <c r="I41" i="2"/>
  <c r="J41" i="2"/>
  <c r="K41" i="2"/>
  <c r="C42" i="2"/>
  <c r="G42" i="2"/>
  <c r="F42" i="2"/>
  <c r="H42" i="2"/>
  <c r="I42" i="2"/>
  <c r="J42" i="2"/>
  <c r="K42" i="2"/>
  <c r="C43" i="2"/>
  <c r="G43" i="2"/>
  <c r="F43" i="2"/>
  <c r="H43" i="2"/>
  <c r="I43" i="2"/>
  <c r="J43" i="2"/>
  <c r="K43" i="2"/>
  <c r="C44" i="2"/>
  <c r="G44" i="2"/>
  <c r="F44" i="2"/>
  <c r="H44" i="2"/>
  <c r="I44" i="2"/>
  <c r="J44" i="2"/>
  <c r="K44" i="2"/>
  <c r="C45" i="2"/>
  <c r="G45" i="2"/>
  <c r="F45" i="2"/>
  <c r="H45" i="2"/>
  <c r="I45" i="2"/>
  <c r="J45" i="2"/>
  <c r="K45" i="2"/>
  <c r="C46" i="2"/>
  <c r="G46" i="2"/>
  <c r="F46" i="2"/>
  <c r="H46" i="2"/>
  <c r="I46" i="2"/>
  <c r="J46" i="2"/>
  <c r="K46" i="2"/>
  <c r="C47" i="2"/>
  <c r="G47" i="2"/>
  <c r="F47" i="2"/>
  <c r="H47" i="2"/>
  <c r="I47" i="2"/>
  <c r="J47" i="2"/>
  <c r="K47" i="2"/>
  <c r="C48" i="2"/>
  <c r="G48" i="2"/>
  <c r="F48" i="2"/>
  <c r="H48" i="2"/>
  <c r="I48" i="2"/>
  <c r="J48" i="2"/>
  <c r="K48" i="2"/>
  <c r="C49" i="2"/>
  <c r="G49" i="2"/>
  <c r="F49" i="2"/>
  <c r="H49" i="2"/>
  <c r="I49" i="2"/>
  <c r="J49" i="2"/>
  <c r="K49" i="2"/>
  <c r="C50" i="2"/>
  <c r="G50" i="2"/>
  <c r="F50" i="2"/>
  <c r="H50" i="2"/>
  <c r="I50" i="2"/>
  <c r="J50" i="2"/>
  <c r="K50" i="2"/>
  <c r="C51" i="2"/>
  <c r="G51" i="2"/>
  <c r="F51" i="2"/>
  <c r="H51" i="2"/>
  <c r="I51" i="2"/>
  <c r="J51" i="2"/>
  <c r="K51" i="2"/>
  <c r="C52" i="2"/>
  <c r="G52" i="2"/>
  <c r="F52" i="2"/>
  <c r="H52" i="2"/>
  <c r="I52" i="2"/>
  <c r="J52" i="2"/>
  <c r="K52" i="2"/>
  <c r="C53" i="2"/>
  <c r="G53" i="2"/>
  <c r="F53" i="2"/>
  <c r="H53" i="2"/>
  <c r="I53" i="2"/>
  <c r="J53" i="2"/>
  <c r="K53" i="2"/>
  <c r="C54" i="2"/>
  <c r="G54" i="2"/>
  <c r="F54" i="2"/>
  <c r="H54" i="2"/>
  <c r="I54" i="2"/>
  <c r="J54" i="2"/>
  <c r="K54" i="2"/>
  <c r="C55" i="2"/>
  <c r="G55" i="2"/>
  <c r="F55" i="2"/>
  <c r="H55" i="2"/>
  <c r="I55" i="2"/>
  <c r="J55" i="2"/>
  <c r="K55" i="2"/>
  <c r="C56" i="2"/>
  <c r="G56" i="2"/>
  <c r="F56" i="2"/>
  <c r="H56" i="2"/>
  <c r="I56" i="2"/>
  <c r="J56" i="2"/>
  <c r="K56" i="2"/>
  <c r="C57" i="2"/>
  <c r="G57" i="2"/>
  <c r="F57" i="2"/>
  <c r="H57" i="2"/>
  <c r="I57" i="2"/>
  <c r="J57" i="2"/>
  <c r="K57" i="2"/>
  <c r="C58" i="2"/>
  <c r="G58" i="2"/>
  <c r="F58" i="2"/>
  <c r="H58" i="2"/>
  <c r="I58" i="2"/>
  <c r="J58" i="2"/>
  <c r="K58" i="2"/>
  <c r="C59" i="2"/>
  <c r="G59" i="2"/>
  <c r="F59" i="2"/>
  <c r="H59" i="2"/>
  <c r="I59" i="2"/>
  <c r="J59" i="2"/>
  <c r="K59" i="2"/>
  <c r="C60" i="2"/>
  <c r="G60" i="2"/>
  <c r="F60" i="2"/>
  <c r="H60" i="2"/>
  <c r="I60" i="2"/>
  <c r="J60" i="2"/>
  <c r="K60" i="2"/>
  <c r="C61" i="2"/>
  <c r="G61" i="2"/>
  <c r="F61" i="2"/>
  <c r="H61" i="2"/>
  <c r="I61" i="2"/>
  <c r="J61" i="2"/>
  <c r="K61" i="2"/>
  <c r="C62" i="2"/>
  <c r="G62" i="2"/>
  <c r="F62" i="2"/>
  <c r="H62" i="2"/>
  <c r="I62" i="2"/>
  <c r="J62" i="2"/>
  <c r="K62" i="2"/>
  <c r="C63" i="2"/>
  <c r="G63" i="2"/>
  <c r="F63" i="2"/>
  <c r="H63" i="2"/>
  <c r="I63" i="2"/>
  <c r="J63" i="2"/>
  <c r="K63" i="2"/>
  <c r="C64" i="2"/>
  <c r="G64" i="2"/>
  <c r="F64" i="2"/>
  <c r="H64" i="2"/>
  <c r="I64" i="2"/>
  <c r="J64" i="2"/>
  <c r="K64" i="2"/>
  <c r="C65" i="2"/>
  <c r="G65" i="2"/>
  <c r="F65" i="2"/>
  <c r="H65" i="2"/>
  <c r="I65" i="2"/>
  <c r="J65" i="2"/>
  <c r="K65" i="2"/>
  <c r="C66" i="2"/>
  <c r="G66" i="2"/>
  <c r="F66" i="2"/>
  <c r="H66" i="2"/>
  <c r="I66" i="2"/>
  <c r="J66" i="2"/>
  <c r="K66" i="2"/>
  <c r="C67" i="2"/>
  <c r="G67" i="2"/>
  <c r="F67" i="2"/>
  <c r="H67" i="2"/>
  <c r="I67" i="2"/>
  <c r="J67" i="2"/>
  <c r="K67" i="2"/>
  <c r="C68" i="2"/>
  <c r="G68" i="2"/>
  <c r="F68" i="2"/>
  <c r="H68" i="2"/>
  <c r="I68" i="2"/>
  <c r="J68" i="2"/>
  <c r="K68" i="2"/>
  <c r="C69" i="2"/>
  <c r="G69" i="2"/>
  <c r="F69" i="2"/>
  <c r="H69" i="2"/>
  <c r="I69" i="2"/>
  <c r="J69" i="2"/>
  <c r="K69" i="2"/>
  <c r="C70" i="2"/>
  <c r="G70" i="2"/>
  <c r="F70" i="2"/>
  <c r="H70" i="2"/>
  <c r="I70" i="2"/>
  <c r="J70" i="2"/>
  <c r="K70" i="2"/>
  <c r="C71" i="2"/>
  <c r="G71" i="2"/>
  <c r="F71" i="2"/>
  <c r="H71" i="2"/>
  <c r="I71" i="2"/>
  <c r="J71" i="2"/>
  <c r="K71" i="2"/>
  <c r="C72" i="2"/>
  <c r="G72" i="2"/>
  <c r="F72" i="2"/>
  <c r="H72" i="2"/>
  <c r="I72" i="2"/>
  <c r="J72" i="2"/>
  <c r="K72" i="2"/>
  <c r="C73" i="2"/>
  <c r="G73" i="2"/>
  <c r="F73" i="2"/>
  <c r="H73" i="2"/>
  <c r="I73" i="2"/>
  <c r="J73" i="2"/>
  <c r="K73" i="2"/>
  <c r="C74" i="2"/>
  <c r="G74" i="2"/>
  <c r="F74" i="2"/>
  <c r="H74" i="2"/>
  <c r="I74" i="2"/>
  <c r="J74" i="2"/>
  <c r="K74" i="2"/>
  <c r="C75" i="2"/>
  <c r="G75" i="2"/>
  <c r="F75" i="2"/>
  <c r="H75" i="2"/>
  <c r="I75" i="2"/>
  <c r="J75" i="2"/>
  <c r="K75" i="2"/>
  <c r="C76" i="2"/>
  <c r="G76" i="2"/>
  <c r="F76" i="2"/>
  <c r="H76" i="2"/>
  <c r="I76" i="2"/>
  <c r="J76" i="2"/>
  <c r="K76" i="2"/>
  <c r="C77" i="2"/>
  <c r="G77" i="2"/>
  <c r="F77" i="2"/>
  <c r="H77" i="2"/>
  <c r="I77" i="2"/>
  <c r="J77" i="2"/>
  <c r="K77" i="2"/>
  <c r="C78" i="2"/>
  <c r="G78" i="2"/>
  <c r="F78" i="2"/>
  <c r="H78" i="2"/>
  <c r="I78" i="2"/>
  <c r="J78" i="2"/>
  <c r="K78" i="2"/>
  <c r="C79" i="2"/>
  <c r="G79" i="2"/>
  <c r="F79" i="2"/>
  <c r="H79" i="2"/>
  <c r="I79" i="2"/>
  <c r="J79" i="2"/>
  <c r="K79" i="2"/>
  <c r="C80" i="2"/>
  <c r="G80" i="2"/>
  <c r="F80" i="2"/>
  <c r="H80" i="2"/>
  <c r="I80" i="2"/>
  <c r="J80" i="2"/>
  <c r="K80" i="2"/>
  <c r="C81" i="2"/>
  <c r="G81" i="2"/>
  <c r="F81" i="2"/>
  <c r="H81" i="2"/>
  <c r="I81" i="2"/>
  <c r="J81" i="2"/>
  <c r="K81" i="2"/>
  <c r="C82" i="2"/>
  <c r="G82" i="2"/>
  <c r="F82" i="2"/>
  <c r="H82" i="2"/>
  <c r="I82" i="2"/>
  <c r="J82" i="2"/>
  <c r="K82" i="2"/>
  <c r="C83" i="2"/>
  <c r="G83" i="2"/>
  <c r="F83" i="2"/>
  <c r="H83" i="2"/>
  <c r="I83" i="2"/>
  <c r="J83" i="2"/>
  <c r="K83" i="2"/>
  <c r="C84" i="2"/>
  <c r="G84" i="2"/>
  <c r="F84" i="2"/>
  <c r="H84" i="2"/>
  <c r="I84" i="2"/>
  <c r="J84" i="2"/>
  <c r="K84" i="2"/>
  <c r="C85" i="2"/>
  <c r="G85" i="2"/>
  <c r="F85" i="2"/>
  <c r="H85" i="2"/>
  <c r="I85" i="2"/>
  <c r="J85" i="2"/>
  <c r="K85" i="2"/>
  <c r="C86" i="2"/>
  <c r="G86" i="2"/>
  <c r="F86" i="2"/>
  <c r="H86" i="2"/>
  <c r="I86" i="2"/>
  <c r="J86" i="2"/>
  <c r="K86" i="2"/>
  <c r="C87" i="2"/>
  <c r="G87" i="2"/>
  <c r="F87" i="2"/>
  <c r="H87" i="2"/>
  <c r="I87" i="2"/>
  <c r="J87" i="2"/>
  <c r="K87" i="2"/>
  <c r="C88" i="2"/>
  <c r="G88" i="2"/>
  <c r="F88" i="2"/>
  <c r="H88" i="2"/>
  <c r="I88" i="2"/>
  <c r="J88" i="2"/>
  <c r="K88" i="2"/>
  <c r="C89" i="2"/>
  <c r="G89" i="2"/>
  <c r="F89" i="2"/>
  <c r="H89" i="2"/>
  <c r="I89" i="2"/>
  <c r="J89" i="2"/>
  <c r="K89" i="2"/>
  <c r="C90" i="2"/>
  <c r="G90" i="2"/>
  <c r="F90" i="2"/>
  <c r="H90" i="2"/>
  <c r="I90" i="2"/>
  <c r="J90" i="2"/>
  <c r="K90" i="2"/>
  <c r="C91" i="2"/>
  <c r="G91" i="2"/>
  <c r="F91" i="2"/>
  <c r="H91" i="2"/>
  <c r="I91" i="2"/>
  <c r="J91" i="2"/>
  <c r="K91" i="2"/>
  <c r="C92" i="2"/>
  <c r="G92" i="2"/>
  <c r="F92" i="2"/>
  <c r="H92" i="2"/>
  <c r="I92" i="2"/>
  <c r="J92" i="2"/>
  <c r="K92" i="2"/>
  <c r="C93" i="2"/>
  <c r="G93" i="2"/>
  <c r="F93" i="2"/>
  <c r="H93" i="2"/>
  <c r="I93" i="2"/>
  <c r="J93" i="2"/>
  <c r="K93" i="2"/>
  <c r="C94" i="2"/>
  <c r="G94" i="2"/>
  <c r="F94" i="2"/>
  <c r="H94" i="2"/>
  <c r="I94" i="2"/>
  <c r="J94" i="2"/>
  <c r="K94" i="2"/>
  <c r="C95" i="2"/>
  <c r="G95" i="2"/>
  <c r="F95" i="2"/>
  <c r="H95" i="2"/>
  <c r="I95" i="2"/>
  <c r="J95" i="2"/>
  <c r="K95" i="2"/>
  <c r="C96" i="2"/>
  <c r="G96" i="2"/>
  <c r="F96" i="2"/>
  <c r="H96" i="2"/>
  <c r="I96" i="2"/>
  <c r="J96" i="2"/>
  <c r="K96" i="2"/>
  <c r="C97" i="2"/>
  <c r="G97" i="2"/>
  <c r="F97" i="2"/>
  <c r="H97" i="2"/>
  <c r="I97" i="2"/>
  <c r="J97" i="2"/>
  <c r="K97" i="2"/>
  <c r="C98" i="2"/>
  <c r="G98" i="2"/>
  <c r="F98" i="2"/>
  <c r="H98" i="2"/>
  <c r="I98" i="2"/>
  <c r="J98" i="2"/>
  <c r="K98" i="2"/>
  <c r="C99" i="2"/>
  <c r="G99" i="2"/>
  <c r="F99" i="2"/>
  <c r="H99" i="2"/>
  <c r="I99" i="2"/>
  <c r="J99" i="2"/>
  <c r="K99" i="2"/>
  <c r="C100" i="2"/>
  <c r="G100" i="2"/>
  <c r="F100" i="2"/>
  <c r="H100" i="2"/>
  <c r="I100" i="2"/>
  <c r="J100" i="2"/>
  <c r="K100" i="2"/>
  <c r="C101" i="2"/>
  <c r="G101" i="2"/>
  <c r="F101" i="2"/>
  <c r="H101" i="2"/>
  <c r="I101" i="2"/>
  <c r="J101" i="2"/>
  <c r="K101" i="2"/>
  <c r="C102" i="2"/>
  <c r="G102" i="2"/>
  <c r="F102" i="2"/>
  <c r="H102" i="2"/>
  <c r="I102" i="2"/>
  <c r="J102" i="2"/>
  <c r="K102" i="2"/>
  <c r="C103" i="2"/>
  <c r="G103" i="2"/>
  <c r="F103" i="2"/>
  <c r="H103" i="2"/>
  <c r="I103" i="2"/>
  <c r="J103" i="2"/>
  <c r="K103" i="2"/>
  <c r="C104" i="2"/>
  <c r="G104" i="2"/>
  <c r="F104" i="2"/>
  <c r="H104" i="2"/>
  <c r="I104" i="2"/>
  <c r="J104" i="2"/>
  <c r="K104" i="2"/>
  <c r="C105" i="2"/>
  <c r="G105" i="2"/>
  <c r="F105" i="2"/>
  <c r="H105" i="2"/>
  <c r="I105" i="2"/>
  <c r="J105" i="2"/>
  <c r="K105" i="2"/>
  <c r="C106" i="2"/>
  <c r="G106" i="2"/>
  <c r="F106" i="2"/>
  <c r="H106" i="2"/>
  <c r="I106" i="2"/>
  <c r="J106" i="2"/>
  <c r="K106" i="2"/>
  <c r="C107" i="2"/>
  <c r="G107" i="2"/>
  <c r="F107" i="2"/>
  <c r="H107" i="2"/>
  <c r="I107" i="2"/>
  <c r="J107" i="2"/>
  <c r="K107" i="2"/>
  <c r="C108" i="2"/>
  <c r="G108" i="2"/>
  <c r="F108" i="2"/>
  <c r="H108" i="2"/>
  <c r="I108" i="2"/>
  <c r="J108" i="2"/>
  <c r="K108" i="2"/>
  <c r="C109" i="2"/>
  <c r="G109" i="2"/>
  <c r="F109" i="2"/>
  <c r="H109" i="2"/>
  <c r="I109" i="2"/>
  <c r="J109" i="2"/>
  <c r="K109" i="2"/>
  <c r="C110" i="2"/>
  <c r="G110" i="2"/>
  <c r="F110" i="2"/>
  <c r="H110" i="2"/>
  <c r="I110" i="2"/>
  <c r="J110" i="2"/>
  <c r="K110" i="2"/>
  <c r="C111" i="2"/>
  <c r="G111" i="2"/>
  <c r="F111" i="2"/>
  <c r="H111" i="2"/>
  <c r="I111" i="2"/>
  <c r="J111" i="2"/>
  <c r="K111" i="2"/>
  <c r="C112" i="2"/>
  <c r="G112" i="2"/>
  <c r="F112" i="2"/>
  <c r="H112" i="2"/>
  <c r="I112" i="2"/>
  <c r="J112" i="2"/>
  <c r="K112" i="2"/>
  <c r="C113" i="2"/>
  <c r="G113" i="2"/>
  <c r="F113" i="2"/>
  <c r="H113" i="2"/>
  <c r="I113" i="2"/>
  <c r="J113" i="2"/>
  <c r="K113" i="2"/>
  <c r="C114" i="2"/>
  <c r="G114" i="2"/>
  <c r="F114" i="2"/>
  <c r="H114" i="2"/>
  <c r="I114" i="2"/>
  <c r="J114" i="2"/>
  <c r="K114" i="2"/>
  <c r="C115" i="2"/>
  <c r="G115" i="2"/>
  <c r="F115" i="2"/>
  <c r="H115" i="2"/>
  <c r="I115" i="2"/>
  <c r="J115" i="2"/>
  <c r="K115" i="2"/>
  <c r="C116" i="2"/>
  <c r="G116" i="2"/>
  <c r="F116" i="2"/>
  <c r="H116" i="2"/>
  <c r="I116" i="2"/>
  <c r="J116" i="2"/>
  <c r="K116" i="2"/>
  <c r="C117" i="2"/>
  <c r="G117" i="2"/>
  <c r="F117" i="2"/>
  <c r="H117" i="2"/>
  <c r="I117" i="2"/>
  <c r="J117" i="2"/>
  <c r="K117" i="2"/>
  <c r="C118" i="2"/>
  <c r="G118" i="2"/>
  <c r="F118" i="2"/>
  <c r="H118" i="2"/>
  <c r="I118" i="2"/>
  <c r="J118" i="2"/>
  <c r="K118" i="2"/>
  <c r="C119" i="2"/>
  <c r="G119" i="2"/>
  <c r="F119" i="2"/>
  <c r="H119" i="2"/>
  <c r="I119" i="2"/>
  <c r="J119" i="2"/>
  <c r="K119" i="2"/>
  <c r="C120" i="2"/>
  <c r="G120" i="2"/>
  <c r="F120" i="2"/>
  <c r="H120" i="2"/>
  <c r="I120" i="2"/>
  <c r="J120" i="2"/>
  <c r="K120" i="2"/>
  <c r="C121" i="2"/>
  <c r="G121" i="2"/>
  <c r="F121" i="2"/>
  <c r="H121" i="2"/>
  <c r="I121" i="2"/>
  <c r="J121" i="2"/>
  <c r="K121" i="2"/>
  <c r="C122" i="2"/>
  <c r="G122" i="2"/>
  <c r="F122" i="2"/>
  <c r="H122" i="2"/>
  <c r="I122" i="2"/>
  <c r="J122" i="2"/>
  <c r="K122" i="2"/>
  <c r="C123" i="2"/>
  <c r="G123" i="2"/>
  <c r="F123" i="2"/>
  <c r="H123" i="2"/>
  <c r="I123" i="2"/>
  <c r="J123" i="2"/>
  <c r="K123" i="2"/>
  <c r="C124" i="2"/>
  <c r="G124" i="2"/>
  <c r="F124" i="2"/>
  <c r="H124" i="2"/>
  <c r="I124" i="2"/>
  <c r="J124" i="2"/>
  <c r="K124" i="2"/>
  <c r="C125" i="2"/>
  <c r="G125" i="2"/>
  <c r="F125" i="2"/>
  <c r="H125" i="2"/>
  <c r="I125" i="2"/>
  <c r="J125" i="2"/>
  <c r="K125" i="2"/>
  <c r="C126" i="2"/>
  <c r="G126" i="2"/>
  <c r="F126" i="2"/>
  <c r="H126" i="2"/>
  <c r="I126" i="2"/>
  <c r="J126" i="2"/>
  <c r="K126" i="2"/>
  <c r="C127" i="2"/>
  <c r="G127" i="2"/>
  <c r="F127" i="2"/>
  <c r="H127" i="2"/>
  <c r="I127" i="2"/>
  <c r="J127" i="2"/>
  <c r="K127" i="2"/>
  <c r="C128" i="2"/>
  <c r="G128" i="2"/>
  <c r="F128" i="2"/>
  <c r="H128" i="2"/>
  <c r="I128" i="2"/>
  <c r="J128" i="2"/>
  <c r="K128" i="2"/>
  <c r="C129" i="2"/>
  <c r="G129" i="2"/>
  <c r="F129" i="2"/>
  <c r="H129" i="2"/>
  <c r="I129" i="2"/>
  <c r="J129" i="2"/>
  <c r="K129" i="2"/>
  <c r="C130" i="2"/>
  <c r="G130" i="2"/>
  <c r="F130" i="2"/>
  <c r="H130" i="2"/>
  <c r="I130" i="2"/>
  <c r="J130" i="2"/>
  <c r="K130" i="2"/>
  <c r="C131" i="2"/>
  <c r="G131" i="2"/>
  <c r="F131" i="2"/>
  <c r="H131" i="2"/>
  <c r="I131" i="2"/>
  <c r="J131" i="2"/>
  <c r="K131" i="2"/>
  <c r="C132" i="2"/>
  <c r="G132" i="2"/>
  <c r="F132" i="2"/>
  <c r="H132" i="2"/>
  <c r="I132" i="2"/>
  <c r="J132" i="2"/>
  <c r="K132" i="2"/>
  <c r="C133" i="2"/>
  <c r="G133" i="2"/>
  <c r="F133" i="2"/>
  <c r="H133" i="2"/>
  <c r="I133" i="2"/>
  <c r="J133" i="2"/>
  <c r="K133" i="2"/>
  <c r="C134" i="2"/>
  <c r="G134" i="2"/>
  <c r="F134" i="2"/>
  <c r="H134" i="2"/>
  <c r="I134" i="2"/>
  <c r="J134" i="2"/>
  <c r="K134" i="2"/>
  <c r="C135" i="2"/>
  <c r="G135" i="2"/>
  <c r="F135" i="2"/>
  <c r="H135" i="2"/>
  <c r="I135" i="2"/>
  <c r="J135" i="2"/>
  <c r="K135" i="2"/>
  <c r="C136" i="2"/>
  <c r="G136" i="2"/>
  <c r="F136" i="2"/>
  <c r="H136" i="2"/>
  <c r="I136" i="2"/>
  <c r="J136" i="2"/>
  <c r="K136" i="2"/>
  <c r="C137" i="2"/>
  <c r="G137" i="2"/>
  <c r="F137" i="2"/>
  <c r="H137" i="2"/>
  <c r="I137" i="2"/>
  <c r="J137" i="2"/>
  <c r="K137" i="2"/>
  <c r="C138" i="2"/>
  <c r="G138" i="2"/>
  <c r="F138" i="2"/>
  <c r="H138" i="2"/>
  <c r="I138" i="2"/>
  <c r="J138" i="2"/>
  <c r="K138" i="2"/>
  <c r="C139" i="2"/>
  <c r="G139" i="2"/>
  <c r="F139" i="2"/>
  <c r="H139" i="2"/>
  <c r="I139" i="2"/>
  <c r="J139" i="2"/>
  <c r="K139" i="2"/>
  <c r="C140" i="2"/>
  <c r="G140" i="2"/>
  <c r="F140" i="2"/>
  <c r="H140" i="2"/>
  <c r="I140" i="2"/>
  <c r="J140" i="2"/>
  <c r="K140" i="2"/>
  <c r="C141" i="2"/>
  <c r="G141" i="2"/>
  <c r="F141" i="2"/>
  <c r="H141" i="2"/>
  <c r="I141" i="2"/>
  <c r="J141" i="2"/>
  <c r="K141" i="2"/>
  <c r="C142" i="2"/>
  <c r="G142" i="2"/>
  <c r="F142" i="2"/>
  <c r="H142" i="2"/>
  <c r="I142" i="2"/>
  <c r="J142" i="2"/>
  <c r="K142" i="2"/>
  <c r="C143" i="2"/>
  <c r="G143" i="2"/>
  <c r="F143" i="2"/>
  <c r="H143" i="2"/>
  <c r="I143" i="2"/>
  <c r="J143" i="2"/>
  <c r="K143" i="2"/>
  <c r="C144" i="2"/>
  <c r="G144" i="2"/>
  <c r="F144" i="2"/>
  <c r="H144" i="2"/>
  <c r="I144" i="2"/>
  <c r="J144" i="2"/>
  <c r="K144" i="2"/>
  <c r="C145" i="2"/>
  <c r="G145" i="2"/>
  <c r="F145" i="2"/>
  <c r="H145" i="2"/>
  <c r="I145" i="2"/>
  <c r="J145" i="2"/>
  <c r="K145" i="2"/>
  <c r="C146" i="2"/>
  <c r="G146" i="2"/>
  <c r="F146" i="2"/>
  <c r="H146" i="2"/>
  <c r="I146" i="2"/>
  <c r="J146" i="2"/>
  <c r="K146" i="2"/>
  <c r="C147" i="2"/>
  <c r="G147" i="2"/>
  <c r="F147" i="2"/>
  <c r="H147" i="2"/>
  <c r="I147" i="2"/>
  <c r="J147" i="2"/>
  <c r="K147" i="2"/>
  <c r="C148" i="2"/>
  <c r="G148" i="2"/>
  <c r="F148" i="2"/>
  <c r="H148" i="2"/>
  <c r="I148" i="2"/>
  <c r="J148" i="2"/>
  <c r="K148" i="2"/>
  <c r="C149" i="2"/>
  <c r="G149" i="2"/>
  <c r="F149" i="2"/>
  <c r="H149" i="2"/>
  <c r="I149" i="2"/>
  <c r="J149" i="2"/>
  <c r="K149" i="2"/>
  <c r="C150" i="2"/>
  <c r="G150" i="2"/>
  <c r="F150" i="2"/>
  <c r="H150" i="2"/>
  <c r="I150" i="2"/>
  <c r="J150" i="2"/>
  <c r="K150" i="2"/>
  <c r="C151" i="2"/>
  <c r="G151" i="2"/>
  <c r="F151" i="2"/>
  <c r="H151" i="2"/>
  <c r="I151" i="2"/>
  <c r="J151" i="2"/>
  <c r="K151" i="2"/>
  <c r="C152" i="2"/>
  <c r="G152" i="2"/>
  <c r="F152" i="2"/>
  <c r="H152" i="2"/>
  <c r="I152" i="2"/>
  <c r="J152" i="2"/>
  <c r="K152" i="2"/>
  <c r="C153" i="2"/>
  <c r="G153" i="2"/>
  <c r="F153" i="2"/>
  <c r="H153" i="2"/>
  <c r="I153" i="2"/>
  <c r="J153" i="2"/>
  <c r="K153" i="2"/>
  <c r="C154" i="2"/>
  <c r="G154" i="2"/>
  <c r="F154" i="2"/>
  <c r="H154" i="2"/>
  <c r="I154" i="2"/>
  <c r="J154" i="2"/>
  <c r="K154" i="2"/>
  <c r="C155" i="2"/>
  <c r="G155" i="2"/>
  <c r="F155" i="2"/>
  <c r="H155" i="2"/>
  <c r="I155" i="2"/>
  <c r="J155" i="2"/>
  <c r="K155" i="2"/>
  <c r="C156" i="2"/>
  <c r="G156" i="2"/>
  <c r="F156" i="2"/>
  <c r="H156" i="2"/>
  <c r="I156" i="2"/>
  <c r="J156" i="2"/>
  <c r="K156" i="2"/>
  <c r="C157" i="2"/>
  <c r="G157" i="2"/>
  <c r="F157" i="2"/>
  <c r="H157" i="2"/>
  <c r="I157" i="2"/>
  <c r="J157" i="2"/>
  <c r="K157" i="2"/>
  <c r="C158" i="2"/>
  <c r="G158" i="2"/>
  <c r="F158" i="2"/>
  <c r="H158" i="2"/>
  <c r="I158" i="2"/>
  <c r="J158" i="2"/>
  <c r="K158" i="2"/>
  <c r="C159" i="2"/>
  <c r="G159" i="2"/>
  <c r="F159" i="2"/>
  <c r="H159" i="2"/>
  <c r="I159" i="2"/>
  <c r="J159" i="2"/>
  <c r="K159" i="2"/>
  <c r="C160" i="2"/>
  <c r="G160" i="2"/>
  <c r="F160" i="2"/>
  <c r="H160" i="2"/>
  <c r="I160" i="2"/>
  <c r="J160" i="2"/>
  <c r="K160" i="2"/>
  <c r="C161" i="2"/>
  <c r="G161" i="2"/>
  <c r="F161" i="2"/>
  <c r="H161" i="2"/>
  <c r="I161" i="2"/>
  <c r="J161" i="2"/>
  <c r="K161" i="2"/>
  <c r="C162" i="2"/>
  <c r="G162" i="2"/>
  <c r="F162" i="2"/>
  <c r="H162" i="2"/>
  <c r="I162" i="2"/>
  <c r="J162" i="2"/>
  <c r="K162" i="2"/>
  <c r="C163" i="2"/>
  <c r="G163" i="2"/>
  <c r="F163" i="2"/>
  <c r="H163" i="2"/>
  <c r="I163" i="2"/>
  <c r="J163" i="2"/>
  <c r="K163" i="2"/>
  <c r="C164" i="2"/>
  <c r="G164" i="2"/>
  <c r="F164" i="2"/>
  <c r="H164" i="2"/>
  <c r="I164" i="2"/>
  <c r="J164" i="2"/>
  <c r="K164" i="2"/>
  <c r="C165" i="2"/>
  <c r="G165" i="2"/>
  <c r="F165" i="2"/>
  <c r="H165" i="2"/>
  <c r="I165" i="2"/>
  <c r="J165" i="2"/>
  <c r="K165" i="2"/>
  <c r="C166" i="2"/>
  <c r="G166" i="2"/>
  <c r="F166" i="2"/>
  <c r="H166" i="2"/>
  <c r="I166" i="2"/>
  <c r="J166" i="2"/>
  <c r="K166" i="2"/>
  <c r="C167" i="2"/>
  <c r="G167" i="2"/>
  <c r="F167" i="2"/>
  <c r="H167" i="2"/>
  <c r="I167" i="2"/>
  <c r="J167" i="2"/>
  <c r="K167" i="2"/>
  <c r="C168" i="2"/>
  <c r="G168" i="2"/>
  <c r="F168" i="2"/>
  <c r="H168" i="2"/>
  <c r="I168" i="2"/>
  <c r="J168" i="2"/>
  <c r="K168" i="2"/>
  <c r="C169" i="2"/>
  <c r="G169" i="2"/>
  <c r="F169" i="2"/>
  <c r="H169" i="2"/>
  <c r="I169" i="2"/>
  <c r="J169" i="2"/>
  <c r="K169" i="2"/>
  <c r="C170" i="2"/>
  <c r="G170" i="2"/>
  <c r="F170" i="2"/>
  <c r="H170" i="2"/>
  <c r="I170" i="2"/>
  <c r="J170" i="2"/>
  <c r="K170" i="2"/>
  <c r="C171" i="2"/>
  <c r="G171" i="2"/>
  <c r="F171" i="2"/>
  <c r="H171" i="2"/>
  <c r="I171" i="2"/>
  <c r="J171" i="2"/>
  <c r="K171" i="2"/>
  <c r="C172" i="2"/>
  <c r="G172" i="2"/>
  <c r="F172" i="2"/>
  <c r="H172" i="2"/>
  <c r="I172" i="2"/>
  <c r="J172" i="2"/>
  <c r="K172" i="2"/>
  <c r="C173" i="2"/>
  <c r="G173" i="2"/>
  <c r="F173" i="2"/>
  <c r="H173" i="2"/>
  <c r="I173" i="2"/>
  <c r="J173" i="2"/>
  <c r="K173" i="2"/>
  <c r="C174" i="2"/>
  <c r="G174" i="2"/>
  <c r="F174" i="2"/>
  <c r="H174" i="2"/>
  <c r="I174" i="2"/>
  <c r="J174" i="2"/>
  <c r="K174" i="2"/>
  <c r="C175" i="2"/>
  <c r="G175" i="2"/>
  <c r="F175" i="2"/>
  <c r="H175" i="2"/>
  <c r="I175" i="2"/>
  <c r="J175" i="2"/>
  <c r="K175" i="2"/>
  <c r="C176" i="2"/>
  <c r="G176" i="2"/>
  <c r="F176" i="2"/>
  <c r="H176" i="2"/>
  <c r="I176" i="2"/>
  <c r="J176" i="2"/>
  <c r="K176" i="2"/>
  <c r="C177" i="2"/>
  <c r="G177" i="2"/>
  <c r="F177" i="2"/>
  <c r="H177" i="2"/>
  <c r="I177" i="2"/>
  <c r="J177" i="2"/>
  <c r="K177" i="2"/>
  <c r="C178" i="2"/>
  <c r="G178" i="2"/>
  <c r="F178" i="2"/>
  <c r="H178" i="2"/>
  <c r="I178" i="2"/>
  <c r="J178" i="2"/>
  <c r="K178" i="2"/>
  <c r="C179" i="2"/>
  <c r="G179" i="2"/>
  <c r="F179" i="2"/>
  <c r="H179" i="2"/>
  <c r="I179" i="2"/>
  <c r="J179" i="2"/>
  <c r="K179" i="2"/>
  <c r="C180" i="2"/>
  <c r="G180" i="2"/>
  <c r="F180" i="2"/>
  <c r="H180" i="2"/>
  <c r="I180" i="2"/>
  <c r="J180" i="2"/>
  <c r="K180" i="2"/>
  <c r="C181" i="2"/>
  <c r="G181" i="2"/>
  <c r="F181" i="2"/>
  <c r="H181" i="2"/>
  <c r="I181" i="2"/>
  <c r="J181" i="2"/>
  <c r="K181" i="2"/>
  <c r="C182" i="2"/>
  <c r="G182" i="2"/>
  <c r="F182" i="2"/>
  <c r="H182" i="2"/>
  <c r="I182" i="2"/>
  <c r="J182" i="2"/>
  <c r="K182" i="2"/>
  <c r="C183" i="2"/>
  <c r="G183" i="2"/>
  <c r="F183" i="2"/>
  <c r="H183" i="2"/>
  <c r="I183" i="2"/>
  <c r="J183" i="2"/>
  <c r="K183" i="2"/>
  <c r="C184" i="2"/>
  <c r="G184" i="2"/>
  <c r="F184" i="2"/>
  <c r="H184" i="2"/>
  <c r="I184" i="2"/>
  <c r="J184" i="2"/>
  <c r="K184" i="2"/>
  <c r="C185" i="2"/>
  <c r="G185" i="2"/>
  <c r="F185" i="2"/>
  <c r="H185" i="2"/>
  <c r="I185" i="2"/>
  <c r="J185" i="2"/>
  <c r="K185" i="2"/>
  <c r="C186" i="2"/>
  <c r="G186" i="2"/>
  <c r="F186" i="2"/>
  <c r="H186" i="2"/>
  <c r="I186" i="2"/>
  <c r="J186" i="2"/>
  <c r="K186" i="2"/>
  <c r="C187" i="2"/>
  <c r="G187" i="2"/>
  <c r="F187" i="2"/>
  <c r="H187" i="2"/>
  <c r="I187" i="2"/>
  <c r="J187" i="2"/>
  <c r="K187" i="2"/>
  <c r="C188" i="2"/>
  <c r="G188" i="2"/>
  <c r="F188" i="2"/>
  <c r="H188" i="2"/>
  <c r="I188" i="2"/>
  <c r="J188" i="2"/>
  <c r="K188" i="2"/>
  <c r="C189" i="2"/>
  <c r="G189" i="2"/>
  <c r="F189" i="2"/>
  <c r="H189" i="2"/>
  <c r="I189" i="2"/>
  <c r="J189" i="2"/>
  <c r="K189" i="2"/>
  <c r="C190" i="2"/>
  <c r="G190" i="2"/>
  <c r="F190" i="2"/>
  <c r="H190" i="2"/>
  <c r="I190" i="2"/>
  <c r="J190" i="2"/>
  <c r="K190" i="2"/>
  <c r="C191" i="2"/>
  <c r="G191" i="2"/>
  <c r="F191" i="2"/>
  <c r="H191" i="2"/>
  <c r="I191" i="2"/>
  <c r="J191" i="2"/>
  <c r="K191" i="2"/>
  <c r="C192" i="2"/>
  <c r="G192" i="2"/>
  <c r="F192" i="2"/>
  <c r="H192" i="2"/>
  <c r="I192" i="2"/>
  <c r="J192" i="2"/>
  <c r="K192" i="2"/>
  <c r="C193" i="2"/>
  <c r="G193" i="2"/>
  <c r="F193" i="2"/>
  <c r="H193" i="2"/>
  <c r="I193" i="2"/>
  <c r="J193" i="2"/>
  <c r="K193" i="2"/>
  <c r="C194" i="2"/>
  <c r="G194" i="2"/>
  <c r="F194" i="2"/>
  <c r="H194" i="2"/>
  <c r="I194" i="2"/>
  <c r="J194" i="2"/>
  <c r="K194" i="2"/>
  <c r="C195" i="2"/>
  <c r="G195" i="2"/>
  <c r="F195" i="2"/>
  <c r="H195" i="2"/>
  <c r="I195" i="2"/>
  <c r="J195" i="2"/>
  <c r="K195" i="2"/>
  <c r="C196" i="2"/>
  <c r="G196" i="2"/>
  <c r="F196" i="2"/>
  <c r="H196" i="2"/>
  <c r="I196" i="2"/>
  <c r="J196" i="2"/>
  <c r="K196" i="2"/>
  <c r="C197" i="2"/>
  <c r="G197" i="2"/>
  <c r="F197" i="2"/>
  <c r="H197" i="2"/>
  <c r="I197" i="2"/>
  <c r="J197" i="2"/>
  <c r="K197" i="2"/>
  <c r="C198" i="2"/>
  <c r="G198" i="2"/>
  <c r="F198" i="2"/>
  <c r="H198" i="2"/>
  <c r="I198" i="2"/>
  <c r="J198" i="2"/>
  <c r="K198" i="2"/>
  <c r="C199" i="2"/>
  <c r="G199" i="2"/>
  <c r="F199" i="2"/>
  <c r="H199" i="2"/>
  <c r="I199" i="2"/>
  <c r="J199" i="2"/>
  <c r="K199" i="2"/>
  <c r="C200" i="2"/>
  <c r="G200" i="2"/>
  <c r="F200" i="2"/>
  <c r="H200" i="2"/>
  <c r="I200" i="2"/>
  <c r="J200" i="2"/>
  <c r="K200" i="2"/>
  <c r="C201" i="2"/>
  <c r="G201" i="2"/>
  <c r="F201" i="2"/>
  <c r="H201" i="2"/>
  <c r="I201" i="2"/>
  <c r="J201" i="2"/>
  <c r="K201" i="2"/>
  <c r="C202" i="2"/>
  <c r="G202" i="2"/>
  <c r="F202" i="2"/>
  <c r="H202" i="2"/>
  <c r="I202" i="2"/>
  <c r="J202" i="2"/>
  <c r="K202" i="2"/>
  <c r="C203" i="2"/>
  <c r="G203" i="2"/>
  <c r="F203" i="2"/>
  <c r="H203" i="2"/>
  <c r="I203" i="2"/>
  <c r="J203" i="2"/>
  <c r="K203" i="2"/>
  <c r="C204" i="2"/>
  <c r="G204" i="2"/>
  <c r="F204" i="2"/>
  <c r="H204" i="2"/>
  <c r="I204" i="2"/>
  <c r="J204" i="2"/>
  <c r="K204" i="2"/>
  <c r="C205" i="2"/>
  <c r="G205" i="2"/>
  <c r="F205" i="2"/>
  <c r="H205" i="2"/>
  <c r="I205" i="2"/>
  <c r="J205" i="2"/>
  <c r="K205" i="2"/>
  <c r="C206" i="2"/>
  <c r="G206" i="2"/>
  <c r="F206" i="2"/>
  <c r="H206" i="2"/>
  <c r="I206" i="2"/>
  <c r="J206" i="2"/>
  <c r="K206" i="2"/>
  <c r="C207" i="2"/>
  <c r="G207" i="2"/>
  <c r="F207" i="2"/>
  <c r="H207" i="2"/>
  <c r="I207" i="2"/>
  <c r="J207" i="2"/>
  <c r="K207" i="2"/>
  <c r="C208" i="2"/>
  <c r="G208" i="2"/>
  <c r="F208" i="2"/>
  <c r="H208" i="2"/>
  <c r="I208" i="2"/>
  <c r="J208" i="2"/>
  <c r="K208" i="2"/>
  <c r="C209" i="2"/>
  <c r="G209" i="2"/>
  <c r="F209" i="2"/>
  <c r="H209" i="2"/>
  <c r="I209" i="2"/>
  <c r="J209" i="2"/>
  <c r="K209" i="2"/>
  <c r="C210" i="2"/>
  <c r="G210" i="2"/>
  <c r="F210" i="2"/>
  <c r="H210" i="2"/>
  <c r="I210" i="2"/>
  <c r="J210" i="2"/>
  <c r="K210" i="2"/>
  <c r="C211" i="2"/>
  <c r="G211" i="2"/>
  <c r="F211" i="2"/>
  <c r="H211" i="2"/>
  <c r="I211" i="2"/>
  <c r="J211" i="2"/>
  <c r="K211" i="2"/>
  <c r="C212" i="2"/>
  <c r="G212" i="2"/>
  <c r="F212" i="2"/>
  <c r="H212" i="2"/>
  <c r="I212" i="2"/>
  <c r="J212" i="2"/>
  <c r="K212" i="2"/>
  <c r="C213" i="2"/>
  <c r="G213" i="2"/>
  <c r="F213" i="2"/>
  <c r="H213" i="2"/>
  <c r="I213" i="2"/>
  <c r="J213" i="2"/>
  <c r="K213" i="2"/>
  <c r="C214" i="2"/>
  <c r="G214" i="2"/>
  <c r="F214" i="2"/>
  <c r="H214" i="2"/>
  <c r="I214" i="2"/>
  <c r="J214" i="2"/>
  <c r="K214" i="2"/>
  <c r="C215" i="2"/>
  <c r="G215" i="2"/>
  <c r="F215" i="2"/>
  <c r="H215" i="2"/>
  <c r="I215" i="2"/>
  <c r="J215" i="2"/>
  <c r="K215" i="2"/>
  <c r="C216" i="2"/>
  <c r="G216" i="2"/>
  <c r="F216" i="2"/>
  <c r="H216" i="2"/>
  <c r="I216" i="2"/>
  <c r="J216" i="2"/>
  <c r="K216" i="2"/>
  <c r="C217" i="2"/>
  <c r="G217" i="2"/>
  <c r="F217" i="2"/>
  <c r="H217" i="2"/>
  <c r="I217" i="2"/>
  <c r="J217" i="2"/>
  <c r="K217" i="2"/>
  <c r="K15" i="2"/>
  <c r="L17" i="2"/>
  <c r="M17" i="2"/>
  <c r="Q17" i="2"/>
  <c r="L18" i="2"/>
  <c r="M18" i="2"/>
  <c r="Q18" i="2"/>
  <c r="L19" i="2"/>
  <c r="M19" i="2"/>
  <c r="Q19" i="2"/>
  <c r="L20" i="2"/>
  <c r="M20" i="2"/>
  <c r="Q20" i="2"/>
  <c r="L21" i="2"/>
  <c r="M21" i="2"/>
  <c r="Q21" i="2"/>
  <c r="L22" i="2"/>
  <c r="M22" i="2"/>
  <c r="Q22" i="2"/>
  <c r="L23" i="2"/>
  <c r="M23" i="2"/>
  <c r="Q23" i="2"/>
  <c r="L24" i="2"/>
  <c r="M24" i="2"/>
  <c r="Q24" i="2"/>
  <c r="L25" i="2"/>
  <c r="M25" i="2"/>
  <c r="Q25" i="2"/>
  <c r="L26" i="2"/>
  <c r="M26" i="2"/>
  <c r="Q26" i="2"/>
  <c r="L27" i="2"/>
  <c r="M27" i="2"/>
  <c r="Q27" i="2"/>
  <c r="L28" i="2"/>
  <c r="M28" i="2"/>
  <c r="Q28" i="2"/>
  <c r="L29" i="2"/>
  <c r="M29" i="2"/>
  <c r="Q29" i="2"/>
  <c r="L30" i="2"/>
  <c r="M30" i="2"/>
  <c r="Q30" i="2"/>
  <c r="L31" i="2"/>
  <c r="M31" i="2"/>
  <c r="Q31" i="2"/>
  <c r="L32" i="2"/>
  <c r="M32" i="2"/>
  <c r="Q32" i="2"/>
  <c r="L33" i="2"/>
  <c r="M33" i="2"/>
  <c r="Q33" i="2"/>
  <c r="L34" i="2"/>
  <c r="M34" i="2"/>
  <c r="Q34" i="2"/>
  <c r="L35" i="2"/>
  <c r="M35" i="2"/>
  <c r="Q35" i="2"/>
  <c r="L36" i="2"/>
  <c r="M36" i="2"/>
  <c r="Q36" i="2"/>
  <c r="L37" i="2"/>
  <c r="M37" i="2"/>
  <c r="Q37" i="2"/>
  <c r="L38" i="2"/>
  <c r="M38" i="2"/>
  <c r="Q38" i="2"/>
  <c r="L39" i="2"/>
  <c r="M39" i="2"/>
  <c r="Q39" i="2"/>
  <c r="L40" i="2"/>
  <c r="M40" i="2"/>
  <c r="Q40" i="2"/>
  <c r="L41" i="2"/>
  <c r="M41" i="2"/>
  <c r="Q41" i="2"/>
  <c r="L42" i="2"/>
  <c r="M42" i="2"/>
  <c r="Q42" i="2"/>
  <c r="L43" i="2"/>
  <c r="M43" i="2"/>
  <c r="Q43" i="2"/>
  <c r="L44" i="2"/>
  <c r="M44" i="2"/>
  <c r="Q44" i="2"/>
  <c r="L45" i="2"/>
  <c r="M45" i="2"/>
  <c r="Q45" i="2"/>
  <c r="L46" i="2"/>
  <c r="M46" i="2"/>
  <c r="Q46" i="2"/>
  <c r="L47" i="2"/>
  <c r="M47" i="2"/>
  <c r="Q47" i="2"/>
  <c r="L48" i="2"/>
  <c r="M48" i="2"/>
  <c r="Q48" i="2"/>
  <c r="L49" i="2"/>
  <c r="M49" i="2"/>
  <c r="Q49" i="2"/>
  <c r="L50" i="2"/>
  <c r="M50" i="2"/>
  <c r="Q50" i="2"/>
  <c r="L51" i="2"/>
  <c r="M51" i="2"/>
  <c r="Q51" i="2"/>
  <c r="L52" i="2"/>
  <c r="M52" i="2"/>
  <c r="Q52" i="2"/>
  <c r="L53" i="2"/>
  <c r="M53" i="2"/>
  <c r="Q53" i="2"/>
  <c r="L54" i="2"/>
  <c r="M54" i="2"/>
  <c r="Q54" i="2"/>
  <c r="L55" i="2"/>
  <c r="M55" i="2"/>
  <c r="Q55" i="2"/>
  <c r="L56" i="2"/>
  <c r="M56" i="2"/>
  <c r="Q56" i="2"/>
  <c r="L57" i="2"/>
  <c r="M57" i="2"/>
  <c r="Q57" i="2"/>
  <c r="L58" i="2"/>
  <c r="M58" i="2"/>
  <c r="Q58" i="2"/>
  <c r="L59" i="2"/>
  <c r="M59" i="2"/>
  <c r="Q59" i="2"/>
  <c r="L60" i="2"/>
  <c r="M60" i="2"/>
  <c r="Q60" i="2"/>
  <c r="L61" i="2"/>
  <c r="M61" i="2"/>
  <c r="Q61" i="2"/>
  <c r="L62" i="2"/>
  <c r="M62" i="2"/>
  <c r="Q62" i="2"/>
  <c r="L63" i="2"/>
  <c r="M63" i="2"/>
  <c r="Q63" i="2"/>
  <c r="L64" i="2"/>
  <c r="M64" i="2"/>
  <c r="Q64" i="2"/>
  <c r="L65" i="2"/>
  <c r="M65" i="2"/>
  <c r="Q65" i="2"/>
  <c r="L66" i="2"/>
  <c r="M66" i="2"/>
  <c r="Q66" i="2"/>
  <c r="L67" i="2"/>
  <c r="M67" i="2"/>
  <c r="Q67" i="2"/>
  <c r="L68" i="2"/>
  <c r="M68" i="2"/>
  <c r="Q68" i="2"/>
  <c r="L69" i="2"/>
  <c r="M69" i="2"/>
  <c r="Q69" i="2"/>
  <c r="L70" i="2"/>
  <c r="M70" i="2"/>
  <c r="Q70" i="2"/>
  <c r="L71" i="2"/>
  <c r="M71" i="2"/>
  <c r="Q71" i="2"/>
  <c r="L72" i="2"/>
  <c r="M72" i="2"/>
  <c r="Q72" i="2"/>
  <c r="L73" i="2"/>
  <c r="M73" i="2"/>
  <c r="Q73" i="2"/>
  <c r="L74" i="2"/>
  <c r="M74" i="2"/>
  <c r="Q74" i="2"/>
  <c r="L75" i="2"/>
  <c r="M75" i="2"/>
  <c r="Q75" i="2"/>
  <c r="L76" i="2"/>
  <c r="M76" i="2"/>
  <c r="Q76" i="2"/>
  <c r="L77" i="2"/>
  <c r="M77" i="2"/>
  <c r="Q77" i="2"/>
  <c r="L78" i="2"/>
  <c r="M78" i="2"/>
  <c r="Q78" i="2"/>
  <c r="L79" i="2"/>
  <c r="M79" i="2"/>
  <c r="Q79" i="2"/>
  <c r="L80" i="2"/>
  <c r="M80" i="2"/>
  <c r="Q80" i="2"/>
  <c r="L81" i="2"/>
  <c r="M81" i="2"/>
  <c r="Q81" i="2"/>
  <c r="L82" i="2"/>
  <c r="M82" i="2"/>
  <c r="Q82" i="2"/>
  <c r="L83" i="2"/>
  <c r="M83" i="2"/>
  <c r="Q83" i="2"/>
  <c r="L84" i="2"/>
  <c r="M84" i="2"/>
  <c r="Q84" i="2"/>
  <c r="L85" i="2"/>
  <c r="M85" i="2"/>
  <c r="Q85" i="2"/>
  <c r="L86" i="2"/>
  <c r="M86" i="2"/>
  <c r="Q86" i="2"/>
  <c r="L87" i="2"/>
  <c r="M87" i="2"/>
  <c r="Q87" i="2"/>
  <c r="L88" i="2"/>
  <c r="M88" i="2"/>
  <c r="Q88" i="2"/>
  <c r="L89" i="2"/>
  <c r="M89" i="2"/>
  <c r="Q89" i="2"/>
  <c r="L90" i="2"/>
  <c r="M90" i="2"/>
  <c r="Q90" i="2"/>
  <c r="L91" i="2"/>
  <c r="M91" i="2"/>
  <c r="Q91" i="2"/>
  <c r="L92" i="2"/>
  <c r="M92" i="2"/>
  <c r="Q92" i="2"/>
  <c r="L93" i="2"/>
  <c r="M93" i="2"/>
  <c r="Q93" i="2"/>
  <c r="L94" i="2"/>
  <c r="M94" i="2"/>
  <c r="Q94" i="2"/>
  <c r="L95" i="2"/>
  <c r="M95" i="2"/>
  <c r="Q95" i="2"/>
  <c r="L96" i="2"/>
  <c r="M96" i="2"/>
  <c r="Q96" i="2"/>
  <c r="L97" i="2"/>
  <c r="M97" i="2"/>
  <c r="Q97" i="2"/>
  <c r="L98" i="2"/>
  <c r="M98" i="2"/>
  <c r="Q98" i="2"/>
  <c r="L99" i="2"/>
  <c r="M99" i="2"/>
  <c r="Q99" i="2"/>
  <c r="L100" i="2"/>
  <c r="M100" i="2"/>
  <c r="Q100" i="2"/>
  <c r="L101" i="2"/>
  <c r="M101" i="2"/>
  <c r="Q101" i="2"/>
  <c r="L102" i="2"/>
  <c r="M102" i="2"/>
  <c r="Q102" i="2"/>
  <c r="L103" i="2"/>
  <c r="M103" i="2"/>
  <c r="Q103" i="2"/>
  <c r="L104" i="2"/>
  <c r="M104" i="2"/>
  <c r="Q104" i="2"/>
  <c r="L105" i="2"/>
  <c r="M105" i="2"/>
  <c r="Q105" i="2"/>
  <c r="L106" i="2"/>
  <c r="M106" i="2"/>
  <c r="Q106" i="2"/>
  <c r="L107" i="2"/>
  <c r="M107" i="2"/>
  <c r="Q107" i="2"/>
  <c r="L108" i="2"/>
  <c r="M108" i="2"/>
  <c r="Q108" i="2"/>
  <c r="L109" i="2"/>
  <c r="M109" i="2"/>
  <c r="Q109" i="2"/>
  <c r="L110" i="2"/>
  <c r="M110" i="2"/>
  <c r="Q110" i="2"/>
  <c r="L111" i="2"/>
  <c r="M111" i="2"/>
  <c r="Q111" i="2"/>
  <c r="L112" i="2"/>
  <c r="M112" i="2"/>
  <c r="Q112" i="2"/>
  <c r="L113" i="2"/>
  <c r="M113" i="2"/>
  <c r="Q113" i="2"/>
  <c r="L114" i="2"/>
  <c r="M114" i="2"/>
  <c r="Q114" i="2"/>
  <c r="L115" i="2"/>
  <c r="M115" i="2"/>
  <c r="Q115" i="2"/>
  <c r="L116" i="2"/>
  <c r="M116" i="2"/>
  <c r="Q116" i="2"/>
  <c r="L117" i="2"/>
  <c r="M117" i="2"/>
  <c r="Q117" i="2"/>
  <c r="L118" i="2"/>
  <c r="M118" i="2"/>
  <c r="Q118" i="2"/>
  <c r="L119" i="2"/>
  <c r="M119" i="2"/>
  <c r="Q119" i="2"/>
  <c r="L120" i="2"/>
  <c r="M120" i="2"/>
  <c r="Q120" i="2"/>
  <c r="L121" i="2"/>
  <c r="M121" i="2"/>
  <c r="Q121" i="2"/>
  <c r="L122" i="2"/>
  <c r="M122" i="2"/>
  <c r="Q122" i="2"/>
  <c r="L123" i="2"/>
  <c r="M123" i="2"/>
  <c r="Q123" i="2"/>
  <c r="L124" i="2"/>
  <c r="M124" i="2"/>
  <c r="Q124" i="2"/>
  <c r="L125" i="2"/>
  <c r="M125" i="2"/>
  <c r="Q125" i="2"/>
  <c r="L126" i="2"/>
  <c r="M126" i="2"/>
  <c r="Q126" i="2"/>
  <c r="L127" i="2"/>
  <c r="M127" i="2"/>
  <c r="Q127" i="2"/>
  <c r="L128" i="2"/>
  <c r="M128" i="2"/>
  <c r="Q128" i="2"/>
  <c r="L129" i="2"/>
  <c r="M129" i="2"/>
  <c r="Q129" i="2"/>
  <c r="L130" i="2"/>
  <c r="M130" i="2"/>
  <c r="Q130" i="2"/>
  <c r="L131" i="2"/>
  <c r="M131" i="2"/>
  <c r="Q131" i="2"/>
  <c r="L132" i="2"/>
  <c r="M132" i="2"/>
  <c r="Q132" i="2"/>
  <c r="L133" i="2"/>
  <c r="M133" i="2"/>
  <c r="Q133" i="2"/>
  <c r="L134" i="2"/>
  <c r="M134" i="2"/>
  <c r="Q134" i="2"/>
  <c r="L135" i="2"/>
  <c r="M135" i="2"/>
  <c r="Q135" i="2"/>
  <c r="L136" i="2"/>
  <c r="M136" i="2"/>
  <c r="Q136" i="2"/>
  <c r="L137" i="2"/>
  <c r="M137" i="2"/>
  <c r="Q137" i="2"/>
  <c r="L138" i="2"/>
  <c r="M138" i="2"/>
  <c r="Q138" i="2"/>
  <c r="L139" i="2"/>
  <c r="M139" i="2"/>
  <c r="Q139" i="2"/>
  <c r="L140" i="2"/>
  <c r="M140" i="2"/>
  <c r="Q140" i="2"/>
  <c r="L141" i="2"/>
  <c r="M141" i="2"/>
  <c r="Q141" i="2"/>
  <c r="L142" i="2"/>
  <c r="M142" i="2"/>
  <c r="Q142" i="2"/>
  <c r="L143" i="2"/>
  <c r="M143" i="2"/>
  <c r="Q143" i="2"/>
  <c r="L144" i="2"/>
  <c r="M144" i="2"/>
  <c r="Q144" i="2"/>
  <c r="L145" i="2"/>
  <c r="M145" i="2"/>
  <c r="Q145" i="2"/>
  <c r="L146" i="2"/>
  <c r="M146" i="2"/>
  <c r="Q146" i="2"/>
  <c r="L147" i="2"/>
  <c r="M147" i="2"/>
  <c r="Q147" i="2"/>
  <c r="L148" i="2"/>
  <c r="M148" i="2"/>
  <c r="Q148" i="2"/>
  <c r="L149" i="2"/>
  <c r="M149" i="2"/>
  <c r="Q149" i="2"/>
  <c r="L150" i="2"/>
  <c r="M150" i="2"/>
  <c r="Q150" i="2"/>
  <c r="L151" i="2"/>
  <c r="M151" i="2"/>
  <c r="Q151" i="2"/>
  <c r="L152" i="2"/>
  <c r="M152" i="2"/>
  <c r="Q152" i="2"/>
  <c r="L153" i="2"/>
  <c r="M153" i="2"/>
  <c r="Q153" i="2"/>
  <c r="L154" i="2"/>
  <c r="M154" i="2"/>
  <c r="Q154" i="2"/>
  <c r="L155" i="2"/>
  <c r="M155" i="2"/>
  <c r="Q155" i="2"/>
  <c r="L156" i="2"/>
  <c r="M156" i="2"/>
  <c r="Q156" i="2"/>
  <c r="L157" i="2"/>
  <c r="M157" i="2"/>
  <c r="Q157" i="2"/>
  <c r="L158" i="2"/>
  <c r="M158" i="2"/>
  <c r="Q158" i="2"/>
  <c r="L159" i="2"/>
  <c r="M159" i="2"/>
  <c r="Q159" i="2"/>
  <c r="L160" i="2"/>
  <c r="M160" i="2"/>
  <c r="Q160" i="2"/>
  <c r="L161" i="2"/>
  <c r="M161" i="2"/>
  <c r="Q161" i="2"/>
  <c r="L162" i="2"/>
  <c r="M162" i="2"/>
  <c r="Q162" i="2"/>
  <c r="L163" i="2"/>
  <c r="M163" i="2"/>
  <c r="Q163" i="2"/>
  <c r="L164" i="2"/>
  <c r="M164" i="2"/>
  <c r="Q164" i="2"/>
  <c r="L165" i="2"/>
  <c r="M165" i="2"/>
  <c r="Q165" i="2"/>
  <c r="L166" i="2"/>
  <c r="M166" i="2"/>
  <c r="Q166" i="2"/>
  <c r="L167" i="2"/>
  <c r="M167" i="2"/>
  <c r="Q167" i="2"/>
  <c r="L168" i="2"/>
  <c r="M168" i="2"/>
  <c r="Q168" i="2"/>
  <c r="L169" i="2"/>
  <c r="M169" i="2"/>
  <c r="Q169" i="2"/>
  <c r="L170" i="2"/>
  <c r="M170" i="2"/>
  <c r="Q170" i="2"/>
  <c r="L171" i="2"/>
  <c r="M171" i="2"/>
  <c r="Q171" i="2"/>
  <c r="L172" i="2"/>
  <c r="M172" i="2"/>
  <c r="Q172" i="2"/>
  <c r="L173" i="2"/>
  <c r="M173" i="2"/>
  <c r="Q173" i="2"/>
  <c r="L174" i="2"/>
  <c r="M174" i="2"/>
  <c r="Q174" i="2"/>
  <c r="L175" i="2"/>
  <c r="M175" i="2"/>
  <c r="Q175" i="2"/>
  <c r="L176" i="2"/>
  <c r="M176" i="2"/>
  <c r="Q176" i="2"/>
  <c r="L177" i="2"/>
  <c r="M177" i="2"/>
  <c r="Q177" i="2"/>
  <c r="L178" i="2"/>
  <c r="M178" i="2"/>
  <c r="Q178" i="2"/>
  <c r="L179" i="2"/>
  <c r="M179" i="2"/>
  <c r="Q179" i="2"/>
  <c r="L180" i="2"/>
  <c r="M180" i="2"/>
  <c r="Q180" i="2"/>
  <c r="L181" i="2"/>
  <c r="M181" i="2"/>
  <c r="Q181" i="2"/>
  <c r="L182" i="2"/>
  <c r="M182" i="2"/>
  <c r="Q182" i="2"/>
  <c r="L183" i="2"/>
  <c r="M183" i="2"/>
  <c r="Q183" i="2"/>
  <c r="L184" i="2"/>
  <c r="M184" i="2"/>
  <c r="Q184" i="2"/>
  <c r="L185" i="2"/>
  <c r="M185" i="2"/>
  <c r="Q185" i="2"/>
  <c r="L186" i="2"/>
  <c r="M186" i="2"/>
  <c r="Q186" i="2"/>
  <c r="L187" i="2"/>
  <c r="M187" i="2"/>
  <c r="Q187" i="2"/>
  <c r="L188" i="2"/>
  <c r="M188" i="2"/>
  <c r="Q188" i="2"/>
  <c r="L189" i="2"/>
  <c r="M189" i="2"/>
  <c r="Q189" i="2"/>
  <c r="L190" i="2"/>
  <c r="M190" i="2"/>
  <c r="Q190" i="2"/>
  <c r="L191" i="2"/>
  <c r="M191" i="2"/>
  <c r="Q191" i="2"/>
  <c r="L192" i="2"/>
  <c r="M192" i="2"/>
  <c r="Q192" i="2"/>
  <c r="L193" i="2"/>
  <c r="M193" i="2"/>
  <c r="Q193" i="2"/>
  <c r="L194" i="2"/>
  <c r="M194" i="2"/>
  <c r="Q194" i="2"/>
  <c r="L195" i="2"/>
  <c r="M195" i="2"/>
  <c r="Q195" i="2"/>
  <c r="L196" i="2"/>
  <c r="M196" i="2"/>
  <c r="Q196" i="2"/>
  <c r="L197" i="2"/>
  <c r="M197" i="2"/>
  <c r="Q197" i="2"/>
  <c r="L198" i="2"/>
  <c r="M198" i="2"/>
  <c r="Q198" i="2"/>
  <c r="L199" i="2"/>
  <c r="M199" i="2"/>
  <c r="Q199" i="2"/>
  <c r="L200" i="2"/>
  <c r="M200" i="2"/>
  <c r="Q200" i="2"/>
  <c r="L201" i="2"/>
  <c r="M201" i="2"/>
  <c r="Q201" i="2"/>
  <c r="L202" i="2"/>
  <c r="M202" i="2"/>
  <c r="Q202" i="2"/>
  <c r="L203" i="2"/>
  <c r="M203" i="2"/>
  <c r="Q203" i="2"/>
  <c r="L204" i="2"/>
  <c r="M204" i="2"/>
  <c r="Q204" i="2"/>
  <c r="L205" i="2"/>
  <c r="M205" i="2"/>
  <c r="Q205" i="2"/>
  <c r="L206" i="2"/>
  <c r="M206" i="2"/>
  <c r="Q206" i="2"/>
  <c r="L207" i="2"/>
  <c r="M207" i="2"/>
  <c r="Q207" i="2"/>
  <c r="L208" i="2"/>
  <c r="M208" i="2"/>
  <c r="Q208" i="2"/>
  <c r="L209" i="2"/>
  <c r="M209" i="2"/>
  <c r="Q209" i="2"/>
  <c r="L210" i="2"/>
  <c r="M210" i="2"/>
  <c r="Q210" i="2"/>
  <c r="L211" i="2"/>
  <c r="M211" i="2"/>
  <c r="Q211" i="2"/>
  <c r="L212" i="2"/>
  <c r="M212" i="2"/>
  <c r="Q212" i="2"/>
  <c r="L213" i="2"/>
  <c r="M213" i="2"/>
  <c r="Q213" i="2"/>
  <c r="L214" i="2"/>
  <c r="M214" i="2"/>
  <c r="Q214" i="2"/>
  <c r="L215" i="2"/>
  <c r="M215" i="2"/>
  <c r="Q215" i="2"/>
  <c r="L216" i="2"/>
  <c r="M216" i="2"/>
  <c r="Q216" i="2"/>
  <c r="L217" i="2"/>
  <c r="M217" i="2"/>
  <c r="Q217" i="2"/>
  <c r="Q15" i="2"/>
  <c r="P17" i="2"/>
  <c r="R17" i="2"/>
  <c r="P18" i="2"/>
  <c r="R18" i="2"/>
  <c r="S18" i="2"/>
  <c r="P19" i="2"/>
  <c r="R19" i="2"/>
  <c r="S19" i="2"/>
  <c r="P20" i="2"/>
  <c r="R20" i="2"/>
  <c r="S20" i="2"/>
  <c r="P21" i="2"/>
  <c r="R21" i="2"/>
  <c r="S21" i="2"/>
  <c r="P22" i="2"/>
  <c r="R22" i="2"/>
  <c r="S22" i="2"/>
  <c r="P23" i="2"/>
  <c r="R23" i="2"/>
  <c r="S23" i="2"/>
  <c r="P24" i="2"/>
  <c r="R24" i="2"/>
  <c r="S24" i="2"/>
  <c r="P25" i="2"/>
  <c r="R25" i="2"/>
  <c r="S25" i="2"/>
  <c r="P26" i="2"/>
  <c r="R26" i="2"/>
  <c r="S26" i="2"/>
  <c r="P27" i="2"/>
  <c r="R27" i="2"/>
  <c r="S27" i="2"/>
  <c r="P28" i="2"/>
  <c r="R28" i="2"/>
  <c r="S28" i="2"/>
  <c r="P29" i="2"/>
  <c r="R29" i="2"/>
  <c r="S29" i="2"/>
  <c r="P30" i="2"/>
  <c r="R30" i="2"/>
  <c r="S30" i="2"/>
  <c r="P31" i="2"/>
  <c r="R31" i="2"/>
  <c r="S31" i="2"/>
  <c r="P32" i="2"/>
  <c r="R32" i="2"/>
  <c r="S32" i="2"/>
  <c r="P33" i="2"/>
  <c r="R33" i="2"/>
  <c r="S33" i="2"/>
  <c r="P34" i="2"/>
  <c r="R34" i="2"/>
  <c r="S34" i="2"/>
  <c r="P35" i="2"/>
  <c r="R35" i="2"/>
  <c r="S35" i="2"/>
  <c r="P36" i="2"/>
  <c r="R36" i="2"/>
  <c r="S36" i="2"/>
  <c r="P37" i="2"/>
  <c r="R37" i="2"/>
  <c r="S37" i="2"/>
  <c r="P38" i="2"/>
  <c r="R38" i="2"/>
  <c r="S38" i="2"/>
  <c r="P39" i="2"/>
  <c r="R39" i="2"/>
  <c r="S39" i="2"/>
  <c r="P40" i="2"/>
  <c r="R40" i="2"/>
  <c r="S40" i="2"/>
  <c r="P41" i="2"/>
  <c r="R41" i="2"/>
  <c r="S41" i="2"/>
  <c r="P42" i="2"/>
  <c r="R42" i="2"/>
  <c r="S42" i="2"/>
  <c r="P43" i="2"/>
  <c r="R43" i="2"/>
  <c r="S43" i="2"/>
  <c r="P44" i="2"/>
  <c r="R44" i="2"/>
  <c r="S44" i="2"/>
  <c r="P45" i="2"/>
  <c r="R45" i="2"/>
  <c r="S45" i="2"/>
  <c r="P46" i="2"/>
  <c r="R46" i="2"/>
  <c r="S46" i="2"/>
  <c r="P47" i="2"/>
  <c r="R47" i="2"/>
  <c r="S47" i="2"/>
  <c r="P48" i="2"/>
  <c r="R48" i="2"/>
  <c r="S48" i="2"/>
  <c r="P49" i="2"/>
  <c r="R49" i="2"/>
  <c r="S49" i="2"/>
  <c r="P50" i="2"/>
  <c r="R50" i="2"/>
  <c r="S50" i="2"/>
  <c r="P51" i="2"/>
  <c r="R51" i="2"/>
  <c r="S51" i="2"/>
  <c r="P52" i="2"/>
  <c r="R52" i="2"/>
  <c r="S52" i="2"/>
  <c r="P53" i="2"/>
  <c r="R53" i="2"/>
  <c r="S53" i="2"/>
  <c r="P54" i="2"/>
  <c r="R54" i="2"/>
  <c r="S54" i="2"/>
  <c r="P55" i="2"/>
  <c r="R55" i="2"/>
  <c r="S55" i="2"/>
  <c r="P56" i="2"/>
  <c r="R56" i="2"/>
  <c r="S56" i="2"/>
  <c r="P57" i="2"/>
  <c r="R57" i="2"/>
  <c r="S57" i="2"/>
  <c r="P58" i="2"/>
  <c r="R58" i="2"/>
  <c r="S58" i="2"/>
  <c r="P59" i="2"/>
  <c r="R59" i="2"/>
  <c r="S59" i="2"/>
  <c r="P60" i="2"/>
  <c r="R60" i="2"/>
  <c r="S60" i="2"/>
  <c r="P61" i="2"/>
  <c r="R61" i="2"/>
  <c r="S61" i="2"/>
  <c r="P62" i="2"/>
  <c r="R62" i="2"/>
  <c r="S62" i="2"/>
  <c r="P63" i="2"/>
  <c r="R63" i="2"/>
  <c r="S63" i="2"/>
  <c r="P64" i="2"/>
  <c r="R64" i="2"/>
  <c r="S64" i="2"/>
  <c r="P65" i="2"/>
  <c r="R65" i="2"/>
  <c r="S65" i="2"/>
  <c r="P66" i="2"/>
  <c r="R66" i="2"/>
  <c r="S66" i="2"/>
  <c r="P67" i="2"/>
  <c r="R67" i="2"/>
  <c r="S67" i="2"/>
  <c r="P68" i="2"/>
  <c r="R68" i="2"/>
  <c r="S68" i="2"/>
  <c r="P69" i="2"/>
  <c r="R69" i="2"/>
  <c r="S69" i="2"/>
  <c r="P70" i="2"/>
  <c r="R70" i="2"/>
  <c r="S70" i="2"/>
  <c r="P71" i="2"/>
  <c r="R71" i="2"/>
  <c r="S71" i="2"/>
  <c r="P72" i="2"/>
  <c r="R72" i="2"/>
  <c r="S72" i="2"/>
  <c r="P73" i="2"/>
  <c r="R73" i="2"/>
  <c r="S73" i="2"/>
  <c r="P74" i="2"/>
  <c r="R74" i="2"/>
  <c r="S74" i="2"/>
  <c r="P75" i="2"/>
  <c r="R75" i="2"/>
  <c r="S75" i="2"/>
  <c r="P76" i="2"/>
  <c r="R76" i="2"/>
  <c r="S76" i="2"/>
  <c r="P77" i="2"/>
  <c r="R77" i="2"/>
  <c r="S77" i="2"/>
  <c r="P78" i="2"/>
  <c r="R78" i="2"/>
  <c r="S78" i="2"/>
  <c r="P79" i="2"/>
  <c r="R79" i="2"/>
  <c r="S79" i="2"/>
  <c r="P80" i="2"/>
  <c r="R80" i="2"/>
  <c r="S80" i="2"/>
  <c r="P81" i="2"/>
  <c r="R81" i="2"/>
  <c r="S81" i="2"/>
  <c r="P82" i="2"/>
  <c r="R82" i="2"/>
  <c r="S82" i="2"/>
  <c r="P83" i="2"/>
  <c r="R83" i="2"/>
  <c r="S83" i="2"/>
  <c r="P84" i="2"/>
  <c r="R84" i="2"/>
  <c r="S84" i="2"/>
  <c r="P85" i="2"/>
  <c r="R85" i="2"/>
  <c r="S85" i="2"/>
  <c r="P86" i="2"/>
  <c r="R86" i="2"/>
  <c r="S86" i="2"/>
  <c r="P87" i="2"/>
  <c r="R87" i="2"/>
  <c r="S87" i="2"/>
  <c r="P88" i="2"/>
  <c r="R88" i="2"/>
  <c r="S88" i="2"/>
  <c r="P89" i="2"/>
  <c r="R89" i="2"/>
  <c r="S89" i="2"/>
  <c r="P90" i="2"/>
  <c r="R90" i="2"/>
  <c r="S90" i="2"/>
  <c r="P91" i="2"/>
  <c r="R91" i="2"/>
  <c r="S91" i="2"/>
  <c r="P92" i="2"/>
  <c r="R92" i="2"/>
  <c r="S92" i="2"/>
  <c r="P93" i="2"/>
  <c r="R93" i="2"/>
  <c r="S93" i="2"/>
  <c r="P94" i="2"/>
  <c r="R94" i="2"/>
  <c r="S94" i="2"/>
  <c r="P95" i="2"/>
  <c r="R95" i="2"/>
  <c r="S95" i="2"/>
  <c r="P96" i="2"/>
  <c r="R96" i="2"/>
  <c r="S96" i="2"/>
  <c r="P97" i="2"/>
  <c r="R97" i="2"/>
  <c r="S97" i="2"/>
  <c r="P98" i="2"/>
  <c r="R98" i="2"/>
  <c r="S98" i="2"/>
  <c r="P99" i="2"/>
  <c r="R99" i="2"/>
  <c r="S99" i="2"/>
  <c r="P100" i="2"/>
  <c r="R100" i="2"/>
  <c r="S100" i="2"/>
  <c r="P101" i="2"/>
  <c r="R101" i="2"/>
  <c r="S101" i="2"/>
  <c r="P102" i="2"/>
  <c r="R102" i="2"/>
  <c r="S102" i="2"/>
  <c r="P103" i="2"/>
  <c r="R103" i="2"/>
  <c r="S103" i="2"/>
  <c r="P104" i="2"/>
  <c r="R104" i="2"/>
  <c r="S104" i="2"/>
  <c r="P105" i="2"/>
  <c r="R105" i="2"/>
  <c r="S105" i="2"/>
  <c r="P106" i="2"/>
  <c r="R106" i="2"/>
  <c r="S106" i="2"/>
  <c r="P107" i="2"/>
  <c r="R107" i="2"/>
  <c r="S107" i="2"/>
  <c r="P108" i="2"/>
  <c r="R108" i="2"/>
  <c r="S108" i="2"/>
  <c r="P109" i="2"/>
  <c r="R109" i="2"/>
  <c r="S109" i="2"/>
  <c r="P110" i="2"/>
  <c r="R110" i="2"/>
  <c r="S110" i="2"/>
  <c r="P111" i="2"/>
  <c r="R111" i="2"/>
  <c r="S111" i="2"/>
  <c r="P112" i="2"/>
  <c r="R112" i="2"/>
  <c r="S112" i="2"/>
  <c r="P113" i="2"/>
  <c r="R113" i="2"/>
  <c r="S113" i="2"/>
  <c r="P114" i="2"/>
  <c r="R114" i="2"/>
  <c r="S114" i="2"/>
  <c r="P115" i="2"/>
  <c r="R115" i="2"/>
  <c r="S115" i="2"/>
  <c r="P116" i="2"/>
  <c r="R116" i="2"/>
  <c r="S116" i="2"/>
  <c r="P117" i="2"/>
  <c r="R117" i="2"/>
  <c r="S117" i="2"/>
  <c r="P118" i="2"/>
  <c r="R118" i="2"/>
  <c r="S118" i="2"/>
  <c r="P119" i="2"/>
  <c r="R119" i="2"/>
  <c r="S119" i="2"/>
  <c r="P120" i="2"/>
  <c r="R120" i="2"/>
  <c r="S120" i="2"/>
  <c r="P121" i="2"/>
  <c r="R121" i="2"/>
  <c r="S121" i="2"/>
  <c r="P122" i="2"/>
  <c r="R122" i="2"/>
  <c r="S122" i="2"/>
  <c r="P123" i="2"/>
  <c r="R123" i="2"/>
  <c r="S123" i="2"/>
  <c r="P124" i="2"/>
  <c r="R124" i="2"/>
  <c r="S124" i="2"/>
  <c r="P125" i="2"/>
  <c r="R125" i="2"/>
  <c r="S125" i="2"/>
  <c r="P126" i="2"/>
  <c r="R126" i="2"/>
  <c r="S126" i="2"/>
  <c r="P127" i="2"/>
  <c r="R127" i="2"/>
  <c r="S127" i="2"/>
  <c r="P128" i="2"/>
  <c r="R128" i="2"/>
  <c r="S128" i="2"/>
  <c r="P129" i="2"/>
  <c r="R129" i="2"/>
  <c r="S129" i="2"/>
  <c r="P130" i="2"/>
  <c r="R130" i="2"/>
  <c r="S130" i="2"/>
  <c r="P131" i="2"/>
  <c r="R131" i="2"/>
  <c r="S131" i="2"/>
  <c r="P132" i="2"/>
  <c r="R132" i="2"/>
  <c r="S132" i="2"/>
  <c r="P133" i="2"/>
  <c r="R133" i="2"/>
  <c r="S133" i="2"/>
  <c r="P134" i="2"/>
  <c r="R134" i="2"/>
  <c r="S134" i="2"/>
  <c r="P135" i="2"/>
  <c r="R135" i="2"/>
  <c r="S135" i="2"/>
  <c r="P136" i="2"/>
  <c r="R136" i="2"/>
  <c r="S136" i="2"/>
  <c r="P137" i="2"/>
  <c r="R137" i="2"/>
  <c r="S137" i="2"/>
  <c r="P138" i="2"/>
  <c r="R138" i="2"/>
  <c r="S138" i="2"/>
  <c r="P139" i="2"/>
  <c r="R139" i="2"/>
  <c r="S139" i="2"/>
  <c r="P140" i="2"/>
  <c r="R140" i="2"/>
  <c r="S140" i="2"/>
  <c r="P141" i="2"/>
  <c r="R141" i="2"/>
  <c r="S141" i="2"/>
  <c r="P142" i="2"/>
  <c r="R142" i="2"/>
  <c r="S142" i="2"/>
  <c r="P143" i="2"/>
  <c r="R143" i="2"/>
  <c r="S143" i="2"/>
  <c r="P144" i="2"/>
  <c r="R144" i="2"/>
  <c r="S144" i="2"/>
  <c r="P145" i="2"/>
  <c r="R145" i="2"/>
  <c r="S145" i="2"/>
  <c r="P146" i="2"/>
  <c r="R146" i="2"/>
  <c r="S146" i="2"/>
  <c r="P147" i="2"/>
  <c r="R147" i="2"/>
  <c r="S147" i="2"/>
  <c r="P148" i="2"/>
  <c r="R148" i="2"/>
  <c r="S148" i="2"/>
  <c r="P149" i="2"/>
  <c r="R149" i="2"/>
  <c r="S149" i="2"/>
  <c r="P150" i="2"/>
  <c r="R150" i="2"/>
  <c r="S150" i="2"/>
  <c r="P151" i="2"/>
  <c r="R151" i="2"/>
  <c r="S151" i="2"/>
  <c r="P152" i="2"/>
  <c r="R152" i="2"/>
  <c r="S152" i="2"/>
  <c r="P153" i="2"/>
  <c r="R153" i="2"/>
  <c r="S153" i="2"/>
  <c r="P154" i="2"/>
  <c r="R154" i="2"/>
  <c r="S154" i="2"/>
  <c r="P155" i="2"/>
  <c r="R155" i="2"/>
  <c r="S155" i="2"/>
  <c r="P156" i="2"/>
  <c r="R156" i="2"/>
  <c r="S156" i="2"/>
  <c r="P157" i="2"/>
  <c r="R157" i="2"/>
  <c r="S157" i="2"/>
  <c r="P158" i="2"/>
  <c r="R158" i="2"/>
  <c r="S158" i="2"/>
  <c r="P159" i="2"/>
  <c r="R159" i="2"/>
  <c r="S159" i="2"/>
  <c r="P160" i="2"/>
  <c r="R160" i="2"/>
  <c r="S160" i="2"/>
  <c r="P161" i="2"/>
  <c r="R161" i="2"/>
  <c r="S161" i="2"/>
  <c r="P162" i="2"/>
  <c r="R162" i="2"/>
  <c r="S162" i="2"/>
  <c r="P163" i="2"/>
  <c r="R163" i="2"/>
  <c r="S163" i="2"/>
  <c r="P164" i="2"/>
  <c r="R164" i="2"/>
  <c r="S164" i="2"/>
  <c r="P165" i="2"/>
  <c r="R165" i="2"/>
  <c r="S165" i="2"/>
  <c r="P166" i="2"/>
  <c r="R166" i="2"/>
  <c r="S166" i="2"/>
  <c r="P167" i="2"/>
  <c r="R167" i="2"/>
  <c r="S167" i="2"/>
  <c r="P168" i="2"/>
  <c r="R168" i="2"/>
  <c r="S168" i="2"/>
  <c r="P169" i="2"/>
  <c r="R169" i="2"/>
  <c r="S169" i="2"/>
  <c r="P170" i="2"/>
  <c r="R170" i="2"/>
  <c r="S170" i="2"/>
  <c r="P171" i="2"/>
  <c r="R171" i="2"/>
  <c r="S171" i="2"/>
  <c r="P172" i="2"/>
  <c r="R172" i="2"/>
  <c r="S172" i="2"/>
  <c r="P173" i="2"/>
  <c r="R173" i="2"/>
  <c r="S173" i="2"/>
  <c r="P174" i="2"/>
  <c r="R174" i="2"/>
  <c r="S174" i="2"/>
  <c r="P175" i="2"/>
  <c r="R175" i="2"/>
  <c r="S175" i="2"/>
  <c r="P176" i="2"/>
  <c r="R176" i="2"/>
  <c r="S176" i="2"/>
  <c r="P177" i="2"/>
  <c r="R177" i="2"/>
  <c r="S177" i="2"/>
  <c r="P178" i="2"/>
  <c r="R178" i="2"/>
  <c r="S178" i="2"/>
  <c r="P179" i="2"/>
  <c r="R179" i="2"/>
  <c r="S179" i="2"/>
  <c r="P180" i="2"/>
  <c r="R180" i="2"/>
  <c r="S180" i="2"/>
  <c r="P181" i="2"/>
  <c r="R181" i="2"/>
  <c r="S181" i="2"/>
  <c r="P182" i="2"/>
  <c r="R182" i="2"/>
  <c r="S182" i="2"/>
  <c r="P183" i="2"/>
  <c r="R183" i="2"/>
  <c r="S183" i="2"/>
  <c r="P184" i="2"/>
  <c r="R184" i="2"/>
  <c r="S184" i="2"/>
  <c r="P185" i="2"/>
  <c r="R185" i="2"/>
  <c r="S185" i="2"/>
  <c r="P186" i="2"/>
  <c r="R186" i="2"/>
  <c r="S186" i="2"/>
  <c r="P187" i="2"/>
  <c r="R187" i="2"/>
  <c r="S187" i="2"/>
  <c r="P188" i="2"/>
  <c r="R188" i="2"/>
  <c r="S188" i="2"/>
  <c r="P189" i="2"/>
  <c r="R189" i="2"/>
  <c r="S189" i="2"/>
  <c r="P190" i="2"/>
  <c r="R190" i="2"/>
  <c r="S190" i="2"/>
  <c r="P191" i="2"/>
  <c r="R191" i="2"/>
  <c r="S191" i="2"/>
  <c r="P192" i="2"/>
  <c r="R192" i="2"/>
  <c r="S192" i="2"/>
  <c r="P193" i="2"/>
  <c r="R193" i="2"/>
  <c r="S193" i="2"/>
  <c r="P194" i="2"/>
  <c r="R194" i="2"/>
  <c r="S194" i="2"/>
  <c r="P195" i="2"/>
  <c r="R195" i="2"/>
  <c r="S195" i="2"/>
  <c r="P196" i="2"/>
  <c r="R196" i="2"/>
  <c r="S196" i="2"/>
  <c r="P197" i="2"/>
  <c r="R197" i="2"/>
  <c r="S197" i="2"/>
  <c r="P198" i="2"/>
  <c r="R198" i="2"/>
  <c r="S198" i="2"/>
  <c r="P199" i="2"/>
  <c r="R199" i="2"/>
  <c r="S199" i="2"/>
  <c r="P200" i="2"/>
  <c r="R200" i="2"/>
  <c r="S200" i="2"/>
  <c r="P201" i="2"/>
  <c r="R201" i="2"/>
  <c r="S201" i="2"/>
  <c r="P202" i="2"/>
  <c r="R202" i="2"/>
  <c r="S202" i="2"/>
  <c r="P203" i="2"/>
  <c r="R203" i="2"/>
  <c r="S203" i="2"/>
  <c r="P204" i="2"/>
  <c r="R204" i="2"/>
  <c r="S204" i="2"/>
  <c r="P205" i="2"/>
  <c r="R205" i="2"/>
  <c r="S205" i="2"/>
  <c r="P206" i="2"/>
  <c r="R206" i="2"/>
  <c r="S206" i="2"/>
  <c r="P207" i="2"/>
  <c r="R207" i="2"/>
  <c r="S207" i="2"/>
  <c r="P208" i="2"/>
  <c r="R208" i="2"/>
  <c r="S208" i="2"/>
  <c r="P209" i="2"/>
  <c r="R209" i="2"/>
  <c r="S209" i="2"/>
  <c r="P210" i="2"/>
  <c r="R210" i="2"/>
  <c r="S210" i="2"/>
  <c r="P211" i="2"/>
  <c r="R211" i="2"/>
  <c r="S211" i="2"/>
  <c r="P212" i="2"/>
  <c r="R212" i="2"/>
  <c r="S212" i="2"/>
  <c r="P213" i="2"/>
  <c r="R213" i="2"/>
  <c r="S213" i="2"/>
  <c r="P214" i="2"/>
  <c r="R214" i="2"/>
  <c r="S214" i="2"/>
  <c r="P215" i="2"/>
  <c r="R215" i="2"/>
  <c r="S215" i="2"/>
  <c r="P216" i="2"/>
  <c r="R216" i="2"/>
  <c r="S216" i="2"/>
  <c r="P217" i="2"/>
  <c r="R217" i="2"/>
  <c r="S217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C15" i="2"/>
  <c r="S15" i="2"/>
  <c r="S14" i="2"/>
  <c r="S13" i="2"/>
  <c r="AS5" i="2"/>
  <c r="D6" i="2"/>
  <c r="D9" i="2"/>
  <c r="D10" i="2"/>
  <c r="B10" i="2"/>
  <c r="D8" i="2"/>
  <c r="B8" i="2"/>
  <c r="D7" i="2"/>
  <c r="B7" i="2"/>
  <c r="B17" i="2"/>
  <c r="D18" i="2"/>
  <c r="B18" i="2"/>
  <c r="D19" i="2"/>
  <c r="B19" i="2"/>
  <c r="D20" i="2"/>
  <c r="B20" i="2"/>
  <c r="D21" i="2"/>
  <c r="B21" i="2"/>
  <c r="D22" i="2"/>
  <c r="B22" i="2"/>
  <c r="D23" i="2"/>
  <c r="B23" i="2"/>
  <c r="D24" i="2"/>
  <c r="B24" i="2"/>
  <c r="D25" i="2"/>
  <c r="B25" i="2"/>
  <c r="D26" i="2"/>
  <c r="B26" i="2"/>
  <c r="D27" i="2"/>
  <c r="B27" i="2"/>
  <c r="D28" i="2"/>
  <c r="B28" i="2"/>
  <c r="D29" i="2"/>
  <c r="B29" i="2"/>
  <c r="D30" i="2"/>
  <c r="B30" i="2"/>
  <c r="D31" i="2"/>
  <c r="B31" i="2"/>
  <c r="D32" i="2"/>
  <c r="B32" i="2"/>
  <c r="D33" i="2"/>
  <c r="B33" i="2"/>
  <c r="D34" i="2"/>
  <c r="B34" i="2"/>
  <c r="D35" i="2"/>
  <c r="B35" i="2"/>
  <c r="D36" i="2"/>
  <c r="B36" i="2"/>
  <c r="D37" i="2"/>
  <c r="B37" i="2"/>
  <c r="D38" i="2"/>
  <c r="B38" i="2"/>
  <c r="D39" i="2"/>
  <c r="B39" i="2"/>
  <c r="D40" i="2"/>
  <c r="B40" i="2"/>
  <c r="D41" i="2"/>
  <c r="B41" i="2"/>
  <c r="D42" i="2"/>
  <c r="B42" i="2"/>
  <c r="D43" i="2"/>
  <c r="B43" i="2"/>
  <c r="D44" i="2"/>
  <c r="B44" i="2"/>
  <c r="D45" i="2"/>
  <c r="B45" i="2"/>
  <c r="D46" i="2"/>
  <c r="B46" i="2"/>
  <c r="D47" i="2"/>
  <c r="B47" i="2"/>
  <c r="D48" i="2"/>
  <c r="B48" i="2"/>
  <c r="D49" i="2"/>
  <c r="B49" i="2"/>
  <c r="D50" i="2"/>
  <c r="B50" i="2"/>
  <c r="D51" i="2"/>
  <c r="B51" i="2"/>
  <c r="D52" i="2"/>
  <c r="B52" i="2"/>
  <c r="D53" i="2"/>
  <c r="B53" i="2"/>
  <c r="D54" i="2"/>
  <c r="B54" i="2"/>
  <c r="D55" i="2"/>
  <c r="B55" i="2"/>
  <c r="D56" i="2"/>
  <c r="B56" i="2"/>
  <c r="D57" i="2"/>
  <c r="B57" i="2"/>
  <c r="D58" i="2"/>
  <c r="B58" i="2"/>
  <c r="D59" i="2"/>
  <c r="B59" i="2"/>
  <c r="D60" i="2"/>
  <c r="B60" i="2"/>
  <c r="D61" i="2"/>
  <c r="B61" i="2"/>
  <c r="D62" i="2"/>
  <c r="B62" i="2"/>
  <c r="D63" i="2"/>
  <c r="B63" i="2"/>
  <c r="D64" i="2"/>
  <c r="B64" i="2"/>
  <c r="D65" i="2"/>
  <c r="B65" i="2"/>
  <c r="D66" i="2"/>
  <c r="B66" i="2"/>
  <c r="D67" i="2"/>
  <c r="B67" i="2"/>
  <c r="D68" i="2"/>
  <c r="B68" i="2"/>
  <c r="D69" i="2"/>
  <c r="B69" i="2"/>
  <c r="D70" i="2"/>
  <c r="B70" i="2"/>
  <c r="D71" i="2"/>
  <c r="B71" i="2"/>
  <c r="D72" i="2"/>
  <c r="B72" i="2"/>
  <c r="D73" i="2"/>
  <c r="B73" i="2"/>
  <c r="D74" i="2"/>
  <c r="B74" i="2"/>
  <c r="D75" i="2"/>
  <c r="B75" i="2"/>
  <c r="D76" i="2"/>
  <c r="B76" i="2"/>
  <c r="D77" i="2"/>
  <c r="B77" i="2"/>
  <c r="D78" i="2"/>
  <c r="B78" i="2"/>
  <c r="D79" i="2"/>
  <c r="B79" i="2"/>
  <c r="D80" i="2"/>
  <c r="B80" i="2"/>
  <c r="D81" i="2"/>
  <c r="B81" i="2"/>
  <c r="D82" i="2"/>
  <c r="B82" i="2"/>
  <c r="D83" i="2"/>
  <c r="B83" i="2"/>
  <c r="D84" i="2"/>
  <c r="B84" i="2"/>
  <c r="D85" i="2"/>
  <c r="B85" i="2"/>
  <c r="D86" i="2"/>
  <c r="B86" i="2"/>
  <c r="D87" i="2"/>
  <c r="B87" i="2"/>
  <c r="D88" i="2"/>
  <c r="B88" i="2"/>
  <c r="D89" i="2"/>
  <c r="B89" i="2"/>
  <c r="D90" i="2"/>
  <c r="B90" i="2"/>
  <c r="D91" i="2"/>
  <c r="B91" i="2"/>
  <c r="D92" i="2"/>
  <c r="B92" i="2"/>
  <c r="D93" i="2"/>
  <c r="B93" i="2"/>
  <c r="D94" i="2"/>
  <c r="B94" i="2"/>
  <c r="D95" i="2"/>
  <c r="B95" i="2"/>
  <c r="D96" i="2"/>
  <c r="B96" i="2"/>
  <c r="D97" i="2"/>
  <c r="B97" i="2"/>
  <c r="D98" i="2"/>
  <c r="B98" i="2"/>
  <c r="D99" i="2"/>
  <c r="B99" i="2"/>
  <c r="D100" i="2"/>
  <c r="B100" i="2"/>
  <c r="D101" i="2"/>
  <c r="B101" i="2"/>
  <c r="D102" i="2"/>
  <c r="B102" i="2"/>
  <c r="D103" i="2"/>
  <c r="B103" i="2"/>
  <c r="D104" i="2"/>
  <c r="B104" i="2"/>
  <c r="D105" i="2"/>
  <c r="B105" i="2"/>
  <c r="D106" i="2"/>
  <c r="B106" i="2"/>
  <c r="D107" i="2"/>
  <c r="B107" i="2"/>
  <c r="D108" i="2"/>
  <c r="B108" i="2"/>
  <c r="D109" i="2"/>
  <c r="B109" i="2"/>
  <c r="D110" i="2"/>
  <c r="B110" i="2"/>
  <c r="D111" i="2"/>
  <c r="B111" i="2"/>
  <c r="D112" i="2"/>
  <c r="B112" i="2"/>
  <c r="D113" i="2"/>
  <c r="B113" i="2"/>
  <c r="D114" i="2"/>
  <c r="B114" i="2"/>
  <c r="D115" i="2"/>
  <c r="B115" i="2"/>
  <c r="D116" i="2"/>
  <c r="B116" i="2"/>
  <c r="D117" i="2"/>
  <c r="B117" i="2"/>
  <c r="D118" i="2"/>
  <c r="B118" i="2"/>
  <c r="D119" i="2"/>
  <c r="B119" i="2"/>
  <c r="D120" i="2"/>
  <c r="B120" i="2"/>
  <c r="D121" i="2"/>
  <c r="B121" i="2"/>
  <c r="D122" i="2"/>
  <c r="B122" i="2"/>
  <c r="D123" i="2"/>
  <c r="B123" i="2"/>
  <c r="D124" i="2"/>
  <c r="B124" i="2"/>
  <c r="D125" i="2"/>
  <c r="B125" i="2"/>
  <c r="D126" i="2"/>
  <c r="B126" i="2"/>
  <c r="D127" i="2"/>
  <c r="B127" i="2"/>
  <c r="D128" i="2"/>
  <c r="B128" i="2"/>
  <c r="D129" i="2"/>
  <c r="B129" i="2"/>
  <c r="D130" i="2"/>
  <c r="B130" i="2"/>
  <c r="D131" i="2"/>
  <c r="B131" i="2"/>
  <c r="D132" i="2"/>
  <c r="B132" i="2"/>
  <c r="D133" i="2"/>
  <c r="B133" i="2"/>
  <c r="D134" i="2"/>
  <c r="B134" i="2"/>
  <c r="D135" i="2"/>
  <c r="B135" i="2"/>
  <c r="D136" i="2"/>
  <c r="B136" i="2"/>
  <c r="D137" i="2"/>
  <c r="B137" i="2"/>
  <c r="D138" i="2"/>
  <c r="B138" i="2"/>
  <c r="D139" i="2"/>
  <c r="B139" i="2"/>
  <c r="D140" i="2"/>
  <c r="B140" i="2"/>
  <c r="D141" i="2"/>
  <c r="B141" i="2"/>
  <c r="D142" i="2"/>
  <c r="B142" i="2"/>
  <c r="D143" i="2"/>
  <c r="B143" i="2"/>
  <c r="D144" i="2"/>
  <c r="B144" i="2"/>
  <c r="D145" i="2"/>
  <c r="B145" i="2"/>
  <c r="D146" i="2"/>
  <c r="B146" i="2"/>
  <c r="D147" i="2"/>
  <c r="B147" i="2"/>
  <c r="D148" i="2"/>
  <c r="B148" i="2"/>
  <c r="D149" i="2"/>
  <c r="B149" i="2"/>
  <c r="D150" i="2"/>
  <c r="B150" i="2"/>
  <c r="D151" i="2"/>
  <c r="B151" i="2"/>
  <c r="D152" i="2"/>
  <c r="B152" i="2"/>
  <c r="D153" i="2"/>
  <c r="B153" i="2"/>
  <c r="D154" i="2"/>
  <c r="B154" i="2"/>
  <c r="D155" i="2"/>
  <c r="B155" i="2"/>
  <c r="D156" i="2"/>
  <c r="B156" i="2"/>
  <c r="D157" i="2"/>
  <c r="B157" i="2"/>
  <c r="D158" i="2"/>
  <c r="B158" i="2"/>
  <c r="D159" i="2"/>
  <c r="B159" i="2"/>
  <c r="D160" i="2"/>
  <c r="B160" i="2"/>
  <c r="D161" i="2"/>
  <c r="B161" i="2"/>
  <c r="D162" i="2"/>
  <c r="B162" i="2"/>
  <c r="D163" i="2"/>
  <c r="B163" i="2"/>
  <c r="D164" i="2"/>
  <c r="B164" i="2"/>
  <c r="D165" i="2"/>
  <c r="B165" i="2"/>
  <c r="D166" i="2"/>
  <c r="B166" i="2"/>
  <c r="D167" i="2"/>
  <c r="B167" i="2"/>
  <c r="D168" i="2"/>
  <c r="B168" i="2"/>
  <c r="D169" i="2"/>
  <c r="B169" i="2"/>
  <c r="D170" i="2"/>
  <c r="B170" i="2"/>
  <c r="D171" i="2"/>
  <c r="B171" i="2"/>
  <c r="D172" i="2"/>
  <c r="B172" i="2"/>
  <c r="D173" i="2"/>
  <c r="B173" i="2"/>
  <c r="D174" i="2"/>
  <c r="B174" i="2"/>
  <c r="D175" i="2"/>
  <c r="B175" i="2"/>
  <c r="D176" i="2"/>
  <c r="B176" i="2"/>
  <c r="D177" i="2"/>
  <c r="B177" i="2"/>
  <c r="D178" i="2"/>
  <c r="B178" i="2"/>
  <c r="D179" i="2"/>
  <c r="B179" i="2"/>
  <c r="D180" i="2"/>
  <c r="B180" i="2"/>
  <c r="D181" i="2"/>
  <c r="B181" i="2"/>
  <c r="D182" i="2"/>
  <c r="B182" i="2"/>
  <c r="D183" i="2"/>
  <c r="B183" i="2"/>
  <c r="D184" i="2"/>
  <c r="B184" i="2"/>
  <c r="D185" i="2"/>
  <c r="B185" i="2"/>
  <c r="D186" i="2"/>
  <c r="B186" i="2"/>
  <c r="D187" i="2"/>
  <c r="B187" i="2"/>
  <c r="D188" i="2"/>
  <c r="B188" i="2"/>
  <c r="D189" i="2"/>
  <c r="B189" i="2"/>
  <c r="D190" i="2"/>
  <c r="B190" i="2"/>
  <c r="D191" i="2"/>
  <c r="B191" i="2"/>
  <c r="D192" i="2"/>
  <c r="B192" i="2"/>
  <c r="D193" i="2"/>
  <c r="B193" i="2"/>
  <c r="D194" i="2"/>
  <c r="B194" i="2"/>
  <c r="D195" i="2"/>
  <c r="B195" i="2"/>
  <c r="D196" i="2"/>
  <c r="B196" i="2"/>
  <c r="D197" i="2"/>
  <c r="B197" i="2"/>
  <c r="D198" i="2"/>
  <c r="B198" i="2"/>
  <c r="D199" i="2"/>
  <c r="B199" i="2"/>
  <c r="D200" i="2"/>
  <c r="B200" i="2"/>
  <c r="D201" i="2"/>
  <c r="B201" i="2"/>
  <c r="D202" i="2"/>
  <c r="B202" i="2"/>
  <c r="D203" i="2"/>
  <c r="B203" i="2"/>
  <c r="D204" i="2"/>
  <c r="B204" i="2"/>
  <c r="D205" i="2"/>
  <c r="B205" i="2"/>
  <c r="D206" i="2"/>
  <c r="B206" i="2"/>
  <c r="D207" i="2"/>
  <c r="B207" i="2"/>
  <c r="D208" i="2"/>
  <c r="B208" i="2"/>
  <c r="D209" i="2"/>
  <c r="B209" i="2"/>
  <c r="D210" i="2"/>
  <c r="B210" i="2"/>
  <c r="D211" i="2"/>
  <c r="B211" i="2"/>
  <c r="D212" i="2"/>
  <c r="B212" i="2"/>
  <c r="D213" i="2"/>
  <c r="B213" i="2"/>
  <c r="D214" i="2"/>
  <c r="B214" i="2"/>
  <c r="D215" i="2"/>
  <c r="B215" i="2"/>
  <c r="D216" i="2"/>
  <c r="B216" i="2"/>
  <c r="D217" i="2"/>
  <c r="B217" i="2"/>
  <c r="AS9" i="2"/>
  <c r="AS6" i="2"/>
  <c r="AS12" i="2"/>
  <c r="C25" i="1"/>
  <c r="AS17" i="2"/>
  <c r="AR17" i="2"/>
  <c r="AT17" i="2"/>
  <c r="AU17" i="2"/>
  <c r="AV17" i="2"/>
  <c r="AS13" i="2"/>
  <c r="AW17" i="2"/>
  <c r="AX17" i="2"/>
  <c r="AY17" i="2"/>
  <c r="AS18" i="2"/>
  <c r="AR18" i="2"/>
  <c r="AT18" i="2"/>
  <c r="AU18" i="2"/>
  <c r="AV18" i="2"/>
  <c r="AW18" i="2"/>
  <c r="AX18" i="2"/>
  <c r="AY18" i="2"/>
  <c r="AS19" i="2"/>
  <c r="AR19" i="2"/>
  <c r="AT19" i="2"/>
  <c r="AU19" i="2"/>
  <c r="AV19" i="2"/>
  <c r="AW19" i="2"/>
  <c r="AX19" i="2"/>
  <c r="AY19" i="2"/>
  <c r="AS20" i="2"/>
  <c r="AR20" i="2"/>
  <c r="AT20" i="2"/>
  <c r="AU20" i="2"/>
  <c r="AV20" i="2"/>
  <c r="AW20" i="2"/>
  <c r="AX20" i="2"/>
  <c r="AY20" i="2"/>
  <c r="AS21" i="2"/>
  <c r="AR21" i="2"/>
  <c r="AT21" i="2"/>
  <c r="AU21" i="2"/>
  <c r="AV21" i="2"/>
  <c r="AW21" i="2"/>
  <c r="AX21" i="2"/>
  <c r="AY21" i="2"/>
  <c r="AS22" i="2"/>
  <c r="AR22" i="2"/>
  <c r="AT22" i="2"/>
  <c r="AU22" i="2"/>
  <c r="AV22" i="2"/>
  <c r="AW22" i="2"/>
  <c r="AX22" i="2"/>
  <c r="AY22" i="2"/>
  <c r="AS23" i="2"/>
  <c r="AR23" i="2"/>
  <c r="AT23" i="2"/>
  <c r="AU23" i="2"/>
  <c r="AV23" i="2"/>
  <c r="AW23" i="2"/>
  <c r="AX23" i="2"/>
  <c r="AY23" i="2"/>
  <c r="AS24" i="2"/>
  <c r="AR24" i="2"/>
  <c r="AT24" i="2"/>
  <c r="AU24" i="2"/>
  <c r="AV24" i="2"/>
  <c r="AW24" i="2"/>
  <c r="AX24" i="2"/>
  <c r="AY24" i="2"/>
  <c r="AS25" i="2"/>
  <c r="AR25" i="2"/>
  <c r="AT25" i="2"/>
  <c r="AU25" i="2"/>
  <c r="AV25" i="2"/>
  <c r="AW25" i="2"/>
  <c r="AX25" i="2"/>
  <c r="AY25" i="2"/>
  <c r="AS26" i="2"/>
  <c r="AR26" i="2"/>
  <c r="AT26" i="2"/>
  <c r="AU26" i="2"/>
  <c r="AV26" i="2"/>
  <c r="AW26" i="2"/>
  <c r="AX26" i="2"/>
  <c r="AY26" i="2"/>
  <c r="AS27" i="2"/>
  <c r="AR27" i="2"/>
  <c r="AT27" i="2"/>
  <c r="AU27" i="2"/>
  <c r="AV27" i="2"/>
  <c r="AW27" i="2"/>
  <c r="AX27" i="2"/>
  <c r="AY27" i="2"/>
  <c r="AS28" i="2"/>
  <c r="AR28" i="2"/>
  <c r="AT28" i="2"/>
  <c r="AU28" i="2"/>
  <c r="AV28" i="2"/>
  <c r="AW28" i="2"/>
  <c r="AX28" i="2"/>
  <c r="AY28" i="2"/>
  <c r="AS29" i="2"/>
  <c r="AR29" i="2"/>
  <c r="AT29" i="2"/>
  <c r="AU29" i="2"/>
  <c r="AV29" i="2"/>
  <c r="AW29" i="2"/>
  <c r="AX29" i="2"/>
  <c r="AY29" i="2"/>
  <c r="AS30" i="2"/>
  <c r="AR30" i="2"/>
  <c r="AT30" i="2"/>
  <c r="AU30" i="2"/>
  <c r="AV30" i="2"/>
  <c r="AW30" i="2"/>
  <c r="AX30" i="2"/>
  <c r="AY30" i="2"/>
  <c r="AS31" i="2"/>
  <c r="AR31" i="2"/>
  <c r="AT31" i="2"/>
  <c r="AU31" i="2"/>
  <c r="AV31" i="2"/>
  <c r="AW31" i="2"/>
  <c r="AX31" i="2"/>
  <c r="AY31" i="2"/>
  <c r="AS32" i="2"/>
  <c r="AR32" i="2"/>
  <c r="AT32" i="2"/>
  <c r="AU32" i="2"/>
  <c r="AV32" i="2"/>
  <c r="AW32" i="2"/>
  <c r="AX32" i="2"/>
  <c r="AY32" i="2"/>
  <c r="AS33" i="2"/>
  <c r="AR33" i="2"/>
  <c r="AT33" i="2"/>
  <c r="AU33" i="2"/>
  <c r="AV33" i="2"/>
  <c r="AW33" i="2"/>
  <c r="AX33" i="2"/>
  <c r="AY33" i="2"/>
  <c r="AS34" i="2"/>
  <c r="AR34" i="2"/>
  <c r="AT34" i="2"/>
  <c r="AU34" i="2"/>
  <c r="AV34" i="2"/>
  <c r="AW34" i="2"/>
  <c r="AX34" i="2"/>
  <c r="AY34" i="2"/>
  <c r="AS35" i="2"/>
  <c r="AR35" i="2"/>
  <c r="AT35" i="2"/>
  <c r="AU35" i="2"/>
  <c r="AV35" i="2"/>
  <c r="AW35" i="2"/>
  <c r="AX35" i="2"/>
  <c r="AY35" i="2"/>
  <c r="AS36" i="2"/>
  <c r="AR36" i="2"/>
  <c r="AT36" i="2"/>
  <c r="AU36" i="2"/>
  <c r="AV36" i="2"/>
  <c r="AW36" i="2"/>
  <c r="AX36" i="2"/>
  <c r="AY36" i="2"/>
  <c r="AS37" i="2"/>
  <c r="AR37" i="2"/>
  <c r="AT37" i="2"/>
  <c r="AU37" i="2"/>
  <c r="AV37" i="2"/>
  <c r="AW37" i="2"/>
  <c r="AX37" i="2"/>
  <c r="AY37" i="2"/>
  <c r="AS38" i="2"/>
  <c r="AR38" i="2"/>
  <c r="AT38" i="2"/>
  <c r="AU38" i="2"/>
  <c r="AV38" i="2"/>
  <c r="AW38" i="2"/>
  <c r="AX38" i="2"/>
  <c r="AY38" i="2"/>
  <c r="AS39" i="2"/>
  <c r="AR39" i="2"/>
  <c r="AT39" i="2"/>
  <c r="AU39" i="2"/>
  <c r="AV39" i="2"/>
  <c r="AW39" i="2"/>
  <c r="AX39" i="2"/>
  <c r="AY39" i="2"/>
  <c r="AS40" i="2"/>
  <c r="AR40" i="2"/>
  <c r="AT40" i="2"/>
  <c r="AU40" i="2"/>
  <c r="AV40" i="2"/>
  <c r="AW40" i="2"/>
  <c r="AX40" i="2"/>
  <c r="AY40" i="2"/>
  <c r="AS41" i="2"/>
  <c r="AR41" i="2"/>
  <c r="AT41" i="2"/>
  <c r="AU41" i="2"/>
  <c r="AV41" i="2"/>
  <c r="AW41" i="2"/>
  <c r="AX41" i="2"/>
  <c r="AY41" i="2"/>
  <c r="AS42" i="2"/>
  <c r="AR42" i="2"/>
  <c r="AT42" i="2"/>
  <c r="AU42" i="2"/>
  <c r="AV42" i="2"/>
  <c r="AW42" i="2"/>
  <c r="AX42" i="2"/>
  <c r="AY42" i="2"/>
  <c r="AS43" i="2"/>
  <c r="AR43" i="2"/>
  <c r="AT43" i="2"/>
  <c r="AU43" i="2"/>
  <c r="AV43" i="2"/>
  <c r="AW43" i="2"/>
  <c r="AX43" i="2"/>
  <c r="AY43" i="2"/>
  <c r="AS44" i="2"/>
  <c r="AR44" i="2"/>
  <c r="AT44" i="2"/>
  <c r="AU44" i="2"/>
  <c r="AV44" i="2"/>
  <c r="AW44" i="2"/>
  <c r="AX44" i="2"/>
  <c r="AY44" i="2"/>
  <c r="AS45" i="2"/>
  <c r="AR45" i="2"/>
  <c r="AT45" i="2"/>
  <c r="AU45" i="2"/>
  <c r="AV45" i="2"/>
  <c r="AW45" i="2"/>
  <c r="AX45" i="2"/>
  <c r="AY45" i="2"/>
  <c r="AS46" i="2"/>
  <c r="AR46" i="2"/>
  <c r="AT46" i="2"/>
  <c r="AU46" i="2"/>
  <c r="AV46" i="2"/>
  <c r="AW46" i="2"/>
  <c r="AX46" i="2"/>
  <c r="AY46" i="2"/>
  <c r="AS47" i="2"/>
  <c r="AR47" i="2"/>
  <c r="AT47" i="2"/>
  <c r="AU47" i="2"/>
  <c r="AV47" i="2"/>
  <c r="AW47" i="2"/>
  <c r="AX47" i="2"/>
  <c r="AY47" i="2"/>
  <c r="AS48" i="2"/>
  <c r="AR48" i="2"/>
  <c r="AT48" i="2"/>
  <c r="AU48" i="2"/>
  <c r="AV48" i="2"/>
  <c r="AW48" i="2"/>
  <c r="AX48" i="2"/>
  <c r="AY48" i="2"/>
  <c r="AS49" i="2"/>
  <c r="AR49" i="2"/>
  <c r="AT49" i="2"/>
  <c r="AU49" i="2"/>
  <c r="AV49" i="2"/>
  <c r="AW49" i="2"/>
  <c r="AX49" i="2"/>
  <c r="AY49" i="2"/>
  <c r="AS50" i="2"/>
  <c r="AR50" i="2"/>
  <c r="AT50" i="2"/>
  <c r="AU50" i="2"/>
  <c r="AV50" i="2"/>
  <c r="AW50" i="2"/>
  <c r="AX50" i="2"/>
  <c r="AY50" i="2"/>
  <c r="AS51" i="2"/>
  <c r="AR51" i="2"/>
  <c r="AT51" i="2"/>
  <c r="AU51" i="2"/>
  <c r="AV51" i="2"/>
  <c r="AW51" i="2"/>
  <c r="AX51" i="2"/>
  <c r="AY51" i="2"/>
  <c r="AS52" i="2"/>
  <c r="AR52" i="2"/>
  <c r="AT52" i="2"/>
  <c r="AU52" i="2"/>
  <c r="AV52" i="2"/>
  <c r="AW52" i="2"/>
  <c r="AX52" i="2"/>
  <c r="AY52" i="2"/>
  <c r="AS53" i="2"/>
  <c r="AR53" i="2"/>
  <c r="AT53" i="2"/>
  <c r="AU53" i="2"/>
  <c r="AV53" i="2"/>
  <c r="AW53" i="2"/>
  <c r="AX53" i="2"/>
  <c r="AY53" i="2"/>
  <c r="AS54" i="2"/>
  <c r="AR54" i="2"/>
  <c r="AT54" i="2"/>
  <c r="AU54" i="2"/>
  <c r="AV54" i="2"/>
  <c r="AW54" i="2"/>
  <c r="AX54" i="2"/>
  <c r="AY54" i="2"/>
  <c r="AS55" i="2"/>
  <c r="AR55" i="2"/>
  <c r="AT55" i="2"/>
  <c r="AU55" i="2"/>
  <c r="AV55" i="2"/>
  <c r="AW55" i="2"/>
  <c r="AX55" i="2"/>
  <c r="AY55" i="2"/>
  <c r="AS56" i="2"/>
  <c r="AR56" i="2"/>
  <c r="AT56" i="2"/>
  <c r="AU56" i="2"/>
  <c r="AV56" i="2"/>
  <c r="AW56" i="2"/>
  <c r="AX56" i="2"/>
  <c r="AY56" i="2"/>
  <c r="AS57" i="2"/>
  <c r="AR57" i="2"/>
  <c r="AT57" i="2"/>
  <c r="AU57" i="2"/>
  <c r="AV57" i="2"/>
  <c r="AW57" i="2"/>
  <c r="AX57" i="2"/>
  <c r="AY57" i="2"/>
  <c r="AS58" i="2"/>
  <c r="AR58" i="2"/>
  <c r="AT58" i="2"/>
  <c r="AU58" i="2"/>
  <c r="AV58" i="2"/>
  <c r="AW58" i="2"/>
  <c r="AX58" i="2"/>
  <c r="AY58" i="2"/>
  <c r="AS59" i="2"/>
  <c r="AR59" i="2"/>
  <c r="AT59" i="2"/>
  <c r="AU59" i="2"/>
  <c r="AV59" i="2"/>
  <c r="AW59" i="2"/>
  <c r="AX59" i="2"/>
  <c r="AY59" i="2"/>
  <c r="AS60" i="2"/>
  <c r="AR60" i="2"/>
  <c r="AT60" i="2"/>
  <c r="AU60" i="2"/>
  <c r="AV60" i="2"/>
  <c r="AW60" i="2"/>
  <c r="AX60" i="2"/>
  <c r="AY60" i="2"/>
  <c r="AS61" i="2"/>
  <c r="AR61" i="2"/>
  <c r="AT61" i="2"/>
  <c r="AU61" i="2"/>
  <c r="AV61" i="2"/>
  <c r="AW61" i="2"/>
  <c r="AX61" i="2"/>
  <c r="AY61" i="2"/>
  <c r="AS62" i="2"/>
  <c r="AR62" i="2"/>
  <c r="AT62" i="2"/>
  <c r="AU62" i="2"/>
  <c r="AV62" i="2"/>
  <c r="AW62" i="2"/>
  <c r="AX62" i="2"/>
  <c r="AY62" i="2"/>
  <c r="AS63" i="2"/>
  <c r="AR63" i="2"/>
  <c r="AT63" i="2"/>
  <c r="AU63" i="2"/>
  <c r="AV63" i="2"/>
  <c r="AW63" i="2"/>
  <c r="AX63" i="2"/>
  <c r="AY63" i="2"/>
  <c r="AS64" i="2"/>
  <c r="AR64" i="2"/>
  <c r="AT64" i="2"/>
  <c r="AU64" i="2"/>
  <c r="AV64" i="2"/>
  <c r="AW64" i="2"/>
  <c r="AX64" i="2"/>
  <c r="AY64" i="2"/>
  <c r="AS65" i="2"/>
  <c r="AR65" i="2"/>
  <c r="AT65" i="2"/>
  <c r="AU65" i="2"/>
  <c r="AV65" i="2"/>
  <c r="AW65" i="2"/>
  <c r="AX65" i="2"/>
  <c r="AY65" i="2"/>
  <c r="AS66" i="2"/>
  <c r="AR66" i="2"/>
  <c r="AT66" i="2"/>
  <c r="AU66" i="2"/>
  <c r="AV66" i="2"/>
  <c r="AW66" i="2"/>
  <c r="AX66" i="2"/>
  <c r="AY66" i="2"/>
  <c r="AS67" i="2"/>
  <c r="AR67" i="2"/>
  <c r="AT67" i="2"/>
  <c r="AU67" i="2"/>
  <c r="AV67" i="2"/>
  <c r="AW67" i="2"/>
  <c r="AX67" i="2"/>
  <c r="AY67" i="2"/>
  <c r="AS68" i="2"/>
  <c r="AR68" i="2"/>
  <c r="AT68" i="2"/>
  <c r="AU68" i="2"/>
  <c r="AV68" i="2"/>
  <c r="AW68" i="2"/>
  <c r="AX68" i="2"/>
  <c r="AY68" i="2"/>
  <c r="AS69" i="2"/>
  <c r="AR69" i="2"/>
  <c r="AT69" i="2"/>
  <c r="AU69" i="2"/>
  <c r="AV69" i="2"/>
  <c r="AW69" i="2"/>
  <c r="AX69" i="2"/>
  <c r="AY69" i="2"/>
  <c r="AS70" i="2"/>
  <c r="AR70" i="2"/>
  <c r="AT70" i="2"/>
  <c r="AU70" i="2"/>
  <c r="AV70" i="2"/>
  <c r="AW70" i="2"/>
  <c r="AX70" i="2"/>
  <c r="AY70" i="2"/>
  <c r="AS71" i="2"/>
  <c r="AR71" i="2"/>
  <c r="AT71" i="2"/>
  <c r="AU71" i="2"/>
  <c r="AV71" i="2"/>
  <c r="AW71" i="2"/>
  <c r="AX71" i="2"/>
  <c r="AY71" i="2"/>
  <c r="AS72" i="2"/>
  <c r="AR72" i="2"/>
  <c r="AT72" i="2"/>
  <c r="AU72" i="2"/>
  <c r="AV72" i="2"/>
  <c r="AW72" i="2"/>
  <c r="AX72" i="2"/>
  <c r="AY72" i="2"/>
  <c r="AS73" i="2"/>
  <c r="AR73" i="2"/>
  <c r="AT73" i="2"/>
  <c r="AU73" i="2"/>
  <c r="AV73" i="2"/>
  <c r="AW73" i="2"/>
  <c r="AX73" i="2"/>
  <c r="AY73" i="2"/>
  <c r="AS74" i="2"/>
  <c r="AR74" i="2"/>
  <c r="AT74" i="2"/>
  <c r="AU74" i="2"/>
  <c r="AV74" i="2"/>
  <c r="AW74" i="2"/>
  <c r="AX74" i="2"/>
  <c r="AY74" i="2"/>
  <c r="AS75" i="2"/>
  <c r="AR75" i="2"/>
  <c r="AT75" i="2"/>
  <c r="AU75" i="2"/>
  <c r="AV75" i="2"/>
  <c r="AW75" i="2"/>
  <c r="AX75" i="2"/>
  <c r="AY75" i="2"/>
  <c r="AS76" i="2"/>
  <c r="AR76" i="2"/>
  <c r="AT76" i="2"/>
  <c r="AU76" i="2"/>
  <c r="AV76" i="2"/>
  <c r="AW76" i="2"/>
  <c r="AX76" i="2"/>
  <c r="AY76" i="2"/>
  <c r="AS77" i="2"/>
  <c r="AR77" i="2"/>
  <c r="AT77" i="2"/>
  <c r="AU77" i="2"/>
  <c r="AV77" i="2"/>
  <c r="AW77" i="2"/>
  <c r="AX77" i="2"/>
  <c r="AY77" i="2"/>
  <c r="AS78" i="2"/>
  <c r="AR78" i="2"/>
  <c r="AT78" i="2"/>
  <c r="AU78" i="2"/>
  <c r="AV78" i="2"/>
  <c r="AW78" i="2"/>
  <c r="AX78" i="2"/>
  <c r="AY78" i="2"/>
  <c r="AS79" i="2"/>
  <c r="AR79" i="2"/>
  <c r="AT79" i="2"/>
  <c r="AU79" i="2"/>
  <c r="AV79" i="2"/>
  <c r="AW79" i="2"/>
  <c r="AX79" i="2"/>
  <c r="AY79" i="2"/>
  <c r="AS80" i="2"/>
  <c r="AR80" i="2"/>
  <c r="AT80" i="2"/>
  <c r="AU80" i="2"/>
  <c r="AV80" i="2"/>
  <c r="AW80" i="2"/>
  <c r="AX80" i="2"/>
  <c r="AY80" i="2"/>
  <c r="AS81" i="2"/>
  <c r="AR81" i="2"/>
  <c r="AT81" i="2"/>
  <c r="AU81" i="2"/>
  <c r="AV81" i="2"/>
  <c r="AW81" i="2"/>
  <c r="AX81" i="2"/>
  <c r="AY81" i="2"/>
  <c r="AS82" i="2"/>
  <c r="AR82" i="2"/>
  <c r="AT82" i="2"/>
  <c r="AU82" i="2"/>
  <c r="AV82" i="2"/>
  <c r="AW82" i="2"/>
  <c r="AX82" i="2"/>
  <c r="AY82" i="2"/>
  <c r="AS83" i="2"/>
  <c r="AR83" i="2"/>
  <c r="AT83" i="2"/>
  <c r="AU83" i="2"/>
  <c r="AV83" i="2"/>
  <c r="AW83" i="2"/>
  <c r="AX83" i="2"/>
  <c r="AY83" i="2"/>
  <c r="AS84" i="2"/>
  <c r="AR84" i="2"/>
  <c r="AT84" i="2"/>
  <c r="AU84" i="2"/>
  <c r="AV84" i="2"/>
  <c r="AW84" i="2"/>
  <c r="AX84" i="2"/>
  <c r="AY84" i="2"/>
  <c r="AS85" i="2"/>
  <c r="AR85" i="2"/>
  <c r="AT85" i="2"/>
  <c r="AU85" i="2"/>
  <c r="AV85" i="2"/>
  <c r="AW85" i="2"/>
  <c r="AX85" i="2"/>
  <c r="AY85" i="2"/>
  <c r="AS86" i="2"/>
  <c r="AR86" i="2"/>
  <c r="AT86" i="2"/>
  <c r="AU86" i="2"/>
  <c r="AV86" i="2"/>
  <c r="AW86" i="2"/>
  <c r="AX86" i="2"/>
  <c r="AY86" i="2"/>
  <c r="AS87" i="2"/>
  <c r="AR87" i="2"/>
  <c r="AT87" i="2"/>
  <c r="AU87" i="2"/>
  <c r="AV87" i="2"/>
  <c r="AW87" i="2"/>
  <c r="AX87" i="2"/>
  <c r="AY87" i="2"/>
  <c r="AS88" i="2"/>
  <c r="AR88" i="2"/>
  <c r="AT88" i="2"/>
  <c r="AU88" i="2"/>
  <c r="AV88" i="2"/>
  <c r="AW88" i="2"/>
  <c r="AX88" i="2"/>
  <c r="AY88" i="2"/>
  <c r="AS89" i="2"/>
  <c r="AR89" i="2"/>
  <c r="AT89" i="2"/>
  <c r="AU89" i="2"/>
  <c r="AV89" i="2"/>
  <c r="AW89" i="2"/>
  <c r="AX89" i="2"/>
  <c r="AY89" i="2"/>
  <c r="AS90" i="2"/>
  <c r="AR90" i="2"/>
  <c r="AT90" i="2"/>
  <c r="AU90" i="2"/>
  <c r="AV90" i="2"/>
  <c r="AW90" i="2"/>
  <c r="AX90" i="2"/>
  <c r="AY90" i="2"/>
  <c r="AS91" i="2"/>
  <c r="AR91" i="2"/>
  <c r="AT91" i="2"/>
  <c r="AU91" i="2"/>
  <c r="AV91" i="2"/>
  <c r="AW91" i="2"/>
  <c r="AX91" i="2"/>
  <c r="AY91" i="2"/>
  <c r="AS92" i="2"/>
  <c r="AR92" i="2"/>
  <c r="AT92" i="2"/>
  <c r="AU92" i="2"/>
  <c r="AV92" i="2"/>
  <c r="AW92" i="2"/>
  <c r="AX92" i="2"/>
  <c r="AY92" i="2"/>
  <c r="AS93" i="2"/>
  <c r="AR93" i="2"/>
  <c r="AT93" i="2"/>
  <c r="AU93" i="2"/>
  <c r="AV93" i="2"/>
  <c r="AW93" i="2"/>
  <c r="AX93" i="2"/>
  <c r="AY93" i="2"/>
  <c r="AS94" i="2"/>
  <c r="AR94" i="2"/>
  <c r="AT94" i="2"/>
  <c r="AU94" i="2"/>
  <c r="AV94" i="2"/>
  <c r="AW94" i="2"/>
  <c r="AX94" i="2"/>
  <c r="AY94" i="2"/>
  <c r="AS95" i="2"/>
  <c r="AR95" i="2"/>
  <c r="AT95" i="2"/>
  <c r="AU95" i="2"/>
  <c r="AV95" i="2"/>
  <c r="AW95" i="2"/>
  <c r="AX95" i="2"/>
  <c r="AY95" i="2"/>
  <c r="AS96" i="2"/>
  <c r="AR96" i="2"/>
  <c r="AT96" i="2"/>
  <c r="AU96" i="2"/>
  <c r="AV96" i="2"/>
  <c r="AW96" i="2"/>
  <c r="AX96" i="2"/>
  <c r="AY96" i="2"/>
  <c r="AS97" i="2"/>
  <c r="AR97" i="2"/>
  <c r="AT97" i="2"/>
  <c r="AU97" i="2"/>
  <c r="AV97" i="2"/>
  <c r="AW97" i="2"/>
  <c r="AX97" i="2"/>
  <c r="AY97" i="2"/>
  <c r="AS98" i="2"/>
  <c r="AR98" i="2"/>
  <c r="AT98" i="2"/>
  <c r="AU98" i="2"/>
  <c r="AV98" i="2"/>
  <c r="AW98" i="2"/>
  <c r="AX98" i="2"/>
  <c r="AY98" i="2"/>
  <c r="AS99" i="2"/>
  <c r="AR99" i="2"/>
  <c r="AT99" i="2"/>
  <c r="AU99" i="2"/>
  <c r="AV99" i="2"/>
  <c r="AW99" i="2"/>
  <c r="AX99" i="2"/>
  <c r="AY99" i="2"/>
  <c r="AS100" i="2"/>
  <c r="AR100" i="2"/>
  <c r="AT100" i="2"/>
  <c r="AU100" i="2"/>
  <c r="AV100" i="2"/>
  <c r="AW100" i="2"/>
  <c r="AX100" i="2"/>
  <c r="AY100" i="2"/>
  <c r="AS101" i="2"/>
  <c r="AR101" i="2"/>
  <c r="AT101" i="2"/>
  <c r="AU101" i="2"/>
  <c r="AV101" i="2"/>
  <c r="AW101" i="2"/>
  <c r="AX101" i="2"/>
  <c r="AY101" i="2"/>
  <c r="AS102" i="2"/>
  <c r="AR102" i="2"/>
  <c r="AT102" i="2"/>
  <c r="AU102" i="2"/>
  <c r="AV102" i="2"/>
  <c r="AW102" i="2"/>
  <c r="AX102" i="2"/>
  <c r="AY102" i="2"/>
  <c r="AS103" i="2"/>
  <c r="AR103" i="2"/>
  <c r="AT103" i="2"/>
  <c r="AU103" i="2"/>
  <c r="AV103" i="2"/>
  <c r="AW103" i="2"/>
  <c r="AX103" i="2"/>
  <c r="AY103" i="2"/>
  <c r="AS104" i="2"/>
  <c r="AR104" i="2"/>
  <c r="AT104" i="2"/>
  <c r="AU104" i="2"/>
  <c r="AV104" i="2"/>
  <c r="C46" i="1"/>
  <c r="AW104" i="2"/>
  <c r="AX104" i="2"/>
  <c r="AY104" i="2"/>
  <c r="AS105" i="2"/>
  <c r="AR105" i="2"/>
  <c r="AT105" i="2"/>
  <c r="AU105" i="2"/>
  <c r="AV105" i="2"/>
  <c r="AW105" i="2"/>
  <c r="AX105" i="2"/>
  <c r="AY105" i="2"/>
  <c r="AS106" i="2"/>
  <c r="AR106" i="2"/>
  <c r="AT106" i="2"/>
  <c r="AU106" i="2"/>
  <c r="AV106" i="2"/>
  <c r="AW106" i="2"/>
  <c r="AX106" i="2"/>
  <c r="AY106" i="2"/>
  <c r="AS107" i="2"/>
  <c r="AR107" i="2"/>
  <c r="AT107" i="2"/>
  <c r="AU107" i="2"/>
  <c r="AV107" i="2"/>
  <c r="AW107" i="2"/>
  <c r="AX107" i="2"/>
  <c r="AY107" i="2"/>
  <c r="AS108" i="2"/>
  <c r="AR108" i="2"/>
  <c r="AT108" i="2"/>
  <c r="AU108" i="2"/>
  <c r="AV108" i="2"/>
  <c r="AW108" i="2"/>
  <c r="AX108" i="2"/>
  <c r="AY108" i="2"/>
  <c r="AS109" i="2"/>
  <c r="AR109" i="2"/>
  <c r="AT109" i="2"/>
  <c r="AU109" i="2"/>
  <c r="AV109" i="2"/>
  <c r="AW109" i="2"/>
  <c r="AX109" i="2"/>
  <c r="AY109" i="2"/>
  <c r="AS110" i="2"/>
  <c r="AR110" i="2"/>
  <c r="AT110" i="2"/>
  <c r="AU110" i="2"/>
  <c r="AV110" i="2"/>
  <c r="AW110" i="2"/>
  <c r="AX110" i="2"/>
  <c r="AY110" i="2"/>
  <c r="AS111" i="2"/>
  <c r="AR111" i="2"/>
  <c r="AT111" i="2"/>
  <c r="AU111" i="2"/>
  <c r="AV111" i="2"/>
  <c r="AW111" i="2"/>
  <c r="AX111" i="2"/>
  <c r="AY111" i="2"/>
  <c r="AS112" i="2"/>
  <c r="AR112" i="2"/>
  <c r="AT112" i="2"/>
  <c r="AU112" i="2"/>
  <c r="AV112" i="2"/>
  <c r="AW112" i="2"/>
  <c r="AX112" i="2"/>
  <c r="AY112" i="2"/>
  <c r="AS113" i="2"/>
  <c r="AR113" i="2"/>
  <c r="AT113" i="2"/>
  <c r="AU113" i="2"/>
  <c r="AV113" i="2"/>
  <c r="AW113" i="2"/>
  <c r="AX113" i="2"/>
  <c r="AY113" i="2"/>
  <c r="AS114" i="2"/>
  <c r="AR114" i="2"/>
  <c r="AT114" i="2"/>
  <c r="AU114" i="2"/>
  <c r="AV114" i="2"/>
  <c r="AW114" i="2"/>
  <c r="AX114" i="2"/>
  <c r="AY114" i="2"/>
  <c r="AS115" i="2"/>
  <c r="AR115" i="2"/>
  <c r="AT115" i="2"/>
  <c r="AU115" i="2"/>
  <c r="AV115" i="2"/>
  <c r="AW115" i="2"/>
  <c r="AX115" i="2"/>
  <c r="AY115" i="2"/>
  <c r="AS116" i="2"/>
  <c r="AR116" i="2"/>
  <c r="AT116" i="2"/>
  <c r="AU116" i="2"/>
  <c r="AV116" i="2"/>
  <c r="AW116" i="2"/>
  <c r="AX116" i="2"/>
  <c r="AY116" i="2"/>
  <c r="AS117" i="2"/>
  <c r="AR117" i="2"/>
  <c r="AT117" i="2"/>
  <c r="AU117" i="2"/>
  <c r="AV117" i="2"/>
  <c r="AW117" i="2"/>
  <c r="AX117" i="2"/>
  <c r="AY117" i="2"/>
  <c r="AS118" i="2"/>
  <c r="AR118" i="2"/>
  <c r="AT118" i="2"/>
  <c r="AU118" i="2"/>
  <c r="AV118" i="2"/>
  <c r="AW118" i="2"/>
  <c r="AX118" i="2"/>
  <c r="AY118" i="2"/>
  <c r="AS119" i="2"/>
  <c r="AR119" i="2"/>
  <c r="AT119" i="2"/>
  <c r="AU119" i="2"/>
  <c r="AV119" i="2"/>
  <c r="AW119" i="2"/>
  <c r="AX119" i="2"/>
  <c r="AY119" i="2"/>
  <c r="AS120" i="2"/>
  <c r="AR120" i="2"/>
  <c r="AT120" i="2"/>
  <c r="AU120" i="2"/>
  <c r="AV120" i="2"/>
  <c r="AW120" i="2"/>
  <c r="AX120" i="2"/>
  <c r="AY120" i="2"/>
  <c r="AS121" i="2"/>
  <c r="AR121" i="2"/>
  <c r="AT121" i="2"/>
  <c r="AU121" i="2"/>
  <c r="AV121" i="2"/>
  <c r="AW121" i="2"/>
  <c r="AX121" i="2"/>
  <c r="AY121" i="2"/>
  <c r="AS122" i="2"/>
  <c r="AR122" i="2"/>
  <c r="AT122" i="2"/>
  <c r="AU122" i="2"/>
  <c r="AV122" i="2"/>
  <c r="AW122" i="2"/>
  <c r="AX122" i="2"/>
  <c r="AY122" i="2"/>
  <c r="AS123" i="2"/>
  <c r="AR123" i="2"/>
  <c r="AT123" i="2"/>
  <c r="AU123" i="2"/>
  <c r="AV123" i="2"/>
  <c r="AW123" i="2"/>
  <c r="AX123" i="2"/>
  <c r="AY123" i="2"/>
  <c r="AS124" i="2"/>
  <c r="AR124" i="2"/>
  <c r="AT124" i="2"/>
  <c r="AU124" i="2"/>
  <c r="AV124" i="2"/>
  <c r="AW124" i="2"/>
  <c r="AX124" i="2"/>
  <c r="AY124" i="2"/>
  <c r="AS125" i="2"/>
  <c r="AR125" i="2"/>
  <c r="AT125" i="2"/>
  <c r="AU125" i="2"/>
  <c r="AV125" i="2"/>
  <c r="AW125" i="2"/>
  <c r="AX125" i="2"/>
  <c r="AY125" i="2"/>
  <c r="AS126" i="2"/>
  <c r="AR126" i="2"/>
  <c r="AT126" i="2"/>
  <c r="AU126" i="2"/>
  <c r="AV126" i="2"/>
  <c r="AW126" i="2"/>
  <c r="AX126" i="2"/>
  <c r="AY126" i="2"/>
  <c r="AS127" i="2"/>
  <c r="AR127" i="2"/>
  <c r="AT127" i="2"/>
  <c r="AU127" i="2"/>
  <c r="AV127" i="2"/>
  <c r="AW127" i="2"/>
  <c r="AX127" i="2"/>
  <c r="AY127" i="2"/>
  <c r="AS128" i="2"/>
  <c r="AR128" i="2"/>
  <c r="AT128" i="2"/>
  <c r="AU128" i="2"/>
  <c r="AV128" i="2"/>
  <c r="AW128" i="2"/>
  <c r="AX128" i="2"/>
  <c r="AY128" i="2"/>
  <c r="AS129" i="2"/>
  <c r="AR129" i="2"/>
  <c r="AT129" i="2"/>
  <c r="AU129" i="2"/>
  <c r="AV129" i="2"/>
  <c r="AW129" i="2"/>
  <c r="AX129" i="2"/>
  <c r="AY129" i="2"/>
  <c r="AS130" i="2"/>
  <c r="AR130" i="2"/>
  <c r="AT130" i="2"/>
  <c r="AU130" i="2"/>
  <c r="AV130" i="2"/>
  <c r="AW130" i="2"/>
  <c r="AX130" i="2"/>
  <c r="AY130" i="2"/>
  <c r="AS131" i="2"/>
  <c r="AR131" i="2"/>
  <c r="AT131" i="2"/>
  <c r="AU131" i="2"/>
  <c r="AV131" i="2"/>
  <c r="AW131" i="2"/>
  <c r="AX131" i="2"/>
  <c r="AY131" i="2"/>
  <c r="AS132" i="2"/>
  <c r="AR132" i="2"/>
  <c r="AT132" i="2"/>
  <c r="AU132" i="2"/>
  <c r="AV132" i="2"/>
  <c r="AW132" i="2"/>
  <c r="AX132" i="2"/>
  <c r="AY132" i="2"/>
  <c r="AS133" i="2"/>
  <c r="AR133" i="2"/>
  <c r="AT133" i="2"/>
  <c r="AU133" i="2"/>
  <c r="AV133" i="2"/>
  <c r="AW133" i="2"/>
  <c r="AX133" i="2"/>
  <c r="AY133" i="2"/>
  <c r="AS134" i="2"/>
  <c r="AR134" i="2"/>
  <c r="AT134" i="2"/>
  <c r="AU134" i="2"/>
  <c r="AV134" i="2"/>
  <c r="AW134" i="2"/>
  <c r="AX134" i="2"/>
  <c r="AY134" i="2"/>
  <c r="AS135" i="2"/>
  <c r="AR135" i="2"/>
  <c r="AT135" i="2"/>
  <c r="AU135" i="2"/>
  <c r="AV135" i="2"/>
  <c r="AW135" i="2"/>
  <c r="AX135" i="2"/>
  <c r="AY135" i="2"/>
  <c r="AS136" i="2"/>
  <c r="AR136" i="2"/>
  <c r="AT136" i="2"/>
  <c r="AU136" i="2"/>
  <c r="AV136" i="2"/>
  <c r="AW136" i="2"/>
  <c r="AX136" i="2"/>
  <c r="AY136" i="2"/>
  <c r="AS137" i="2"/>
  <c r="AR137" i="2"/>
  <c r="AT137" i="2"/>
  <c r="AU137" i="2"/>
  <c r="AV137" i="2"/>
  <c r="AW137" i="2"/>
  <c r="AX137" i="2"/>
  <c r="AY137" i="2"/>
  <c r="AS138" i="2"/>
  <c r="AR138" i="2"/>
  <c r="AT138" i="2"/>
  <c r="AU138" i="2"/>
  <c r="AV138" i="2"/>
  <c r="AW138" i="2"/>
  <c r="AX138" i="2"/>
  <c r="AY138" i="2"/>
  <c r="AS139" i="2"/>
  <c r="AR139" i="2"/>
  <c r="AT139" i="2"/>
  <c r="AU139" i="2"/>
  <c r="AV139" i="2"/>
  <c r="AW139" i="2"/>
  <c r="AX139" i="2"/>
  <c r="AY139" i="2"/>
  <c r="AS140" i="2"/>
  <c r="AR140" i="2"/>
  <c r="AT140" i="2"/>
  <c r="AU140" i="2"/>
  <c r="AV140" i="2"/>
  <c r="AW140" i="2"/>
  <c r="AX140" i="2"/>
  <c r="AY140" i="2"/>
  <c r="AS141" i="2"/>
  <c r="AR141" i="2"/>
  <c r="AT141" i="2"/>
  <c r="AU141" i="2"/>
  <c r="AV141" i="2"/>
  <c r="AW141" i="2"/>
  <c r="AX141" i="2"/>
  <c r="AY141" i="2"/>
  <c r="AS142" i="2"/>
  <c r="AR142" i="2"/>
  <c r="AT142" i="2"/>
  <c r="AU142" i="2"/>
  <c r="AV142" i="2"/>
  <c r="AW142" i="2"/>
  <c r="AX142" i="2"/>
  <c r="AY142" i="2"/>
  <c r="AS143" i="2"/>
  <c r="AR143" i="2"/>
  <c r="AT143" i="2"/>
  <c r="AU143" i="2"/>
  <c r="AV143" i="2"/>
  <c r="AW143" i="2"/>
  <c r="AX143" i="2"/>
  <c r="AY143" i="2"/>
  <c r="AS144" i="2"/>
  <c r="AR144" i="2"/>
  <c r="AT144" i="2"/>
  <c r="AU144" i="2"/>
  <c r="AV144" i="2"/>
  <c r="AW144" i="2"/>
  <c r="AX144" i="2"/>
  <c r="AY144" i="2"/>
  <c r="AS145" i="2"/>
  <c r="AR145" i="2"/>
  <c r="AT145" i="2"/>
  <c r="AU145" i="2"/>
  <c r="AV145" i="2"/>
  <c r="AW145" i="2"/>
  <c r="AX145" i="2"/>
  <c r="AY145" i="2"/>
  <c r="AS146" i="2"/>
  <c r="AR146" i="2"/>
  <c r="AT146" i="2"/>
  <c r="AU146" i="2"/>
  <c r="AV146" i="2"/>
  <c r="AW146" i="2"/>
  <c r="AX146" i="2"/>
  <c r="AY146" i="2"/>
  <c r="AS147" i="2"/>
  <c r="AR147" i="2"/>
  <c r="AT147" i="2"/>
  <c r="AU147" i="2"/>
  <c r="AV147" i="2"/>
  <c r="AW147" i="2"/>
  <c r="AX147" i="2"/>
  <c r="AY147" i="2"/>
  <c r="AS148" i="2"/>
  <c r="AR148" i="2"/>
  <c r="AT148" i="2"/>
  <c r="AU148" i="2"/>
  <c r="AV148" i="2"/>
  <c r="AW148" i="2"/>
  <c r="AX148" i="2"/>
  <c r="AY148" i="2"/>
  <c r="AS149" i="2"/>
  <c r="AR149" i="2"/>
  <c r="AT149" i="2"/>
  <c r="AU149" i="2"/>
  <c r="AV149" i="2"/>
  <c r="AW149" i="2"/>
  <c r="AX149" i="2"/>
  <c r="AY149" i="2"/>
  <c r="AS150" i="2"/>
  <c r="AR150" i="2"/>
  <c r="AT150" i="2"/>
  <c r="AU150" i="2"/>
  <c r="AV150" i="2"/>
  <c r="AW150" i="2"/>
  <c r="AX150" i="2"/>
  <c r="AY150" i="2"/>
  <c r="AS151" i="2"/>
  <c r="AR151" i="2"/>
  <c r="AT151" i="2"/>
  <c r="AU151" i="2"/>
  <c r="AV151" i="2"/>
  <c r="AW151" i="2"/>
  <c r="AX151" i="2"/>
  <c r="AY151" i="2"/>
  <c r="AS152" i="2"/>
  <c r="AR152" i="2"/>
  <c r="AT152" i="2"/>
  <c r="AU152" i="2"/>
  <c r="AV152" i="2"/>
  <c r="AW152" i="2"/>
  <c r="AX152" i="2"/>
  <c r="AY152" i="2"/>
  <c r="AS153" i="2"/>
  <c r="AR153" i="2"/>
  <c r="AT153" i="2"/>
  <c r="AU153" i="2"/>
  <c r="AV153" i="2"/>
  <c r="AW153" i="2"/>
  <c r="AX153" i="2"/>
  <c r="AY153" i="2"/>
  <c r="AS154" i="2"/>
  <c r="AR154" i="2"/>
  <c r="AT154" i="2"/>
  <c r="AU154" i="2"/>
  <c r="AV154" i="2"/>
  <c r="AW154" i="2"/>
  <c r="AX154" i="2"/>
  <c r="AY154" i="2"/>
  <c r="AS155" i="2"/>
  <c r="AR155" i="2"/>
  <c r="AT155" i="2"/>
  <c r="AU155" i="2"/>
  <c r="AV155" i="2"/>
  <c r="AW155" i="2"/>
  <c r="AX155" i="2"/>
  <c r="AY155" i="2"/>
  <c r="AS156" i="2"/>
  <c r="AR156" i="2"/>
  <c r="AT156" i="2"/>
  <c r="AU156" i="2"/>
  <c r="AV156" i="2"/>
  <c r="AW156" i="2"/>
  <c r="AX156" i="2"/>
  <c r="AY156" i="2"/>
  <c r="AS157" i="2"/>
  <c r="AR157" i="2"/>
  <c r="AT157" i="2"/>
  <c r="AU157" i="2"/>
  <c r="AV157" i="2"/>
  <c r="AW157" i="2"/>
  <c r="AX157" i="2"/>
  <c r="AY157" i="2"/>
  <c r="AS158" i="2"/>
  <c r="AR158" i="2"/>
  <c r="AT158" i="2"/>
  <c r="AU158" i="2"/>
  <c r="AV158" i="2"/>
  <c r="AW158" i="2"/>
  <c r="AX158" i="2"/>
  <c r="AY158" i="2"/>
  <c r="AS159" i="2"/>
  <c r="AR159" i="2"/>
  <c r="AT159" i="2"/>
  <c r="AU159" i="2"/>
  <c r="AV159" i="2"/>
  <c r="AW159" i="2"/>
  <c r="AX159" i="2"/>
  <c r="AY159" i="2"/>
  <c r="AS160" i="2"/>
  <c r="AR160" i="2"/>
  <c r="AT160" i="2"/>
  <c r="AU160" i="2"/>
  <c r="AV160" i="2"/>
  <c r="AW160" i="2"/>
  <c r="AX160" i="2"/>
  <c r="AY160" i="2"/>
  <c r="AS161" i="2"/>
  <c r="AR161" i="2"/>
  <c r="AT161" i="2"/>
  <c r="AU161" i="2"/>
  <c r="AV161" i="2"/>
  <c r="AW161" i="2"/>
  <c r="AX161" i="2"/>
  <c r="AY161" i="2"/>
  <c r="AS162" i="2"/>
  <c r="AR162" i="2"/>
  <c r="AT162" i="2"/>
  <c r="AU162" i="2"/>
  <c r="AV162" i="2"/>
  <c r="AW162" i="2"/>
  <c r="AX162" i="2"/>
  <c r="AY162" i="2"/>
  <c r="AS163" i="2"/>
  <c r="AR163" i="2"/>
  <c r="AT163" i="2"/>
  <c r="AU163" i="2"/>
  <c r="AV163" i="2"/>
  <c r="AW163" i="2"/>
  <c r="AX163" i="2"/>
  <c r="AY163" i="2"/>
  <c r="AS164" i="2"/>
  <c r="AR164" i="2"/>
  <c r="AT164" i="2"/>
  <c r="AU164" i="2"/>
  <c r="AV164" i="2"/>
  <c r="AW164" i="2"/>
  <c r="AX164" i="2"/>
  <c r="AY164" i="2"/>
  <c r="AS165" i="2"/>
  <c r="AR165" i="2"/>
  <c r="AT165" i="2"/>
  <c r="AU165" i="2"/>
  <c r="AV165" i="2"/>
  <c r="AW165" i="2"/>
  <c r="AX165" i="2"/>
  <c r="AY165" i="2"/>
  <c r="AS166" i="2"/>
  <c r="AR166" i="2"/>
  <c r="AT166" i="2"/>
  <c r="AU166" i="2"/>
  <c r="AV166" i="2"/>
  <c r="AW166" i="2"/>
  <c r="AX166" i="2"/>
  <c r="AY166" i="2"/>
  <c r="AS167" i="2"/>
  <c r="AR167" i="2"/>
  <c r="AT167" i="2"/>
  <c r="AU167" i="2"/>
  <c r="AV167" i="2"/>
  <c r="AW167" i="2"/>
  <c r="AX167" i="2"/>
  <c r="AY167" i="2"/>
  <c r="AS168" i="2"/>
  <c r="AR168" i="2"/>
  <c r="AT168" i="2"/>
  <c r="AU168" i="2"/>
  <c r="AV168" i="2"/>
  <c r="AW168" i="2"/>
  <c r="AX168" i="2"/>
  <c r="AY168" i="2"/>
  <c r="AS169" i="2"/>
  <c r="AR169" i="2"/>
  <c r="AT169" i="2"/>
  <c r="AU169" i="2"/>
  <c r="AV169" i="2"/>
  <c r="AW169" i="2"/>
  <c r="AX169" i="2"/>
  <c r="AY169" i="2"/>
  <c r="AS170" i="2"/>
  <c r="AR170" i="2"/>
  <c r="AT170" i="2"/>
  <c r="AU170" i="2"/>
  <c r="AV170" i="2"/>
  <c r="AW170" i="2"/>
  <c r="AX170" i="2"/>
  <c r="AY170" i="2"/>
  <c r="AS171" i="2"/>
  <c r="AR171" i="2"/>
  <c r="AT171" i="2"/>
  <c r="AU171" i="2"/>
  <c r="AV171" i="2"/>
  <c r="AW171" i="2"/>
  <c r="AX171" i="2"/>
  <c r="AY171" i="2"/>
  <c r="AS172" i="2"/>
  <c r="AR172" i="2"/>
  <c r="AT172" i="2"/>
  <c r="AU172" i="2"/>
  <c r="AV172" i="2"/>
  <c r="AW172" i="2"/>
  <c r="AX172" i="2"/>
  <c r="AY172" i="2"/>
  <c r="AS173" i="2"/>
  <c r="AR173" i="2"/>
  <c r="AT173" i="2"/>
  <c r="AU173" i="2"/>
  <c r="AV173" i="2"/>
  <c r="AW173" i="2"/>
  <c r="AX173" i="2"/>
  <c r="AY173" i="2"/>
  <c r="AS174" i="2"/>
  <c r="AR174" i="2"/>
  <c r="AT174" i="2"/>
  <c r="AU174" i="2"/>
  <c r="AV174" i="2"/>
  <c r="AW174" i="2"/>
  <c r="AX174" i="2"/>
  <c r="AY174" i="2"/>
  <c r="AS175" i="2"/>
  <c r="AR175" i="2"/>
  <c r="AT175" i="2"/>
  <c r="AU175" i="2"/>
  <c r="AV175" i="2"/>
  <c r="AW175" i="2"/>
  <c r="AX175" i="2"/>
  <c r="AY175" i="2"/>
  <c r="AS176" i="2"/>
  <c r="AR176" i="2"/>
  <c r="AT176" i="2"/>
  <c r="AU176" i="2"/>
  <c r="AV176" i="2"/>
  <c r="AW176" i="2"/>
  <c r="AX176" i="2"/>
  <c r="AY176" i="2"/>
  <c r="AS177" i="2"/>
  <c r="AR177" i="2"/>
  <c r="AT177" i="2"/>
  <c r="AU177" i="2"/>
  <c r="AV177" i="2"/>
  <c r="AW177" i="2"/>
  <c r="AX177" i="2"/>
  <c r="AY177" i="2"/>
  <c r="AS178" i="2"/>
  <c r="AR178" i="2"/>
  <c r="AT178" i="2"/>
  <c r="AU178" i="2"/>
  <c r="AV178" i="2"/>
  <c r="AW178" i="2"/>
  <c r="AX178" i="2"/>
  <c r="AY178" i="2"/>
  <c r="AS179" i="2"/>
  <c r="AR179" i="2"/>
  <c r="AT179" i="2"/>
  <c r="AU179" i="2"/>
  <c r="AV179" i="2"/>
  <c r="AW179" i="2"/>
  <c r="AX179" i="2"/>
  <c r="AY179" i="2"/>
  <c r="AS180" i="2"/>
  <c r="AR180" i="2"/>
  <c r="AT180" i="2"/>
  <c r="AU180" i="2"/>
  <c r="AV180" i="2"/>
  <c r="AW180" i="2"/>
  <c r="AX180" i="2"/>
  <c r="AY180" i="2"/>
  <c r="AS181" i="2"/>
  <c r="AR181" i="2"/>
  <c r="AT181" i="2"/>
  <c r="AU181" i="2"/>
  <c r="AV181" i="2"/>
  <c r="AW181" i="2"/>
  <c r="AX181" i="2"/>
  <c r="AY181" i="2"/>
  <c r="AS182" i="2"/>
  <c r="AR182" i="2"/>
  <c r="AT182" i="2"/>
  <c r="AU182" i="2"/>
  <c r="AV182" i="2"/>
  <c r="AW182" i="2"/>
  <c r="AX182" i="2"/>
  <c r="AY182" i="2"/>
  <c r="AS183" i="2"/>
  <c r="AR183" i="2"/>
  <c r="AT183" i="2"/>
  <c r="AU183" i="2"/>
  <c r="AV183" i="2"/>
  <c r="AW183" i="2"/>
  <c r="AX183" i="2"/>
  <c r="AY183" i="2"/>
  <c r="AS184" i="2"/>
  <c r="AR184" i="2"/>
  <c r="AT184" i="2"/>
  <c r="AU184" i="2"/>
  <c r="AV184" i="2"/>
  <c r="AW184" i="2"/>
  <c r="AX184" i="2"/>
  <c r="AY184" i="2"/>
  <c r="AS185" i="2"/>
  <c r="AR185" i="2"/>
  <c r="AT185" i="2"/>
  <c r="AU185" i="2"/>
  <c r="AV185" i="2"/>
  <c r="AW185" i="2"/>
  <c r="AX185" i="2"/>
  <c r="AY185" i="2"/>
  <c r="AS186" i="2"/>
  <c r="AR186" i="2"/>
  <c r="AT186" i="2"/>
  <c r="AU186" i="2"/>
  <c r="AV186" i="2"/>
  <c r="C47" i="1"/>
  <c r="AW186" i="2"/>
  <c r="AX186" i="2"/>
  <c r="AY186" i="2"/>
  <c r="AS187" i="2"/>
  <c r="AR187" i="2"/>
  <c r="AT187" i="2"/>
  <c r="AU187" i="2"/>
  <c r="AV187" i="2"/>
  <c r="AW187" i="2"/>
  <c r="AX187" i="2"/>
  <c r="AY187" i="2"/>
  <c r="AS188" i="2"/>
  <c r="AR188" i="2"/>
  <c r="AT188" i="2"/>
  <c r="AU188" i="2"/>
  <c r="AV188" i="2"/>
  <c r="AW188" i="2"/>
  <c r="AX188" i="2"/>
  <c r="AY188" i="2"/>
  <c r="AS189" i="2"/>
  <c r="AR189" i="2"/>
  <c r="AT189" i="2"/>
  <c r="AU189" i="2"/>
  <c r="AV189" i="2"/>
  <c r="AW189" i="2"/>
  <c r="AX189" i="2"/>
  <c r="AY189" i="2"/>
  <c r="AS190" i="2"/>
  <c r="AR190" i="2"/>
  <c r="AT190" i="2"/>
  <c r="AU190" i="2"/>
  <c r="AV190" i="2"/>
  <c r="AW190" i="2"/>
  <c r="AX190" i="2"/>
  <c r="AY190" i="2"/>
  <c r="AS191" i="2"/>
  <c r="AR191" i="2"/>
  <c r="AT191" i="2"/>
  <c r="AU191" i="2"/>
  <c r="AV191" i="2"/>
  <c r="AW191" i="2"/>
  <c r="AX191" i="2"/>
  <c r="AY191" i="2"/>
  <c r="AS192" i="2"/>
  <c r="AR192" i="2"/>
  <c r="AT192" i="2"/>
  <c r="AU192" i="2"/>
  <c r="AV192" i="2"/>
  <c r="AW192" i="2"/>
  <c r="AX192" i="2"/>
  <c r="AY192" i="2"/>
  <c r="AS193" i="2"/>
  <c r="AR193" i="2"/>
  <c r="AT193" i="2"/>
  <c r="AU193" i="2"/>
  <c r="AV193" i="2"/>
  <c r="AW193" i="2"/>
  <c r="AX193" i="2"/>
  <c r="AY193" i="2"/>
  <c r="AS194" i="2"/>
  <c r="AR194" i="2"/>
  <c r="AT194" i="2"/>
  <c r="AU194" i="2"/>
  <c r="AV194" i="2"/>
  <c r="AW194" i="2"/>
  <c r="AX194" i="2"/>
  <c r="AY194" i="2"/>
  <c r="AS195" i="2"/>
  <c r="AR195" i="2"/>
  <c r="AT195" i="2"/>
  <c r="AU195" i="2"/>
  <c r="AV195" i="2"/>
  <c r="AW195" i="2"/>
  <c r="AX195" i="2"/>
  <c r="AY195" i="2"/>
  <c r="AS196" i="2"/>
  <c r="AR196" i="2"/>
  <c r="AT196" i="2"/>
  <c r="AU196" i="2"/>
  <c r="AV196" i="2"/>
  <c r="AW196" i="2"/>
  <c r="AX196" i="2"/>
  <c r="AY196" i="2"/>
  <c r="AS197" i="2"/>
  <c r="AR197" i="2"/>
  <c r="AT197" i="2"/>
  <c r="AU197" i="2"/>
  <c r="AV197" i="2"/>
  <c r="AW197" i="2"/>
  <c r="AX197" i="2"/>
  <c r="AY197" i="2"/>
  <c r="AS198" i="2"/>
  <c r="AR198" i="2"/>
  <c r="AT198" i="2"/>
  <c r="AU198" i="2"/>
  <c r="AV198" i="2"/>
  <c r="AW198" i="2"/>
  <c r="AX198" i="2"/>
  <c r="AY198" i="2"/>
  <c r="AS199" i="2"/>
  <c r="AR199" i="2"/>
  <c r="AT199" i="2"/>
  <c r="AU199" i="2"/>
  <c r="AV199" i="2"/>
  <c r="AW199" i="2"/>
  <c r="AX199" i="2"/>
  <c r="AY199" i="2"/>
  <c r="AS200" i="2"/>
  <c r="AR200" i="2"/>
  <c r="AT200" i="2"/>
  <c r="AU200" i="2"/>
  <c r="AV200" i="2"/>
  <c r="AW200" i="2"/>
  <c r="AX200" i="2"/>
  <c r="AY200" i="2"/>
  <c r="AS201" i="2"/>
  <c r="AR201" i="2"/>
  <c r="AT201" i="2"/>
  <c r="AU201" i="2"/>
  <c r="AV201" i="2"/>
  <c r="AW201" i="2"/>
  <c r="AX201" i="2"/>
  <c r="AY201" i="2"/>
  <c r="AS202" i="2"/>
  <c r="AR202" i="2"/>
  <c r="AT202" i="2"/>
  <c r="AU202" i="2"/>
  <c r="AV202" i="2"/>
  <c r="AW202" i="2"/>
  <c r="AX202" i="2"/>
  <c r="AY202" i="2"/>
  <c r="AS203" i="2"/>
  <c r="AR203" i="2"/>
  <c r="AT203" i="2"/>
  <c r="AU203" i="2"/>
  <c r="AV203" i="2"/>
  <c r="AW203" i="2"/>
  <c r="AX203" i="2"/>
  <c r="AY203" i="2"/>
  <c r="AS204" i="2"/>
  <c r="AR204" i="2"/>
  <c r="AT204" i="2"/>
  <c r="AU204" i="2"/>
  <c r="AV204" i="2"/>
  <c r="AW204" i="2"/>
  <c r="AX204" i="2"/>
  <c r="AY204" i="2"/>
  <c r="AS205" i="2"/>
  <c r="AR205" i="2"/>
  <c r="AT205" i="2"/>
  <c r="AU205" i="2"/>
  <c r="AV205" i="2"/>
  <c r="AW205" i="2"/>
  <c r="AX205" i="2"/>
  <c r="AY205" i="2"/>
  <c r="AS206" i="2"/>
  <c r="AR206" i="2"/>
  <c r="AT206" i="2"/>
  <c r="AU206" i="2"/>
  <c r="AV206" i="2"/>
  <c r="AW206" i="2"/>
  <c r="AX206" i="2"/>
  <c r="AY206" i="2"/>
  <c r="AS207" i="2"/>
  <c r="AR207" i="2"/>
  <c r="AT207" i="2"/>
  <c r="AU207" i="2"/>
  <c r="AV207" i="2"/>
  <c r="AW207" i="2"/>
  <c r="AX207" i="2"/>
  <c r="AY207" i="2"/>
  <c r="AS208" i="2"/>
  <c r="AR208" i="2"/>
  <c r="AT208" i="2"/>
  <c r="AU208" i="2"/>
  <c r="AV208" i="2"/>
  <c r="AW208" i="2"/>
  <c r="AX208" i="2"/>
  <c r="AY208" i="2"/>
  <c r="AS209" i="2"/>
  <c r="AR209" i="2"/>
  <c r="AT209" i="2"/>
  <c r="AU209" i="2"/>
  <c r="AV209" i="2"/>
  <c r="AW209" i="2"/>
  <c r="AX209" i="2"/>
  <c r="AY209" i="2"/>
  <c r="AS210" i="2"/>
  <c r="AR210" i="2"/>
  <c r="AT210" i="2"/>
  <c r="AU210" i="2"/>
  <c r="AV210" i="2"/>
  <c r="AW210" i="2"/>
  <c r="AX210" i="2"/>
  <c r="AY210" i="2"/>
  <c r="AS211" i="2"/>
  <c r="AR211" i="2"/>
  <c r="AT211" i="2"/>
  <c r="AU211" i="2"/>
  <c r="AV211" i="2"/>
  <c r="AW211" i="2"/>
  <c r="AX211" i="2"/>
  <c r="AY211" i="2"/>
  <c r="AS212" i="2"/>
  <c r="AR212" i="2"/>
  <c r="AT212" i="2"/>
  <c r="AU212" i="2"/>
  <c r="AV212" i="2"/>
  <c r="AW212" i="2"/>
  <c r="AX212" i="2"/>
  <c r="AY212" i="2"/>
  <c r="AS213" i="2"/>
  <c r="AR213" i="2"/>
  <c r="AT213" i="2"/>
  <c r="AU213" i="2"/>
  <c r="AV213" i="2"/>
  <c r="AW213" i="2"/>
  <c r="AX213" i="2"/>
  <c r="AY213" i="2"/>
  <c r="AS214" i="2"/>
  <c r="AR214" i="2"/>
  <c r="AT214" i="2"/>
  <c r="AU214" i="2"/>
  <c r="AV214" i="2"/>
  <c r="AW214" i="2"/>
  <c r="AX214" i="2"/>
  <c r="AY214" i="2"/>
  <c r="AS215" i="2"/>
  <c r="AR215" i="2"/>
  <c r="AT215" i="2"/>
  <c r="AU215" i="2"/>
  <c r="AV215" i="2"/>
  <c r="AW215" i="2"/>
  <c r="AX215" i="2"/>
  <c r="AY215" i="2"/>
  <c r="AS216" i="2"/>
  <c r="AR216" i="2"/>
  <c r="AT216" i="2"/>
  <c r="AU216" i="2"/>
  <c r="AV216" i="2"/>
  <c r="AW216" i="2"/>
  <c r="AX216" i="2"/>
  <c r="AY216" i="2"/>
  <c r="AS217" i="2"/>
  <c r="AR217" i="2"/>
  <c r="AT217" i="2"/>
  <c r="AU217" i="2"/>
  <c r="AV217" i="2"/>
  <c r="AW217" i="2"/>
  <c r="AX217" i="2"/>
  <c r="AY217" i="2"/>
  <c r="AY15" i="2"/>
  <c r="AZ17" i="2"/>
  <c r="BA17" i="2"/>
  <c r="BE17" i="2"/>
  <c r="AZ18" i="2"/>
  <c r="BA18" i="2"/>
  <c r="BE18" i="2"/>
  <c r="AZ19" i="2"/>
  <c r="BA19" i="2"/>
  <c r="BE19" i="2"/>
  <c r="AZ20" i="2"/>
  <c r="BA20" i="2"/>
  <c r="BE20" i="2"/>
  <c r="AZ21" i="2"/>
  <c r="BA21" i="2"/>
  <c r="BE21" i="2"/>
  <c r="AZ22" i="2"/>
  <c r="BA22" i="2"/>
  <c r="BE22" i="2"/>
  <c r="AZ23" i="2"/>
  <c r="BA23" i="2"/>
  <c r="BE23" i="2"/>
  <c r="AZ24" i="2"/>
  <c r="BA24" i="2"/>
  <c r="BE24" i="2"/>
  <c r="AZ25" i="2"/>
  <c r="BA25" i="2"/>
  <c r="BE25" i="2"/>
  <c r="AZ26" i="2"/>
  <c r="BA26" i="2"/>
  <c r="BE26" i="2"/>
  <c r="AZ27" i="2"/>
  <c r="BA27" i="2"/>
  <c r="BE27" i="2"/>
  <c r="AZ28" i="2"/>
  <c r="BA28" i="2"/>
  <c r="BE28" i="2"/>
  <c r="AZ29" i="2"/>
  <c r="BA29" i="2"/>
  <c r="BE29" i="2"/>
  <c r="AZ30" i="2"/>
  <c r="BA30" i="2"/>
  <c r="BE30" i="2"/>
  <c r="AZ31" i="2"/>
  <c r="BA31" i="2"/>
  <c r="BE31" i="2"/>
  <c r="AZ32" i="2"/>
  <c r="BA32" i="2"/>
  <c r="BE32" i="2"/>
  <c r="AZ33" i="2"/>
  <c r="BA33" i="2"/>
  <c r="BE33" i="2"/>
  <c r="AZ34" i="2"/>
  <c r="BA34" i="2"/>
  <c r="BE34" i="2"/>
  <c r="AZ35" i="2"/>
  <c r="BA35" i="2"/>
  <c r="BE35" i="2"/>
  <c r="AZ36" i="2"/>
  <c r="BA36" i="2"/>
  <c r="BE36" i="2"/>
  <c r="AZ37" i="2"/>
  <c r="BA37" i="2"/>
  <c r="BE37" i="2"/>
  <c r="AZ38" i="2"/>
  <c r="BA38" i="2"/>
  <c r="BE38" i="2"/>
  <c r="AZ39" i="2"/>
  <c r="BA39" i="2"/>
  <c r="BE39" i="2"/>
  <c r="AZ40" i="2"/>
  <c r="BA40" i="2"/>
  <c r="BE40" i="2"/>
  <c r="AZ41" i="2"/>
  <c r="BA41" i="2"/>
  <c r="BE41" i="2"/>
  <c r="AZ42" i="2"/>
  <c r="BA42" i="2"/>
  <c r="BE42" i="2"/>
  <c r="AZ43" i="2"/>
  <c r="BA43" i="2"/>
  <c r="BE43" i="2"/>
  <c r="AZ44" i="2"/>
  <c r="BA44" i="2"/>
  <c r="BE44" i="2"/>
  <c r="AZ45" i="2"/>
  <c r="BA45" i="2"/>
  <c r="BE45" i="2"/>
  <c r="AZ46" i="2"/>
  <c r="BA46" i="2"/>
  <c r="BE46" i="2"/>
  <c r="AZ47" i="2"/>
  <c r="BA47" i="2"/>
  <c r="BE47" i="2"/>
  <c r="AZ48" i="2"/>
  <c r="BA48" i="2"/>
  <c r="BE48" i="2"/>
  <c r="AZ49" i="2"/>
  <c r="BA49" i="2"/>
  <c r="BE49" i="2"/>
  <c r="AZ50" i="2"/>
  <c r="BA50" i="2"/>
  <c r="BE50" i="2"/>
  <c r="AZ51" i="2"/>
  <c r="BA51" i="2"/>
  <c r="BE51" i="2"/>
  <c r="AZ52" i="2"/>
  <c r="BA52" i="2"/>
  <c r="BE52" i="2"/>
  <c r="AZ53" i="2"/>
  <c r="BA53" i="2"/>
  <c r="BE53" i="2"/>
  <c r="AZ54" i="2"/>
  <c r="BA54" i="2"/>
  <c r="BE54" i="2"/>
  <c r="AZ55" i="2"/>
  <c r="BA55" i="2"/>
  <c r="BE55" i="2"/>
  <c r="AZ56" i="2"/>
  <c r="BA56" i="2"/>
  <c r="BE56" i="2"/>
  <c r="AZ57" i="2"/>
  <c r="BA57" i="2"/>
  <c r="BE57" i="2"/>
  <c r="AZ58" i="2"/>
  <c r="BA58" i="2"/>
  <c r="BE58" i="2"/>
  <c r="AZ59" i="2"/>
  <c r="BA59" i="2"/>
  <c r="BE59" i="2"/>
  <c r="AZ60" i="2"/>
  <c r="BA60" i="2"/>
  <c r="BE60" i="2"/>
  <c r="AZ61" i="2"/>
  <c r="BA61" i="2"/>
  <c r="BE61" i="2"/>
  <c r="AZ62" i="2"/>
  <c r="BA62" i="2"/>
  <c r="BE62" i="2"/>
  <c r="AZ63" i="2"/>
  <c r="BA63" i="2"/>
  <c r="BE63" i="2"/>
  <c r="AZ64" i="2"/>
  <c r="BA64" i="2"/>
  <c r="BE64" i="2"/>
  <c r="AZ65" i="2"/>
  <c r="BA65" i="2"/>
  <c r="BE65" i="2"/>
  <c r="AZ66" i="2"/>
  <c r="BA66" i="2"/>
  <c r="BE66" i="2"/>
  <c r="AZ67" i="2"/>
  <c r="BA67" i="2"/>
  <c r="BE67" i="2"/>
  <c r="AZ68" i="2"/>
  <c r="BA68" i="2"/>
  <c r="BE68" i="2"/>
  <c r="AZ69" i="2"/>
  <c r="BA69" i="2"/>
  <c r="BE69" i="2"/>
  <c r="AZ70" i="2"/>
  <c r="BA70" i="2"/>
  <c r="BE70" i="2"/>
  <c r="AZ71" i="2"/>
  <c r="BA71" i="2"/>
  <c r="BE71" i="2"/>
  <c r="AZ72" i="2"/>
  <c r="BA72" i="2"/>
  <c r="BE72" i="2"/>
  <c r="AZ73" i="2"/>
  <c r="BA73" i="2"/>
  <c r="BE73" i="2"/>
  <c r="AZ74" i="2"/>
  <c r="BA74" i="2"/>
  <c r="BE74" i="2"/>
  <c r="AZ75" i="2"/>
  <c r="BA75" i="2"/>
  <c r="BE75" i="2"/>
  <c r="AZ76" i="2"/>
  <c r="BA76" i="2"/>
  <c r="BE76" i="2"/>
  <c r="AZ77" i="2"/>
  <c r="BA77" i="2"/>
  <c r="BE77" i="2"/>
  <c r="AZ78" i="2"/>
  <c r="BA78" i="2"/>
  <c r="BE78" i="2"/>
  <c r="AZ79" i="2"/>
  <c r="BA79" i="2"/>
  <c r="BE79" i="2"/>
  <c r="AZ80" i="2"/>
  <c r="BA80" i="2"/>
  <c r="BE80" i="2"/>
  <c r="AZ81" i="2"/>
  <c r="BA81" i="2"/>
  <c r="BE81" i="2"/>
  <c r="AZ82" i="2"/>
  <c r="BA82" i="2"/>
  <c r="BE82" i="2"/>
  <c r="AZ83" i="2"/>
  <c r="BA83" i="2"/>
  <c r="BE83" i="2"/>
  <c r="AZ84" i="2"/>
  <c r="BA84" i="2"/>
  <c r="BE84" i="2"/>
  <c r="AZ85" i="2"/>
  <c r="BA85" i="2"/>
  <c r="BE85" i="2"/>
  <c r="AZ86" i="2"/>
  <c r="BA86" i="2"/>
  <c r="BE86" i="2"/>
  <c r="AZ87" i="2"/>
  <c r="BA87" i="2"/>
  <c r="BE87" i="2"/>
  <c r="AZ88" i="2"/>
  <c r="BA88" i="2"/>
  <c r="BE88" i="2"/>
  <c r="AZ89" i="2"/>
  <c r="BA89" i="2"/>
  <c r="BE89" i="2"/>
  <c r="AZ90" i="2"/>
  <c r="BA90" i="2"/>
  <c r="BE90" i="2"/>
  <c r="AZ91" i="2"/>
  <c r="BA91" i="2"/>
  <c r="BE91" i="2"/>
  <c r="AZ92" i="2"/>
  <c r="BA92" i="2"/>
  <c r="BE92" i="2"/>
  <c r="AZ93" i="2"/>
  <c r="BA93" i="2"/>
  <c r="BE93" i="2"/>
  <c r="AZ94" i="2"/>
  <c r="BA94" i="2"/>
  <c r="BE94" i="2"/>
  <c r="AZ95" i="2"/>
  <c r="BA95" i="2"/>
  <c r="BE95" i="2"/>
  <c r="AZ96" i="2"/>
  <c r="BA96" i="2"/>
  <c r="BE96" i="2"/>
  <c r="AZ97" i="2"/>
  <c r="BA97" i="2"/>
  <c r="BE97" i="2"/>
  <c r="AZ98" i="2"/>
  <c r="BA98" i="2"/>
  <c r="BE98" i="2"/>
  <c r="AZ99" i="2"/>
  <c r="BA99" i="2"/>
  <c r="BE99" i="2"/>
  <c r="AZ100" i="2"/>
  <c r="BA100" i="2"/>
  <c r="BE100" i="2"/>
  <c r="AZ101" i="2"/>
  <c r="BA101" i="2"/>
  <c r="BE101" i="2"/>
  <c r="AZ102" i="2"/>
  <c r="BA102" i="2"/>
  <c r="BE102" i="2"/>
  <c r="AZ103" i="2"/>
  <c r="BA103" i="2"/>
  <c r="BE103" i="2"/>
  <c r="AZ104" i="2"/>
  <c r="BA104" i="2"/>
  <c r="BE104" i="2"/>
  <c r="AZ105" i="2"/>
  <c r="BA105" i="2"/>
  <c r="BE105" i="2"/>
  <c r="AZ106" i="2"/>
  <c r="BA106" i="2"/>
  <c r="BE106" i="2"/>
  <c r="AZ107" i="2"/>
  <c r="BA107" i="2"/>
  <c r="BE107" i="2"/>
  <c r="AZ108" i="2"/>
  <c r="BA108" i="2"/>
  <c r="BE108" i="2"/>
  <c r="AZ109" i="2"/>
  <c r="BA109" i="2"/>
  <c r="BE109" i="2"/>
  <c r="AZ110" i="2"/>
  <c r="BA110" i="2"/>
  <c r="BE110" i="2"/>
  <c r="AZ111" i="2"/>
  <c r="BA111" i="2"/>
  <c r="BE111" i="2"/>
  <c r="AZ112" i="2"/>
  <c r="BA112" i="2"/>
  <c r="BE112" i="2"/>
  <c r="AZ113" i="2"/>
  <c r="BA113" i="2"/>
  <c r="BE113" i="2"/>
  <c r="AZ114" i="2"/>
  <c r="BA114" i="2"/>
  <c r="BE114" i="2"/>
  <c r="AZ115" i="2"/>
  <c r="BA115" i="2"/>
  <c r="BE115" i="2"/>
  <c r="AZ116" i="2"/>
  <c r="BA116" i="2"/>
  <c r="BE116" i="2"/>
  <c r="AZ117" i="2"/>
  <c r="BA117" i="2"/>
  <c r="BE117" i="2"/>
  <c r="AZ118" i="2"/>
  <c r="BA118" i="2"/>
  <c r="BE118" i="2"/>
  <c r="AZ119" i="2"/>
  <c r="BA119" i="2"/>
  <c r="BE119" i="2"/>
  <c r="AZ120" i="2"/>
  <c r="BA120" i="2"/>
  <c r="BE120" i="2"/>
  <c r="AZ121" i="2"/>
  <c r="BA121" i="2"/>
  <c r="BE121" i="2"/>
  <c r="AZ122" i="2"/>
  <c r="BA122" i="2"/>
  <c r="BE122" i="2"/>
  <c r="AZ123" i="2"/>
  <c r="BA123" i="2"/>
  <c r="BE123" i="2"/>
  <c r="AZ124" i="2"/>
  <c r="BA124" i="2"/>
  <c r="BE124" i="2"/>
  <c r="AZ125" i="2"/>
  <c r="BA125" i="2"/>
  <c r="BE125" i="2"/>
  <c r="AZ126" i="2"/>
  <c r="BA126" i="2"/>
  <c r="BE126" i="2"/>
  <c r="AZ127" i="2"/>
  <c r="BA127" i="2"/>
  <c r="BE127" i="2"/>
  <c r="AZ128" i="2"/>
  <c r="BA128" i="2"/>
  <c r="BE128" i="2"/>
  <c r="AZ129" i="2"/>
  <c r="BA129" i="2"/>
  <c r="BE129" i="2"/>
  <c r="AZ130" i="2"/>
  <c r="BA130" i="2"/>
  <c r="BE130" i="2"/>
  <c r="AZ131" i="2"/>
  <c r="BA131" i="2"/>
  <c r="BE131" i="2"/>
  <c r="AZ132" i="2"/>
  <c r="BA132" i="2"/>
  <c r="BE132" i="2"/>
  <c r="AZ133" i="2"/>
  <c r="BA133" i="2"/>
  <c r="BE133" i="2"/>
  <c r="AZ134" i="2"/>
  <c r="BA134" i="2"/>
  <c r="BE134" i="2"/>
  <c r="AZ135" i="2"/>
  <c r="BA135" i="2"/>
  <c r="BE135" i="2"/>
  <c r="AZ136" i="2"/>
  <c r="BA136" i="2"/>
  <c r="BE136" i="2"/>
  <c r="AZ137" i="2"/>
  <c r="BA137" i="2"/>
  <c r="BE137" i="2"/>
  <c r="AZ138" i="2"/>
  <c r="BA138" i="2"/>
  <c r="BE138" i="2"/>
  <c r="AZ139" i="2"/>
  <c r="BA139" i="2"/>
  <c r="BE139" i="2"/>
  <c r="AZ140" i="2"/>
  <c r="BA140" i="2"/>
  <c r="BE140" i="2"/>
  <c r="AZ141" i="2"/>
  <c r="BA141" i="2"/>
  <c r="BE141" i="2"/>
  <c r="AZ142" i="2"/>
  <c r="BA142" i="2"/>
  <c r="BE142" i="2"/>
  <c r="AZ143" i="2"/>
  <c r="BA143" i="2"/>
  <c r="BE143" i="2"/>
  <c r="AZ144" i="2"/>
  <c r="BA144" i="2"/>
  <c r="BE144" i="2"/>
  <c r="AZ145" i="2"/>
  <c r="BA145" i="2"/>
  <c r="BE145" i="2"/>
  <c r="AZ146" i="2"/>
  <c r="BA146" i="2"/>
  <c r="BE146" i="2"/>
  <c r="AZ147" i="2"/>
  <c r="BA147" i="2"/>
  <c r="BE147" i="2"/>
  <c r="AZ148" i="2"/>
  <c r="BA148" i="2"/>
  <c r="BE148" i="2"/>
  <c r="AZ149" i="2"/>
  <c r="BA149" i="2"/>
  <c r="BE149" i="2"/>
  <c r="AZ150" i="2"/>
  <c r="BA150" i="2"/>
  <c r="BE150" i="2"/>
  <c r="AZ151" i="2"/>
  <c r="BA151" i="2"/>
  <c r="BE151" i="2"/>
  <c r="AZ152" i="2"/>
  <c r="BA152" i="2"/>
  <c r="BE152" i="2"/>
  <c r="AZ153" i="2"/>
  <c r="BA153" i="2"/>
  <c r="BE153" i="2"/>
  <c r="AZ154" i="2"/>
  <c r="BA154" i="2"/>
  <c r="BE154" i="2"/>
  <c r="AZ155" i="2"/>
  <c r="BA155" i="2"/>
  <c r="BE155" i="2"/>
  <c r="AZ156" i="2"/>
  <c r="BA156" i="2"/>
  <c r="BE156" i="2"/>
  <c r="AZ157" i="2"/>
  <c r="BA157" i="2"/>
  <c r="BE157" i="2"/>
  <c r="AZ158" i="2"/>
  <c r="BA158" i="2"/>
  <c r="BE158" i="2"/>
  <c r="AZ159" i="2"/>
  <c r="BA159" i="2"/>
  <c r="BE159" i="2"/>
  <c r="AZ160" i="2"/>
  <c r="BA160" i="2"/>
  <c r="BE160" i="2"/>
  <c r="AZ161" i="2"/>
  <c r="BA161" i="2"/>
  <c r="BE161" i="2"/>
  <c r="AZ162" i="2"/>
  <c r="BA162" i="2"/>
  <c r="BE162" i="2"/>
  <c r="AZ163" i="2"/>
  <c r="BA163" i="2"/>
  <c r="BE163" i="2"/>
  <c r="AZ164" i="2"/>
  <c r="BA164" i="2"/>
  <c r="BE164" i="2"/>
  <c r="AZ165" i="2"/>
  <c r="BA165" i="2"/>
  <c r="BE165" i="2"/>
  <c r="AZ166" i="2"/>
  <c r="BA166" i="2"/>
  <c r="BE166" i="2"/>
  <c r="AZ167" i="2"/>
  <c r="BA167" i="2"/>
  <c r="BE167" i="2"/>
  <c r="AZ168" i="2"/>
  <c r="BA168" i="2"/>
  <c r="BE168" i="2"/>
  <c r="AZ169" i="2"/>
  <c r="BA169" i="2"/>
  <c r="BE169" i="2"/>
  <c r="AZ170" i="2"/>
  <c r="BA170" i="2"/>
  <c r="BE170" i="2"/>
  <c r="AZ171" i="2"/>
  <c r="BA171" i="2"/>
  <c r="BE171" i="2"/>
  <c r="AZ172" i="2"/>
  <c r="BA172" i="2"/>
  <c r="BE172" i="2"/>
  <c r="AZ173" i="2"/>
  <c r="BA173" i="2"/>
  <c r="BE173" i="2"/>
  <c r="AZ174" i="2"/>
  <c r="BA174" i="2"/>
  <c r="BE174" i="2"/>
  <c r="AZ175" i="2"/>
  <c r="BA175" i="2"/>
  <c r="BE175" i="2"/>
  <c r="AZ176" i="2"/>
  <c r="BA176" i="2"/>
  <c r="BE176" i="2"/>
  <c r="AZ177" i="2"/>
  <c r="BA177" i="2"/>
  <c r="BE177" i="2"/>
  <c r="AZ178" i="2"/>
  <c r="BA178" i="2"/>
  <c r="BE178" i="2"/>
  <c r="AZ179" i="2"/>
  <c r="BA179" i="2"/>
  <c r="BE179" i="2"/>
  <c r="AZ180" i="2"/>
  <c r="BA180" i="2"/>
  <c r="BE180" i="2"/>
  <c r="AZ181" i="2"/>
  <c r="BA181" i="2"/>
  <c r="BE181" i="2"/>
  <c r="AZ182" i="2"/>
  <c r="BA182" i="2"/>
  <c r="BE182" i="2"/>
  <c r="AZ183" i="2"/>
  <c r="BA183" i="2"/>
  <c r="BE183" i="2"/>
  <c r="AZ184" i="2"/>
  <c r="BA184" i="2"/>
  <c r="BE184" i="2"/>
  <c r="AZ185" i="2"/>
  <c r="BA185" i="2"/>
  <c r="BE185" i="2"/>
  <c r="AZ186" i="2"/>
  <c r="BA186" i="2"/>
  <c r="BE186" i="2"/>
  <c r="AZ187" i="2"/>
  <c r="BA187" i="2"/>
  <c r="BE187" i="2"/>
  <c r="AZ188" i="2"/>
  <c r="BA188" i="2"/>
  <c r="BE188" i="2"/>
  <c r="AZ189" i="2"/>
  <c r="BA189" i="2"/>
  <c r="BE189" i="2"/>
  <c r="AZ190" i="2"/>
  <c r="BA190" i="2"/>
  <c r="BE190" i="2"/>
  <c r="AZ191" i="2"/>
  <c r="BA191" i="2"/>
  <c r="BE191" i="2"/>
  <c r="AZ192" i="2"/>
  <c r="BA192" i="2"/>
  <c r="BE192" i="2"/>
  <c r="AZ193" i="2"/>
  <c r="BA193" i="2"/>
  <c r="BE193" i="2"/>
  <c r="AZ194" i="2"/>
  <c r="BA194" i="2"/>
  <c r="BE194" i="2"/>
  <c r="AZ195" i="2"/>
  <c r="BA195" i="2"/>
  <c r="BE195" i="2"/>
  <c r="AZ196" i="2"/>
  <c r="BA196" i="2"/>
  <c r="BE196" i="2"/>
  <c r="AZ197" i="2"/>
  <c r="BA197" i="2"/>
  <c r="BE197" i="2"/>
  <c r="AZ198" i="2"/>
  <c r="BA198" i="2"/>
  <c r="BE198" i="2"/>
  <c r="AZ199" i="2"/>
  <c r="BA199" i="2"/>
  <c r="BE199" i="2"/>
  <c r="AZ200" i="2"/>
  <c r="BA200" i="2"/>
  <c r="BE200" i="2"/>
  <c r="AZ201" i="2"/>
  <c r="BA201" i="2"/>
  <c r="BE201" i="2"/>
  <c r="AZ202" i="2"/>
  <c r="BA202" i="2"/>
  <c r="BE202" i="2"/>
  <c r="AZ203" i="2"/>
  <c r="BA203" i="2"/>
  <c r="BE203" i="2"/>
  <c r="AZ204" i="2"/>
  <c r="BA204" i="2"/>
  <c r="BE204" i="2"/>
  <c r="AZ205" i="2"/>
  <c r="BA205" i="2"/>
  <c r="BE205" i="2"/>
  <c r="AZ206" i="2"/>
  <c r="BA206" i="2"/>
  <c r="BE206" i="2"/>
  <c r="AZ207" i="2"/>
  <c r="BA207" i="2"/>
  <c r="BE207" i="2"/>
  <c r="AZ208" i="2"/>
  <c r="BA208" i="2"/>
  <c r="BE208" i="2"/>
  <c r="AZ209" i="2"/>
  <c r="BA209" i="2"/>
  <c r="BE209" i="2"/>
  <c r="AZ210" i="2"/>
  <c r="BA210" i="2"/>
  <c r="BE210" i="2"/>
  <c r="AZ211" i="2"/>
  <c r="BA211" i="2"/>
  <c r="BE211" i="2"/>
  <c r="AZ212" i="2"/>
  <c r="BA212" i="2"/>
  <c r="BE212" i="2"/>
  <c r="AZ213" i="2"/>
  <c r="BA213" i="2"/>
  <c r="BE213" i="2"/>
  <c r="AZ214" i="2"/>
  <c r="BA214" i="2"/>
  <c r="BE214" i="2"/>
  <c r="AZ215" i="2"/>
  <c r="BA215" i="2"/>
  <c r="BE215" i="2"/>
  <c r="AZ216" i="2"/>
  <c r="BA216" i="2"/>
  <c r="BE216" i="2"/>
  <c r="AZ217" i="2"/>
  <c r="BA217" i="2"/>
  <c r="BE217" i="2"/>
  <c r="BE15" i="2"/>
  <c r="AT5" i="2"/>
  <c r="BA15" i="2"/>
  <c r="AT6" i="2"/>
  <c r="AS4" i="2"/>
  <c r="BR6" i="2"/>
  <c r="Z5" i="2"/>
  <c r="Z9" i="2"/>
  <c r="Z6" i="2"/>
  <c r="Z12" i="2"/>
  <c r="Z17" i="2"/>
  <c r="Y17" i="2"/>
  <c r="AA17" i="2"/>
  <c r="AB17" i="2"/>
  <c r="AC17" i="2"/>
  <c r="Z13" i="2"/>
  <c r="AD17" i="2"/>
  <c r="AE17" i="2"/>
  <c r="AF17" i="2"/>
  <c r="Z18" i="2"/>
  <c r="Y18" i="2"/>
  <c r="AA18" i="2"/>
  <c r="AB18" i="2"/>
  <c r="AC18" i="2"/>
  <c r="AD18" i="2"/>
  <c r="AE18" i="2"/>
  <c r="AF18" i="2"/>
  <c r="Z19" i="2"/>
  <c r="Y19" i="2"/>
  <c r="AA19" i="2"/>
  <c r="AB19" i="2"/>
  <c r="AC19" i="2"/>
  <c r="AD19" i="2"/>
  <c r="AE19" i="2"/>
  <c r="AF19" i="2"/>
  <c r="Z20" i="2"/>
  <c r="Y20" i="2"/>
  <c r="AA20" i="2"/>
  <c r="AB20" i="2"/>
  <c r="AC20" i="2"/>
  <c r="AD20" i="2"/>
  <c r="AE20" i="2"/>
  <c r="AF20" i="2"/>
  <c r="Z21" i="2"/>
  <c r="Y21" i="2"/>
  <c r="AA21" i="2"/>
  <c r="AB21" i="2"/>
  <c r="AC21" i="2"/>
  <c r="AD21" i="2"/>
  <c r="AE21" i="2"/>
  <c r="AF21" i="2"/>
  <c r="Z22" i="2"/>
  <c r="Y22" i="2"/>
  <c r="AA22" i="2"/>
  <c r="AB22" i="2"/>
  <c r="AC22" i="2"/>
  <c r="AD22" i="2"/>
  <c r="AE22" i="2"/>
  <c r="AF22" i="2"/>
  <c r="Z23" i="2"/>
  <c r="Y23" i="2"/>
  <c r="AA23" i="2"/>
  <c r="AB23" i="2"/>
  <c r="AC23" i="2"/>
  <c r="AD23" i="2"/>
  <c r="AE23" i="2"/>
  <c r="AF23" i="2"/>
  <c r="Z24" i="2"/>
  <c r="Y24" i="2"/>
  <c r="AA24" i="2"/>
  <c r="AB24" i="2"/>
  <c r="AC24" i="2"/>
  <c r="AD24" i="2"/>
  <c r="AE24" i="2"/>
  <c r="AF24" i="2"/>
  <c r="Z25" i="2"/>
  <c r="Y25" i="2"/>
  <c r="AA25" i="2"/>
  <c r="AB25" i="2"/>
  <c r="AC25" i="2"/>
  <c r="AD25" i="2"/>
  <c r="AE25" i="2"/>
  <c r="AF25" i="2"/>
  <c r="Z26" i="2"/>
  <c r="Y26" i="2"/>
  <c r="AA26" i="2"/>
  <c r="AB26" i="2"/>
  <c r="AC26" i="2"/>
  <c r="AD26" i="2"/>
  <c r="AE26" i="2"/>
  <c r="AF26" i="2"/>
  <c r="Z27" i="2"/>
  <c r="Y27" i="2"/>
  <c r="AA27" i="2"/>
  <c r="AB27" i="2"/>
  <c r="AC27" i="2"/>
  <c r="AD27" i="2"/>
  <c r="AE27" i="2"/>
  <c r="AF27" i="2"/>
  <c r="Z28" i="2"/>
  <c r="Y28" i="2"/>
  <c r="AA28" i="2"/>
  <c r="AB28" i="2"/>
  <c r="AC28" i="2"/>
  <c r="AD28" i="2"/>
  <c r="AE28" i="2"/>
  <c r="AF28" i="2"/>
  <c r="Z29" i="2"/>
  <c r="Y29" i="2"/>
  <c r="AA29" i="2"/>
  <c r="AB29" i="2"/>
  <c r="AC29" i="2"/>
  <c r="AD29" i="2"/>
  <c r="AE29" i="2"/>
  <c r="AF29" i="2"/>
  <c r="Z30" i="2"/>
  <c r="Y30" i="2"/>
  <c r="AA30" i="2"/>
  <c r="AB30" i="2"/>
  <c r="AC30" i="2"/>
  <c r="AD30" i="2"/>
  <c r="AE30" i="2"/>
  <c r="AF30" i="2"/>
  <c r="Z31" i="2"/>
  <c r="Y31" i="2"/>
  <c r="AA31" i="2"/>
  <c r="AB31" i="2"/>
  <c r="AC31" i="2"/>
  <c r="AD31" i="2"/>
  <c r="AE31" i="2"/>
  <c r="AF31" i="2"/>
  <c r="Z32" i="2"/>
  <c r="Y32" i="2"/>
  <c r="AA32" i="2"/>
  <c r="AB32" i="2"/>
  <c r="AC32" i="2"/>
  <c r="AD32" i="2"/>
  <c r="AE32" i="2"/>
  <c r="AF32" i="2"/>
  <c r="Z33" i="2"/>
  <c r="Y33" i="2"/>
  <c r="AA33" i="2"/>
  <c r="AB33" i="2"/>
  <c r="AC33" i="2"/>
  <c r="AD33" i="2"/>
  <c r="AE33" i="2"/>
  <c r="AF33" i="2"/>
  <c r="Z34" i="2"/>
  <c r="Y34" i="2"/>
  <c r="AA34" i="2"/>
  <c r="AB34" i="2"/>
  <c r="AC34" i="2"/>
  <c r="AD34" i="2"/>
  <c r="AE34" i="2"/>
  <c r="AF34" i="2"/>
  <c r="Z35" i="2"/>
  <c r="Y35" i="2"/>
  <c r="AA35" i="2"/>
  <c r="AB35" i="2"/>
  <c r="AC35" i="2"/>
  <c r="AD35" i="2"/>
  <c r="AE35" i="2"/>
  <c r="AF35" i="2"/>
  <c r="Z36" i="2"/>
  <c r="Y36" i="2"/>
  <c r="AA36" i="2"/>
  <c r="AB36" i="2"/>
  <c r="AC36" i="2"/>
  <c r="AD36" i="2"/>
  <c r="AE36" i="2"/>
  <c r="AF36" i="2"/>
  <c r="Z37" i="2"/>
  <c r="Y37" i="2"/>
  <c r="AA37" i="2"/>
  <c r="AB37" i="2"/>
  <c r="AC37" i="2"/>
  <c r="AD37" i="2"/>
  <c r="AE37" i="2"/>
  <c r="AF37" i="2"/>
  <c r="Z38" i="2"/>
  <c r="Y38" i="2"/>
  <c r="AA38" i="2"/>
  <c r="AB38" i="2"/>
  <c r="AC38" i="2"/>
  <c r="AD38" i="2"/>
  <c r="AE38" i="2"/>
  <c r="AF38" i="2"/>
  <c r="Z39" i="2"/>
  <c r="Y39" i="2"/>
  <c r="AA39" i="2"/>
  <c r="AB39" i="2"/>
  <c r="AC39" i="2"/>
  <c r="AD39" i="2"/>
  <c r="AE39" i="2"/>
  <c r="AF39" i="2"/>
  <c r="Z40" i="2"/>
  <c r="Y40" i="2"/>
  <c r="AA40" i="2"/>
  <c r="AB40" i="2"/>
  <c r="AC40" i="2"/>
  <c r="AD40" i="2"/>
  <c r="AE40" i="2"/>
  <c r="AF40" i="2"/>
  <c r="Z41" i="2"/>
  <c r="Y41" i="2"/>
  <c r="AA41" i="2"/>
  <c r="AB41" i="2"/>
  <c r="AC41" i="2"/>
  <c r="AD41" i="2"/>
  <c r="AE41" i="2"/>
  <c r="AF41" i="2"/>
  <c r="Z42" i="2"/>
  <c r="Y42" i="2"/>
  <c r="AA42" i="2"/>
  <c r="AB42" i="2"/>
  <c r="AC42" i="2"/>
  <c r="AD42" i="2"/>
  <c r="AE42" i="2"/>
  <c r="AF42" i="2"/>
  <c r="Z43" i="2"/>
  <c r="Y43" i="2"/>
  <c r="AA43" i="2"/>
  <c r="AB43" i="2"/>
  <c r="AC43" i="2"/>
  <c r="AD43" i="2"/>
  <c r="AE43" i="2"/>
  <c r="AF43" i="2"/>
  <c r="Z44" i="2"/>
  <c r="Y44" i="2"/>
  <c r="AA44" i="2"/>
  <c r="AB44" i="2"/>
  <c r="AC44" i="2"/>
  <c r="AD44" i="2"/>
  <c r="AE44" i="2"/>
  <c r="AF44" i="2"/>
  <c r="Z45" i="2"/>
  <c r="Y45" i="2"/>
  <c r="AA45" i="2"/>
  <c r="AB45" i="2"/>
  <c r="AC45" i="2"/>
  <c r="AD45" i="2"/>
  <c r="AE45" i="2"/>
  <c r="AF45" i="2"/>
  <c r="Z46" i="2"/>
  <c r="Y46" i="2"/>
  <c r="AA46" i="2"/>
  <c r="AB46" i="2"/>
  <c r="AC46" i="2"/>
  <c r="AD46" i="2"/>
  <c r="AE46" i="2"/>
  <c r="AF46" i="2"/>
  <c r="Z47" i="2"/>
  <c r="Y47" i="2"/>
  <c r="AA47" i="2"/>
  <c r="AB47" i="2"/>
  <c r="AC47" i="2"/>
  <c r="AD47" i="2"/>
  <c r="AE47" i="2"/>
  <c r="AF47" i="2"/>
  <c r="Z48" i="2"/>
  <c r="Y48" i="2"/>
  <c r="AA48" i="2"/>
  <c r="AB48" i="2"/>
  <c r="AC48" i="2"/>
  <c r="AD48" i="2"/>
  <c r="AE48" i="2"/>
  <c r="AF48" i="2"/>
  <c r="Z49" i="2"/>
  <c r="Y49" i="2"/>
  <c r="AA49" i="2"/>
  <c r="AB49" i="2"/>
  <c r="AC49" i="2"/>
  <c r="AD49" i="2"/>
  <c r="AE49" i="2"/>
  <c r="AF49" i="2"/>
  <c r="Z50" i="2"/>
  <c r="Y50" i="2"/>
  <c r="AA50" i="2"/>
  <c r="AB50" i="2"/>
  <c r="AC50" i="2"/>
  <c r="AD50" i="2"/>
  <c r="AE50" i="2"/>
  <c r="AF50" i="2"/>
  <c r="Z51" i="2"/>
  <c r="Y51" i="2"/>
  <c r="AA51" i="2"/>
  <c r="AB51" i="2"/>
  <c r="AC51" i="2"/>
  <c r="AD51" i="2"/>
  <c r="AE51" i="2"/>
  <c r="AF51" i="2"/>
  <c r="Z52" i="2"/>
  <c r="Y52" i="2"/>
  <c r="AA52" i="2"/>
  <c r="AB52" i="2"/>
  <c r="AC52" i="2"/>
  <c r="AD52" i="2"/>
  <c r="AE52" i="2"/>
  <c r="AF52" i="2"/>
  <c r="Z53" i="2"/>
  <c r="Y53" i="2"/>
  <c r="AA53" i="2"/>
  <c r="AB53" i="2"/>
  <c r="AC53" i="2"/>
  <c r="AD53" i="2"/>
  <c r="AE53" i="2"/>
  <c r="AF53" i="2"/>
  <c r="Z54" i="2"/>
  <c r="Y54" i="2"/>
  <c r="AA54" i="2"/>
  <c r="AB54" i="2"/>
  <c r="AC54" i="2"/>
  <c r="AD54" i="2"/>
  <c r="AE54" i="2"/>
  <c r="AF54" i="2"/>
  <c r="Z55" i="2"/>
  <c r="Y55" i="2"/>
  <c r="AA55" i="2"/>
  <c r="AB55" i="2"/>
  <c r="AC55" i="2"/>
  <c r="AD55" i="2"/>
  <c r="AE55" i="2"/>
  <c r="AF55" i="2"/>
  <c r="Z56" i="2"/>
  <c r="Y56" i="2"/>
  <c r="AA56" i="2"/>
  <c r="AB56" i="2"/>
  <c r="AC56" i="2"/>
  <c r="AD56" i="2"/>
  <c r="AE56" i="2"/>
  <c r="AF56" i="2"/>
  <c r="Z57" i="2"/>
  <c r="Y57" i="2"/>
  <c r="AA57" i="2"/>
  <c r="AB57" i="2"/>
  <c r="AC57" i="2"/>
  <c r="AD57" i="2"/>
  <c r="AE57" i="2"/>
  <c r="AF57" i="2"/>
  <c r="Z58" i="2"/>
  <c r="Y58" i="2"/>
  <c r="AA58" i="2"/>
  <c r="AB58" i="2"/>
  <c r="AC58" i="2"/>
  <c r="AD58" i="2"/>
  <c r="AE58" i="2"/>
  <c r="AF58" i="2"/>
  <c r="Z59" i="2"/>
  <c r="Y59" i="2"/>
  <c r="AA59" i="2"/>
  <c r="AB59" i="2"/>
  <c r="AC59" i="2"/>
  <c r="AD59" i="2"/>
  <c r="AE59" i="2"/>
  <c r="AF59" i="2"/>
  <c r="Z60" i="2"/>
  <c r="Y60" i="2"/>
  <c r="AA60" i="2"/>
  <c r="AB60" i="2"/>
  <c r="AC60" i="2"/>
  <c r="AD60" i="2"/>
  <c r="AE60" i="2"/>
  <c r="AF60" i="2"/>
  <c r="Z61" i="2"/>
  <c r="Y61" i="2"/>
  <c r="AA61" i="2"/>
  <c r="AB61" i="2"/>
  <c r="AC61" i="2"/>
  <c r="AD61" i="2"/>
  <c r="AE61" i="2"/>
  <c r="AF61" i="2"/>
  <c r="Z62" i="2"/>
  <c r="Y62" i="2"/>
  <c r="AA62" i="2"/>
  <c r="AB62" i="2"/>
  <c r="AC62" i="2"/>
  <c r="AD62" i="2"/>
  <c r="AE62" i="2"/>
  <c r="AF62" i="2"/>
  <c r="Z63" i="2"/>
  <c r="Y63" i="2"/>
  <c r="AA63" i="2"/>
  <c r="AB63" i="2"/>
  <c r="AC63" i="2"/>
  <c r="AD63" i="2"/>
  <c r="AE63" i="2"/>
  <c r="AF63" i="2"/>
  <c r="Z64" i="2"/>
  <c r="Y64" i="2"/>
  <c r="AA64" i="2"/>
  <c r="AB64" i="2"/>
  <c r="AC64" i="2"/>
  <c r="AD64" i="2"/>
  <c r="AE64" i="2"/>
  <c r="AF64" i="2"/>
  <c r="Z65" i="2"/>
  <c r="Y65" i="2"/>
  <c r="AA65" i="2"/>
  <c r="AB65" i="2"/>
  <c r="AC65" i="2"/>
  <c r="AD65" i="2"/>
  <c r="AE65" i="2"/>
  <c r="AF65" i="2"/>
  <c r="Z66" i="2"/>
  <c r="Y66" i="2"/>
  <c r="AA66" i="2"/>
  <c r="AB66" i="2"/>
  <c r="AC66" i="2"/>
  <c r="AD66" i="2"/>
  <c r="AE66" i="2"/>
  <c r="AF66" i="2"/>
  <c r="Z67" i="2"/>
  <c r="Y67" i="2"/>
  <c r="AA67" i="2"/>
  <c r="AB67" i="2"/>
  <c r="AC67" i="2"/>
  <c r="AD67" i="2"/>
  <c r="AE67" i="2"/>
  <c r="AF67" i="2"/>
  <c r="Z68" i="2"/>
  <c r="Y68" i="2"/>
  <c r="AA68" i="2"/>
  <c r="AB68" i="2"/>
  <c r="AC68" i="2"/>
  <c r="AD68" i="2"/>
  <c r="AE68" i="2"/>
  <c r="AF68" i="2"/>
  <c r="Z69" i="2"/>
  <c r="Y69" i="2"/>
  <c r="AA69" i="2"/>
  <c r="AB69" i="2"/>
  <c r="AC69" i="2"/>
  <c r="AD69" i="2"/>
  <c r="AE69" i="2"/>
  <c r="AF69" i="2"/>
  <c r="Z70" i="2"/>
  <c r="Y70" i="2"/>
  <c r="AA70" i="2"/>
  <c r="AB70" i="2"/>
  <c r="AC70" i="2"/>
  <c r="AD70" i="2"/>
  <c r="AE70" i="2"/>
  <c r="AF70" i="2"/>
  <c r="Z71" i="2"/>
  <c r="Y71" i="2"/>
  <c r="AA71" i="2"/>
  <c r="AB71" i="2"/>
  <c r="AC71" i="2"/>
  <c r="AD71" i="2"/>
  <c r="AE71" i="2"/>
  <c r="AF71" i="2"/>
  <c r="Z72" i="2"/>
  <c r="Y72" i="2"/>
  <c r="AA72" i="2"/>
  <c r="AB72" i="2"/>
  <c r="AC72" i="2"/>
  <c r="AD72" i="2"/>
  <c r="AE72" i="2"/>
  <c r="AF72" i="2"/>
  <c r="Z73" i="2"/>
  <c r="Y73" i="2"/>
  <c r="AA73" i="2"/>
  <c r="AB73" i="2"/>
  <c r="AC73" i="2"/>
  <c r="AD73" i="2"/>
  <c r="AE73" i="2"/>
  <c r="AF73" i="2"/>
  <c r="Z74" i="2"/>
  <c r="Y74" i="2"/>
  <c r="AA74" i="2"/>
  <c r="AB74" i="2"/>
  <c r="AC74" i="2"/>
  <c r="AD74" i="2"/>
  <c r="AE74" i="2"/>
  <c r="AF74" i="2"/>
  <c r="Z75" i="2"/>
  <c r="Y75" i="2"/>
  <c r="AA75" i="2"/>
  <c r="AB75" i="2"/>
  <c r="AC75" i="2"/>
  <c r="AD75" i="2"/>
  <c r="AE75" i="2"/>
  <c r="AF75" i="2"/>
  <c r="Z76" i="2"/>
  <c r="Y76" i="2"/>
  <c r="AA76" i="2"/>
  <c r="AB76" i="2"/>
  <c r="AC76" i="2"/>
  <c r="AD76" i="2"/>
  <c r="AE76" i="2"/>
  <c r="AF76" i="2"/>
  <c r="Z77" i="2"/>
  <c r="Y77" i="2"/>
  <c r="AA77" i="2"/>
  <c r="AB77" i="2"/>
  <c r="AC77" i="2"/>
  <c r="AD77" i="2"/>
  <c r="AE77" i="2"/>
  <c r="AF77" i="2"/>
  <c r="Z78" i="2"/>
  <c r="Y78" i="2"/>
  <c r="AA78" i="2"/>
  <c r="AB78" i="2"/>
  <c r="AC78" i="2"/>
  <c r="AD78" i="2"/>
  <c r="AE78" i="2"/>
  <c r="AF78" i="2"/>
  <c r="Z79" i="2"/>
  <c r="Y79" i="2"/>
  <c r="AA79" i="2"/>
  <c r="AB79" i="2"/>
  <c r="AC79" i="2"/>
  <c r="AD79" i="2"/>
  <c r="AE79" i="2"/>
  <c r="AF79" i="2"/>
  <c r="Z80" i="2"/>
  <c r="Y80" i="2"/>
  <c r="AA80" i="2"/>
  <c r="AB80" i="2"/>
  <c r="AC80" i="2"/>
  <c r="AD80" i="2"/>
  <c r="AE80" i="2"/>
  <c r="AF80" i="2"/>
  <c r="Z81" i="2"/>
  <c r="Y81" i="2"/>
  <c r="AA81" i="2"/>
  <c r="AB81" i="2"/>
  <c r="AC81" i="2"/>
  <c r="AD81" i="2"/>
  <c r="AE81" i="2"/>
  <c r="AF81" i="2"/>
  <c r="Z82" i="2"/>
  <c r="Y82" i="2"/>
  <c r="AA82" i="2"/>
  <c r="AB82" i="2"/>
  <c r="AC82" i="2"/>
  <c r="AD82" i="2"/>
  <c r="AE82" i="2"/>
  <c r="AF82" i="2"/>
  <c r="Z83" i="2"/>
  <c r="Y83" i="2"/>
  <c r="AA83" i="2"/>
  <c r="AB83" i="2"/>
  <c r="AC83" i="2"/>
  <c r="AD83" i="2"/>
  <c r="AE83" i="2"/>
  <c r="AF83" i="2"/>
  <c r="Z84" i="2"/>
  <c r="Y84" i="2"/>
  <c r="AA84" i="2"/>
  <c r="AB84" i="2"/>
  <c r="AC84" i="2"/>
  <c r="AD84" i="2"/>
  <c r="AE84" i="2"/>
  <c r="AF84" i="2"/>
  <c r="Z85" i="2"/>
  <c r="Y85" i="2"/>
  <c r="AA85" i="2"/>
  <c r="AB85" i="2"/>
  <c r="AC85" i="2"/>
  <c r="AD85" i="2"/>
  <c r="AE85" i="2"/>
  <c r="AF85" i="2"/>
  <c r="Z86" i="2"/>
  <c r="Y86" i="2"/>
  <c r="AA86" i="2"/>
  <c r="AB86" i="2"/>
  <c r="AC86" i="2"/>
  <c r="AD86" i="2"/>
  <c r="AE86" i="2"/>
  <c r="AF86" i="2"/>
  <c r="Z87" i="2"/>
  <c r="Y87" i="2"/>
  <c r="AA87" i="2"/>
  <c r="AB87" i="2"/>
  <c r="AC87" i="2"/>
  <c r="AD87" i="2"/>
  <c r="AE87" i="2"/>
  <c r="AF87" i="2"/>
  <c r="Z88" i="2"/>
  <c r="Y88" i="2"/>
  <c r="AA88" i="2"/>
  <c r="AB88" i="2"/>
  <c r="AC88" i="2"/>
  <c r="AD88" i="2"/>
  <c r="AE88" i="2"/>
  <c r="AF88" i="2"/>
  <c r="Z89" i="2"/>
  <c r="Y89" i="2"/>
  <c r="AA89" i="2"/>
  <c r="AB89" i="2"/>
  <c r="AC89" i="2"/>
  <c r="AD89" i="2"/>
  <c r="AE89" i="2"/>
  <c r="AF89" i="2"/>
  <c r="Z90" i="2"/>
  <c r="Y90" i="2"/>
  <c r="AA90" i="2"/>
  <c r="AB90" i="2"/>
  <c r="AC90" i="2"/>
  <c r="AD90" i="2"/>
  <c r="AE90" i="2"/>
  <c r="AF90" i="2"/>
  <c r="Z91" i="2"/>
  <c r="Y91" i="2"/>
  <c r="AA91" i="2"/>
  <c r="AB91" i="2"/>
  <c r="AC91" i="2"/>
  <c r="AD91" i="2"/>
  <c r="AE91" i="2"/>
  <c r="AF91" i="2"/>
  <c r="Z92" i="2"/>
  <c r="Y92" i="2"/>
  <c r="AA92" i="2"/>
  <c r="AB92" i="2"/>
  <c r="AC92" i="2"/>
  <c r="AD92" i="2"/>
  <c r="AE92" i="2"/>
  <c r="AF92" i="2"/>
  <c r="Z93" i="2"/>
  <c r="Y93" i="2"/>
  <c r="AA93" i="2"/>
  <c r="AB93" i="2"/>
  <c r="AC93" i="2"/>
  <c r="AD93" i="2"/>
  <c r="AE93" i="2"/>
  <c r="AF93" i="2"/>
  <c r="Z94" i="2"/>
  <c r="Y94" i="2"/>
  <c r="AA94" i="2"/>
  <c r="AB94" i="2"/>
  <c r="AC94" i="2"/>
  <c r="AD94" i="2"/>
  <c r="AE94" i="2"/>
  <c r="AF94" i="2"/>
  <c r="Z95" i="2"/>
  <c r="Y95" i="2"/>
  <c r="AA95" i="2"/>
  <c r="AB95" i="2"/>
  <c r="AC95" i="2"/>
  <c r="AD95" i="2"/>
  <c r="AE95" i="2"/>
  <c r="AF95" i="2"/>
  <c r="Z96" i="2"/>
  <c r="Y96" i="2"/>
  <c r="AA96" i="2"/>
  <c r="AB96" i="2"/>
  <c r="AC96" i="2"/>
  <c r="AD96" i="2"/>
  <c r="AE96" i="2"/>
  <c r="AF96" i="2"/>
  <c r="Z97" i="2"/>
  <c r="Y97" i="2"/>
  <c r="AA97" i="2"/>
  <c r="AB97" i="2"/>
  <c r="AC97" i="2"/>
  <c r="AD97" i="2"/>
  <c r="AE97" i="2"/>
  <c r="AF97" i="2"/>
  <c r="Z98" i="2"/>
  <c r="Y98" i="2"/>
  <c r="AA98" i="2"/>
  <c r="AB98" i="2"/>
  <c r="AC98" i="2"/>
  <c r="AD98" i="2"/>
  <c r="AE98" i="2"/>
  <c r="AF98" i="2"/>
  <c r="Z99" i="2"/>
  <c r="Y99" i="2"/>
  <c r="AA99" i="2"/>
  <c r="AB99" i="2"/>
  <c r="AC99" i="2"/>
  <c r="AD99" i="2"/>
  <c r="AE99" i="2"/>
  <c r="AF99" i="2"/>
  <c r="Z100" i="2"/>
  <c r="Y100" i="2"/>
  <c r="AA100" i="2"/>
  <c r="AB100" i="2"/>
  <c r="AC100" i="2"/>
  <c r="AD100" i="2"/>
  <c r="AE100" i="2"/>
  <c r="AF100" i="2"/>
  <c r="Z101" i="2"/>
  <c r="Y101" i="2"/>
  <c r="AA101" i="2"/>
  <c r="AB101" i="2"/>
  <c r="AC101" i="2"/>
  <c r="AD101" i="2"/>
  <c r="AE101" i="2"/>
  <c r="AF101" i="2"/>
  <c r="Z102" i="2"/>
  <c r="Y102" i="2"/>
  <c r="AA102" i="2"/>
  <c r="AB102" i="2"/>
  <c r="AC102" i="2"/>
  <c r="AD102" i="2"/>
  <c r="AE102" i="2"/>
  <c r="AF102" i="2"/>
  <c r="Z103" i="2"/>
  <c r="Y103" i="2"/>
  <c r="AA103" i="2"/>
  <c r="AB103" i="2"/>
  <c r="AC103" i="2"/>
  <c r="AD103" i="2"/>
  <c r="AE103" i="2"/>
  <c r="AF103" i="2"/>
  <c r="Z104" i="2"/>
  <c r="Y104" i="2"/>
  <c r="AA104" i="2"/>
  <c r="AB104" i="2"/>
  <c r="AC104" i="2"/>
  <c r="AD104" i="2"/>
  <c r="AE104" i="2"/>
  <c r="AF104" i="2"/>
  <c r="Z105" i="2"/>
  <c r="Y105" i="2"/>
  <c r="AA105" i="2"/>
  <c r="AB105" i="2"/>
  <c r="AC105" i="2"/>
  <c r="AD105" i="2"/>
  <c r="AE105" i="2"/>
  <c r="AF105" i="2"/>
  <c r="Z106" i="2"/>
  <c r="Y106" i="2"/>
  <c r="AA106" i="2"/>
  <c r="AB106" i="2"/>
  <c r="AC106" i="2"/>
  <c r="AD106" i="2"/>
  <c r="AE106" i="2"/>
  <c r="AF106" i="2"/>
  <c r="Z107" i="2"/>
  <c r="Y107" i="2"/>
  <c r="AA107" i="2"/>
  <c r="AB107" i="2"/>
  <c r="AC107" i="2"/>
  <c r="AD107" i="2"/>
  <c r="AE107" i="2"/>
  <c r="AF107" i="2"/>
  <c r="Z108" i="2"/>
  <c r="Y108" i="2"/>
  <c r="AA108" i="2"/>
  <c r="AB108" i="2"/>
  <c r="AC108" i="2"/>
  <c r="AD108" i="2"/>
  <c r="AE108" i="2"/>
  <c r="AF108" i="2"/>
  <c r="Z109" i="2"/>
  <c r="Y109" i="2"/>
  <c r="AA109" i="2"/>
  <c r="AB109" i="2"/>
  <c r="AC109" i="2"/>
  <c r="AD109" i="2"/>
  <c r="AE109" i="2"/>
  <c r="AF109" i="2"/>
  <c r="Z110" i="2"/>
  <c r="Y110" i="2"/>
  <c r="AA110" i="2"/>
  <c r="AB110" i="2"/>
  <c r="AC110" i="2"/>
  <c r="AD110" i="2"/>
  <c r="AE110" i="2"/>
  <c r="AF110" i="2"/>
  <c r="Z111" i="2"/>
  <c r="Y111" i="2"/>
  <c r="AA111" i="2"/>
  <c r="AB111" i="2"/>
  <c r="AC111" i="2"/>
  <c r="AD111" i="2"/>
  <c r="AE111" i="2"/>
  <c r="AF111" i="2"/>
  <c r="Z112" i="2"/>
  <c r="Y112" i="2"/>
  <c r="AA112" i="2"/>
  <c r="AB112" i="2"/>
  <c r="AC112" i="2"/>
  <c r="AD112" i="2"/>
  <c r="AE112" i="2"/>
  <c r="AF112" i="2"/>
  <c r="Z113" i="2"/>
  <c r="Y113" i="2"/>
  <c r="AA113" i="2"/>
  <c r="AB113" i="2"/>
  <c r="AC113" i="2"/>
  <c r="AD113" i="2"/>
  <c r="AE113" i="2"/>
  <c r="AF113" i="2"/>
  <c r="Z114" i="2"/>
  <c r="Y114" i="2"/>
  <c r="AA114" i="2"/>
  <c r="AB114" i="2"/>
  <c r="AC114" i="2"/>
  <c r="AD114" i="2"/>
  <c r="AE114" i="2"/>
  <c r="AF114" i="2"/>
  <c r="Z115" i="2"/>
  <c r="Y115" i="2"/>
  <c r="AA115" i="2"/>
  <c r="AB115" i="2"/>
  <c r="AC115" i="2"/>
  <c r="AD115" i="2"/>
  <c r="AE115" i="2"/>
  <c r="AF115" i="2"/>
  <c r="Z116" i="2"/>
  <c r="Y116" i="2"/>
  <c r="AA116" i="2"/>
  <c r="AB116" i="2"/>
  <c r="AC116" i="2"/>
  <c r="AD116" i="2"/>
  <c r="AE116" i="2"/>
  <c r="AF116" i="2"/>
  <c r="Z117" i="2"/>
  <c r="Y117" i="2"/>
  <c r="AA117" i="2"/>
  <c r="AB117" i="2"/>
  <c r="AC117" i="2"/>
  <c r="AD117" i="2"/>
  <c r="AE117" i="2"/>
  <c r="AF117" i="2"/>
  <c r="Z118" i="2"/>
  <c r="Y118" i="2"/>
  <c r="AA118" i="2"/>
  <c r="AB118" i="2"/>
  <c r="AC118" i="2"/>
  <c r="AD118" i="2"/>
  <c r="AE118" i="2"/>
  <c r="AF118" i="2"/>
  <c r="Z119" i="2"/>
  <c r="Y119" i="2"/>
  <c r="AA119" i="2"/>
  <c r="AB119" i="2"/>
  <c r="AC119" i="2"/>
  <c r="AD119" i="2"/>
  <c r="AE119" i="2"/>
  <c r="AF119" i="2"/>
  <c r="Z120" i="2"/>
  <c r="Y120" i="2"/>
  <c r="AA120" i="2"/>
  <c r="AB120" i="2"/>
  <c r="AC120" i="2"/>
  <c r="AD120" i="2"/>
  <c r="AE120" i="2"/>
  <c r="AF120" i="2"/>
  <c r="Z121" i="2"/>
  <c r="Y121" i="2"/>
  <c r="AA121" i="2"/>
  <c r="AB121" i="2"/>
  <c r="AC121" i="2"/>
  <c r="AD121" i="2"/>
  <c r="AE121" i="2"/>
  <c r="AF121" i="2"/>
  <c r="Z122" i="2"/>
  <c r="Y122" i="2"/>
  <c r="AA122" i="2"/>
  <c r="AB122" i="2"/>
  <c r="AC122" i="2"/>
  <c r="AD122" i="2"/>
  <c r="AE122" i="2"/>
  <c r="AF122" i="2"/>
  <c r="Z123" i="2"/>
  <c r="Y123" i="2"/>
  <c r="AA123" i="2"/>
  <c r="AB123" i="2"/>
  <c r="AC123" i="2"/>
  <c r="AD123" i="2"/>
  <c r="AE123" i="2"/>
  <c r="AF123" i="2"/>
  <c r="Z124" i="2"/>
  <c r="Y124" i="2"/>
  <c r="AA124" i="2"/>
  <c r="AB124" i="2"/>
  <c r="AC124" i="2"/>
  <c r="AD124" i="2"/>
  <c r="AE124" i="2"/>
  <c r="AF124" i="2"/>
  <c r="Z125" i="2"/>
  <c r="Y125" i="2"/>
  <c r="AA125" i="2"/>
  <c r="AB125" i="2"/>
  <c r="AC125" i="2"/>
  <c r="AD125" i="2"/>
  <c r="AE125" i="2"/>
  <c r="AF125" i="2"/>
  <c r="Z126" i="2"/>
  <c r="Y126" i="2"/>
  <c r="AA126" i="2"/>
  <c r="AB126" i="2"/>
  <c r="AC126" i="2"/>
  <c r="AD126" i="2"/>
  <c r="AE126" i="2"/>
  <c r="AF126" i="2"/>
  <c r="Z127" i="2"/>
  <c r="Y127" i="2"/>
  <c r="AA127" i="2"/>
  <c r="AB127" i="2"/>
  <c r="AC127" i="2"/>
  <c r="AD127" i="2"/>
  <c r="AE127" i="2"/>
  <c r="AF127" i="2"/>
  <c r="Z128" i="2"/>
  <c r="Y128" i="2"/>
  <c r="AA128" i="2"/>
  <c r="AB128" i="2"/>
  <c r="AC128" i="2"/>
  <c r="AD128" i="2"/>
  <c r="AE128" i="2"/>
  <c r="AF128" i="2"/>
  <c r="Z129" i="2"/>
  <c r="Y129" i="2"/>
  <c r="AA129" i="2"/>
  <c r="AB129" i="2"/>
  <c r="AC129" i="2"/>
  <c r="AD129" i="2"/>
  <c r="AE129" i="2"/>
  <c r="AF129" i="2"/>
  <c r="Z130" i="2"/>
  <c r="Y130" i="2"/>
  <c r="AA130" i="2"/>
  <c r="AB130" i="2"/>
  <c r="AC130" i="2"/>
  <c r="AD130" i="2"/>
  <c r="AE130" i="2"/>
  <c r="AF130" i="2"/>
  <c r="Z131" i="2"/>
  <c r="Y131" i="2"/>
  <c r="AA131" i="2"/>
  <c r="AB131" i="2"/>
  <c r="AC131" i="2"/>
  <c r="AD131" i="2"/>
  <c r="AE131" i="2"/>
  <c r="AF131" i="2"/>
  <c r="Z132" i="2"/>
  <c r="Y132" i="2"/>
  <c r="AA132" i="2"/>
  <c r="AB132" i="2"/>
  <c r="AC132" i="2"/>
  <c r="AD132" i="2"/>
  <c r="AE132" i="2"/>
  <c r="AF132" i="2"/>
  <c r="Z133" i="2"/>
  <c r="Y133" i="2"/>
  <c r="AA133" i="2"/>
  <c r="AB133" i="2"/>
  <c r="AC133" i="2"/>
  <c r="AD133" i="2"/>
  <c r="AE133" i="2"/>
  <c r="AF133" i="2"/>
  <c r="Z134" i="2"/>
  <c r="Y134" i="2"/>
  <c r="AA134" i="2"/>
  <c r="AB134" i="2"/>
  <c r="AC134" i="2"/>
  <c r="AD134" i="2"/>
  <c r="AE134" i="2"/>
  <c r="AF134" i="2"/>
  <c r="Z135" i="2"/>
  <c r="Y135" i="2"/>
  <c r="AA135" i="2"/>
  <c r="AB135" i="2"/>
  <c r="AC135" i="2"/>
  <c r="AD135" i="2"/>
  <c r="AE135" i="2"/>
  <c r="AF135" i="2"/>
  <c r="Z136" i="2"/>
  <c r="Y136" i="2"/>
  <c r="AA136" i="2"/>
  <c r="AB136" i="2"/>
  <c r="AC136" i="2"/>
  <c r="AD136" i="2"/>
  <c r="AE136" i="2"/>
  <c r="AF136" i="2"/>
  <c r="Z137" i="2"/>
  <c r="Y137" i="2"/>
  <c r="AA137" i="2"/>
  <c r="AB137" i="2"/>
  <c r="AC137" i="2"/>
  <c r="AD137" i="2"/>
  <c r="AE137" i="2"/>
  <c r="AF137" i="2"/>
  <c r="Z138" i="2"/>
  <c r="Y138" i="2"/>
  <c r="AA138" i="2"/>
  <c r="AB138" i="2"/>
  <c r="AC138" i="2"/>
  <c r="AD138" i="2"/>
  <c r="AE138" i="2"/>
  <c r="AF138" i="2"/>
  <c r="Z139" i="2"/>
  <c r="Y139" i="2"/>
  <c r="AA139" i="2"/>
  <c r="AB139" i="2"/>
  <c r="AC139" i="2"/>
  <c r="AD139" i="2"/>
  <c r="AE139" i="2"/>
  <c r="AF139" i="2"/>
  <c r="Z140" i="2"/>
  <c r="Y140" i="2"/>
  <c r="AA140" i="2"/>
  <c r="AB140" i="2"/>
  <c r="AC140" i="2"/>
  <c r="AD140" i="2"/>
  <c r="AE140" i="2"/>
  <c r="AF140" i="2"/>
  <c r="Z141" i="2"/>
  <c r="Y141" i="2"/>
  <c r="AA141" i="2"/>
  <c r="AB141" i="2"/>
  <c r="AC141" i="2"/>
  <c r="AD141" i="2"/>
  <c r="AE141" i="2"/>
  <c r="AF141" i="2"/>
  <c r="Z142" i="2"/>
  <c r="Y142" i="2"/>
  <c r="AA142" i="2"/>
  <c r="AB142" i="2"/>
  <c r="AC142" i="2"/>
  <c r="AD142" i="2"/>
  <c r="AE142" i="2"/>
  <c r="AF142" i="2"/>
  <c r="Z143" i="2"/>
  <c r="Y143" i="2"/>
  <c r="AA143" i="2"/>
  <c r="AB143" i="2"/>
  <c r="AC143" i="2"/>
  <c r="AD143" i="2"/>
  <c r="AE143" i="2"/>
  <c r="AF143" i="2"/>
  <c r="Z144" i="2"/>
  <c r="Y144" i="2"/>
  <c r="AA144" i="2"/>
  <c r="AB144" i="2"/>
  <c r="AC144" i="2"/>
  <c r="AD144" i="2"/>
  <c r="AE144" i="2"/>
  <c r="AF144" i="2"/>
  <c r="Z145" i="2"/>
  <c r="Y145" i="2"/>
  <c r="AA145" i="2"/>
  <c r="AB145" i="2"/>
  <c r="AC145" i="2"/>
  <c r="AD145" i="2"/>
  <c r="AE145" i="2"/>
  <c r="AF145" i="2"/>
  <c r="Z146" i="2"/>
  <c r="Y146" i="2"/>
  <c r="AA146" i="2"/>
  <c r="AB146" i="2"/>
  <c r="AC146" i="2"/>
  <c r="AD146" i="2"/>
  <c r="AE146" i="2"/>
  <c r="AF146" i="2"/>
  <c r="Z147" i="2"/>
  <c r="Y147" i="2"/>
  <c r="AA147" i="2"/>
  <c r="AB147" i="2"/>
  <c r="AC147" i="2"/>
  <c r="AD147" i="2"/>
  <c r="AE147" i="2"/>
  <c r="AF147" i="2"/>
  <c r="Z148" i="2"/>
  <c r="Y148" i="2"/>
  <c r="AA148" i="2"/>
  <c r="AB148" i="2"/>
  <c r="AC148" i="2"/>
  <c r="AD148" i="2"/>
  <c r="AE148" i="2"/>
  <c r="AF148" i="2"/>
  <c r="Z149" i="2"/>
  <c r="Y149" i="2"/>
  <c r="AA149" i="2"/>
  <c r="AB149" i="2"/>
  <c r="AC149" i="2"/>
  <c r="AD149" i="2"/>
  <c r="AE149" i="2"/>
  <c r="AF149" i="2"/>
  <c r="Z150" i="2"/>
  <c r="Y150" i="2"/>
  <c r="AA150" i="2"/>
  <c r="AB150" i="2"/>
  <c r="AC150" i="2"/>
  <c r="AD150" i="2"/>
  <c r="AE150" i="2"/>
  <c r="AF150" i="2"/>
  <c r="Z151" i="2"/>
  <c r="Y151" i="2"/>
  <c r="AA151" i="2"/>
  <c r="AB151" i="2"/>
  <c r="AC151" i="2"/>
  <c r="AD151" i="2"/>
  <c r="AE151" i="2"/>
  <c r="AF151" i="2"/>
  <c r="Z152" i="2"/>
  <c r="Y152" i="2"/>
  <c r="AA152" i="2"/>
  <c r="AB152" i="2"/>
  <c r="AC152" i="2"/>
  <c r="AD152" i="2"/>
  <c r="AE152" i="2"/>
  <c r="AF152" i="2"/>
  <c r="Z153" i="2"/>
  <c r="Y153" i="2"/>
  <c r="AA153" i="2"/>
  <c r="AB153" i="2"/>
  <c r="AC153" i="2"/>
  <c r="AD153" i="2"/>
  <c r="AE153" i="2"/>
  <c r="AF153" i="2"/>
  <c r="Z154" i="2"/>
  <c r="Y154" i="2"/>
  <c r="AA154" i="2"/>
  <c r="AB154" i="2"/>
  <c r="AC154" i="2"/>
  <c r="AD154" i="2"/>
  <c r="AE154" i="2"/>
  <c r="AF154" i="2"/>
  <c r="Z155" i="2"/>
  <c r="Y155" i="2"/>
  <c r="AA155" i="2"/>
  <c r="AB155" i="2"/>
  <c r="AC155" i="2"/>
  <c r="AD155" i="2"/>
  <c r="AE155" i="2"/>
  <c r="AF155" i="2"/>
  <c r="Z156" i="2"/>
  <c r="Y156" i="2"/>
  <c r="AA156" i="2"/>
  <c r="AB156" i="2"/>
  <c r="AC156" i="2"/>
  <c r="AD156" i="2"/>
  <c r="AE156" i="2"/>
  <c r="AF156" i="2"/>
  <c r="Z157" i="2"/>
  <c r="Y157" i="2"/>
  <c r="AA157" i="2"/>
  <c r="AB157" i="2"/>
  <c r="AC157" i="2"/>
  <c r="AD157" i="2"/>
  <c r="AE157" i="2"/>
  <c r="AF157" i="2"/>
  <c r="Z158" i="2"/>
  <c r="Y158" i="2"/>
  <c r="AA158" i="2"/>
  <c r="AB158" i="2"/>
  <c r="AC158" i="2"/>
  <c r="AD158" i="2"/>
  <c r="AE158" i="2"/>
  <c r="AF158" i="2"/>
  <c r="Z159" i="2"/>
  <c r="Y159" i="2"/>
  <c r="AA159" i="2"/>
  <c r="AB159" i="2"/>
  <c r="AC159" i="2"/>
  <c r="AD159" i="2"/>
  <c r="AE159" i="2"/>
  <c r="AF159" i="2"/>
  <c r="Z160" i="2"/>
  <c r="Y160" i="2"/>
  <c r="AA160" i="2"/>
  <c r="AB160" i="2"/>
  <c r="AC160" i="2"/>
  <c r="AD160" i="2"/>
  <c r="AE160" i="2"/>
  <c r="AF160" i="2"/>
  <c r="Z161" i="2"/>
  <c r="Y161" i="2"/>
  <c r="AA161" i="2"/>
  <c r="AB161" i="2"/>
  <c r="AC161" i="2"/>
  <c r="AD161" i="2"/>
  <c r="AE161" i="2"/>
  <c r="AF161" i="2"/>
  <c r="Z162" i="2"/>
  <c r="Y162" i="2"/>
  <c r="AA162" i="2"/>
  <c r="AB162" i="2"/>
  <c r="AC162" i="2"/>
  <c r="AD162" i="2"/>
  <c r="AE162" i="2"/>
  <c r="AF162" i="2"/>
  <c r="Z163" i="2"/>
  <c r="Y163" i="2"/>
  <c r="AA163" i="2"/>
  <c r="AB163" i="2"/>
  <c r="AC163" i="2"/>
  <c r="AD163" i="2"/>
  <c r="AE163" i="2"/>
  <c r="AF163" i="2"/>
  <c r="Z164" i="2"/>
  <c r="Y164" i="2"/>
  <c r="AA164" i="2"/>
  <c r="AB164" i="2"/>
  <c r="AC164" i="2"/>
  <c r="AD164" i="2"/>
  <c r="AE164" i="2"/>
  <c r="AF164" i="2"/>
  <c r="Z165" i="2"/>
  <c r="Y165" i="2"/>
  <c r="AA165" i="2"/>
  <c r="AB165" i="2"/>
  <c r="AC165" i="2"/>
  <c r="AD165" i="2"/>
  <c r="AE165" i="2"/>
  <c r="AF165" i="2"/>
  <c r="Z166" i="2"/>
  <c r="Y166" i="2"/>
  <c r="AA166" i="2"/>
  <c r="AB166" i="2"/>
  <c r="AC166" i="2"/>
  <c r="AD166" i="2"/>
  <c r="AE166" i="2"/>
  <c r="AF166" i="2"/>
  <c r="Z167" i="2"/>
  <c r="Y167" i="2"/>
  <c r="AA167" i="2"/>
  <c r="AB167" i="2"/>
  <c r="AC167" i="2"/>
  <c r="AD167" i="2"/>
  <c r="AE167" i="2"/>
  <c r="AF167" i="2"/>
  <c r="Z168" i="2"/>
  <c r="Y168" i="2"/>
  <c r="AA168" i="2"/>
  <c r="AB168" i="2"/>
  <c r="AC168" i="2"/>
  <c r="AD168" i="2"/>
  <c r="AE168" i="2"/>
  <c r="AF168" i="2"/>
  <c r="Z169" i="2"/>
  <c r="Y169" i="2"/>
  <c r="AA169" i="2"/>
  <c r="AB169" i="2"/>
  <c r="AC169" i="2"/>
  <c r="AD169" i="2"/>
  <c r="AE169" i="2"/>
  <c r="AF169" i="2"/>
  <c r="Z170" i="2"/>
  <c r="Y170" i="2"/>
  <c r="AA170" i="2"/>
  <c r="AB170" i="2"/>
  <c r="AC170" i="2"/>
  <c r="AD170" i="2"/>
  <c r="AE170" i="2"/>
  <c r="AF170" i="2"/>
  <c r="Z171" i="2"/>
  <c r="Y171" i="2"/>
  <c r="AA171" i="2"/>
  <c r="AB171" i="2"/>
  <c r="AC171" i="2"/>
  <c r="AD171" i="2"/>
  <c r="AE171" i="2"/>
  <c r="AF171" i="2"/>
  <c r="Z172" i="2"/>
  <c r="Y172" i="2"/>
  <c r="AA172" i="2"/>
  <c r="AB172" i="2"/>
  <c r="AC172" i="2"/>
  <c r="AD172" i="2"/>
  <c r="AE172" i="2"/>
  <c r="AF172" i="2"/>
  <c r="Z173" i="2"/>
  <c r="Y173" i="2"/>
  <c r="AA173" i="2"/>
  <c r="AB173" i="2"/>
  <c r="AC173" i="2"/>
  <c r="AD173" i="2"/>
  <c r="AE173" i="2"/>
  <c r="AF173" i="2"/>
  <c r="Z174" i="2"/>
  <c r="Y174" i="2"/>
  <c r="AA174" i="2"/>
  <c r="AB174" i="2"/>
  <c r="AC174" i="2"/>
  <c r="AD174" i="2"/>
  <c r="AE174" i="2"/>
  <c r="AF174" i="2"/>
  <c r="Z175" i="2"/>
  <c r="Y175" i="2"/>
  <c r="AA175" i="2"/>
  <c r="AB175" i="2"/>
  <c r="AC175" i="2"/>
  <c r="AD175" i="2"/>
  <c r="AE175" i="2"/>
  <c r="AF175" i="2"/>
  <c r="Z176" i="2"/>
  <c r="Y176" i="2"/>
  <c r="AA176" i="2"/>
  <c r="AB176" i="2"/>
  <c r="AC176" i="2"/>
  <c r="AD176" i="2"/>
  <c r="AE176" i="2"/>
  <c r="AF176" i="2"/>
  <c r="Z177" i="2"/>
  <c r="Y177" i="2"/>
  <c r="AA177" i="2"/>
  <c r="AB177" i="2"/>
  <c r="AC177" i="2"/>
  <c r="AD177" i="2"/>
  <c r="AE177" i="2"/>
  <c r="AF177" i="2"/>
  <c r="Z178" i="2"/>
  <c r="Y178" i="2"/>
  <c r="AA178" i="2"/>
  <c r="AB178" i="2"/>
  <c r="AC178" i="2"/>
  <c r="AD178" i="2"/>
  <c r="AE178" i="2"/>
  <c r="AF178" i="2"/>
  <c r="Z179" i="2"/>
  <c r="Y179" i="2"/>
  <c r="AA179" i="2"/>
  <c r="AB179" i="2"/>
  <c r="AC179" i="2"/>
  <c r="AD179" i="2"/>
  <c r="AE179" i="2"/>
  <c r="AF179" i="2"/>
  <c r="Z180" i="2"/>
  <c r="Y180" i="2"/>
  <c r="AA180" i="2"/>
  <c r="AB180" i="2"/>
  <c r="AC180" i="2"/>
  <c r="AD180" i="2"/>
  <c r="AE180" i="2"/>
  <c r="AF180" i="2"/>
  <c r="Z181" i="2"/>
  <c r="Y181" i="2"/>
  <c r="AA181" i="2"/>
  <c r="AB181" i="2"/>
  <c r="AC181" i="2"/>
  <c r="AD181" i="2"/>
  <c r="AE181" i="2"/>
  <c r="AF181" i="2"/>
  <c r="Z182" i="2"/>
  <c r="Y182" i="2"/>
  <c r="AA182" i="2"/>
  <c r="AB182" i="2"/>
  <c r="AC182" i="2"/>
  <c r="AD182" i="2"/>
  <c r="AE182" i="2"/>
  <c r="AF182" i="2"/>
  <c r="Z183" i="2"/>
  <c r="Y183" i="2"/>
  <c r="AA183" i="2"/>
  <c r="AB183" i="2"/>
  <c r="AC183" i="2"/>
  <c r="AD183" i="2"/>
  <c r="AE183" i="2"/>
  <c r="AF183" i="2"/>
  <c r="Z184" i="2"/>
  <c r="Y184" i="2"/>
  <c r="AA184" i="2"/>
  <c r="AB184" i="2"/>
  <c r="AC184" i="2"/>
  <c r="AD184" i="2"/>
  <c r="AE184" i="2"/>
  <c r="AF184" i="2"/>
  <c r="Z185" i="2"/>
  <c r="Y185" i="2"/>
  <c r="AA185" i="2"/>
  <c r="AB185" i="2"/>
  <c r="AC185" i="2"/>
  <c r="AD185" i="2"/>
  <c r="AE185" i="2"/>
  <c r="AF185" i="2"/>
  <c r="Z186" i="2"/>
  <c r="Y186" i="2"/>
  <c r="AA186" i="2"/>
  <c r="AB186" i="2"/>
  <c r="AC186" i="2"/>
  <c r="AD186" i="2"/>
  <c r="AE186" i="2"/>
  <c r="AF186" i="2"/>
  <c r="Z187" i="2"/>
  <c r="Y187" i="2"/>
  <c r="AA187" i="2"/>
  <c r="AB187" i="2"/>
  <c r="AC187" i="2"/>
  <c r="AD187" i="2"/>
  <c r="AE187" i="2"/>
  <c r="AF187" i="2"/>
  <c r="Z188" i="2"/>
  <c r="Y188" i="2"/>
  <c r="AA188" i="2"/>
  <c r="AB188" i="2"/>
  <c r="AC188" i="2"/>
  <c r="AD188" i="2"/>
  <c r="AE188" i="2"/>
  <c r="AF188" i="2"/>
  <c r="Z189" i="2"/>
  <c r="Y189" i="2"/>
  <c r="AA189" i="2"/>
  <c r="AB189" i="2"/>
  <c r="AC189" i="2"/>
  <c r="AD189" i="2"/>
  <c r="AE189" i="2"/>
  <c r="AF189" i="2"/>
  <c r="Z190" i="2"/>
  <c r="Y190" i="2"/>
  <c r="AA190" i="2"/>
  <c r="AB190" i="2"/>
  <c r="AC190" i="2"/>
  <c r="AD190" i="2"/>
  <c r="AE190" i="2"/>
  <c r="AF190" i="2"/>
  <c r="Z191" i="2"/>
  <c r="Y191" i="2"/>
  <c r="AA191" i="2"/>
  <c r="AB191" i="2"/>
  <c r="AC191" i="2"/>
  <c r="AD191" i="2"/>
  <c r="AE191" i="2"/>
  <c r="AF191" i="2"/>
  <c r="Z192" i="2"/>
  <c r="Y192" i="2"/>
  <c r="AA192" i="2"/>
  <c r="AB192" i="2"/>
  <c r="AC192" i="2"/>
  <c r="AD192" i="2"/>
  <c r="AE192" i="2"/>
  <c r="AF192" i="2"/>
  <c r="Z193" i="2"/>
  <c r="Y193" i="2"/>
  <c r="AA193" i="2"/>
  <c r="AB193" i="2"/>
  <c r="AC193" i="2"/>
  <c r="AD193" i="2"/>
  <c r="AE193" i="2"/>
  <c r="AF193" i="2"/>
  <c r="Z194" i="2"/>
  <c r="Y194" i="2"/>
  <c r="AA194" i="2"/>
  <c r="AB194" i="2"/>
  <c r="AC194" i="2"/>
  <c r="AD194" i="2"/>
  <c r="AE194" i="2"/>
  <c r="AF194" i="2"/>
  <c r="Z195" i="2"/>
  <c r="Y195" i="2"/>
  <c r="AA195" i="2"/>
  <c r="AB195" i="2"/>
  <c r="AC195" i="2"/>
  <c r="AD195" i="2"/>
  <c r="AE195" i="2"/>
  <c r="AF195" i="2"/>
  <c r="Z196" i="2"/>
  <c r="Y196" i="2"/>
  <c r="AA196" i="2"/>
  <c r="AB196" i="2"/>
  <c r="AC196" i="2"/>
  <c r="AD196" i="2"/>
  <c r="AE196" i="2"/>
  <c r="AF196" i="2"/>
  <c r="Z197" i="2"/>
  <c r="Y197" i="2"/>
  <c r="AA197" i="2"/>
  <c r="AB197" i="2"/>
  <c r="AC197" i="2"/>
  <c r="AD197" i="2"/>
  <c r="AE197" i="2"/>
  <c r="AF197" i="2"/>
  <c r="Z198" i="2"/>
  <c r="Y198" i="2"/>
  <c r="AA198" i="2"/>
  <c r="AB198" i="2"/>
  <c r="AC198" i="2"/>
  <c r="AD198" i="2"/>
  <c r="AE198" i="2"/>
  <c r="AF198" i="2"/>
  <c r="Z199" i="2"/>
  <c r="Y199" i="2"/>
  <c r="AA199" i="2"/>
  <c r="AB199" i="2"/>
  <c r="AC199" i="2"/>
  <c r="AD199" i="2"/>
  <c r="AE199" i="2"/>
  <c r="AF199" i="2"/>
  <c r="Z200" i="2"/>
  <c r="Y200" i="2"/>
  <c r="AA200" i="2"/>
  <c r="AB200" i="2"/>
  <c r="AC200" i="2"/>
  <c r="AD200" i="2"/>
  <c r="AE200" i="2"/>
  <c r="AF200" i="2"/>
  <c r="Z201" i="2"/>
  <c r="Y201" i="2"/>
  <c r="AA201" i="2"/>
  <c r="AB201" i="2"/>
  <c r="AC201" i="2"/>
  <c r="AD201" i="2"/>
  <c r="AE201" i="2"/>
  <c r="AF201" i="2"/>
  <c r="Z202" i="2"/>
  <c r="Y202" i="2"/>
  <c r="AA202" i="2"/>
  <c r="AB202" i="2"/>
  <c r="AC202" i="2"/>
  <c r="AD202" i="2"/>
  <c r="AE202" i="2"/>
  <c r="AF202" i="2"/>
  <c r="Z203" i="2"/>
  <c r="Y203" i="2"/>
  <c r="AA203" i="2"/>
  <c r="AB203" i="2"/>
  <c r="AC203" i="2"/>
  <c r="AD203" i="2"/>
  <c r="AE203" i="2"/>
  <c r="AF203" i="2"/>
  <c r="Z204" i="2"/>
  <c r="Y204" i="2"/>
  <c r="AA204" i="2"/>
  <c r="AB204" i="2"/>
  <c r="AC204" i="2"/>
  <c r="AD204" i="2"/>
  <c r="AE204" i="2"/>
  <c r="AF204" i="2"/>
  <c r="Z205" i="2"/>
  <c r="Y205" i="2"/>
  <c r="AA205" i="2"/>
  <c r="AB205" i="2"/>
  <c r="AC205" i="2"/>
  <c r="AD205" i="2"/>
  <c r="AE205" i="2"/>
  <c r="AF205" i="2"/>
  <c r="Z206" i="2"/>
  <c r="Y206" i="2"/>
  <c r="AA206" i="2"/>
  <c r="AB206" i="2"/>
  <c r="AC206" i="2"/>
  <c r="AD206" i="2"/>
  <c r="AE206" i="2"/>
  <c r="AF206" i="2"/>
  <c r="Z207" i="2"/>
  <c r="Y207" i="2"/>
  <c r="AA207" i="2"/>
  <c r="AB207" i="2"/>
  <c r="AC207" i="2"/>
  <c r="AD207" i="2"/>
  <c r="AE207" i="2"/>
  <c r="AF207" i="2"/>
  <c r="Z208" i="2"/>
  <c r="Y208" i="2"/>
  <c r="AA208" i="2"/>
  <c r="AB208" i="2"/>
  <c r="AC208" i="2"/>
  <c r="AD208" i="2"/>
  <c r="AE208" i="2"/>
  <c r="AF208" i="2"/>
  <c r="Z209" i="2"/>
  <c r="Y209" i="2"/>
  <c r="AA209" i="2"/>
  <c r="AB209" i="2"/>
  <c r="AC209" i="2"/>
  <c r="AD209" i="2"/>
  <c r="AE209" i="2"/>
  <c r="AF209" i="2"/>
  <c r="Z210" i="2"/>
  <c r="Y210" i="2"/>
  <c r="AA210" i="2"/>
  <c r="AB210" i="2"/>
  <c r="AC210" i="2"/>
  <c r="AD210" i="2"/>
  <c r="AE210" i="2"/>
  <c r="AF210" i="2"/>
  <c r="Z211" i="2"/>
  <c r="Y211" i="2"/>
  <c r="AA211" i="2"/>
  <c r="AB211" i="2"/>
  <c r="AC211" i="2"/>
  <c r="AD211" i="2"/>
  <c r="AE211" i="2"/>
  <c r="AF211" i="2"/>
  <c r="Z212" i="2"/>
  <c r="Y212" i="2"/>
  <c r="AA212" i="2"/>
  <c r="AB212" i="2"/>
  <c r="AC212" i="2"/>
  <c r="AD212" i="2"/>
  <c r="AE212" i="2"/>
  <c r="AF212" i="2"/>
  <c r="Z213" i="2"/>
  <c r="Y213" i="2"/>
  <c r="AA213" i="2"/>
  <c r="AB213" i="2"/>
  <c r="AC213" i="2"/>
  <c r="AD213" i="2"/>
  <c r="AE213" i="2"/>
  <c r="AF213" i="2"/>
  <c r="Z214" i="2"/>
  <c r="Y214" i="2"/>
  <c r="AA214" i="2"/>
  <c r="AB214" i="2"/>
  <c r="AC214" i="2"/>
  <c r="AD214" i="2"/>
  <c r="AE214" i="2"/>
  <c r="AF214" i="2"/>
  <c r="Z215" i="2"/>
  <c r="Y215" i="2"/>
  <c r="AA215" i="2"/>
  <c r="AB215" i="2"/>
  <c r="AC215" i="2"/>
  <c r="AD215" i="2"/>
  <c r="AE215" i="2"/>
  <c r="AF215" i="2"/>
  <c r="Z216" i="2"/>
  <c r="Y216" i="2"/>
  <c r="AA216" i="2"/>
  <c r="AB216" i="2"/>
  <c r="AC216" i="2"/>
  <c r="AD216" i="2"/>
  <c r="AE216" i="2"/>
  <c r="AF216" i="2"/>
  <c r="Z217" i="2"/>
  <c r="Y217" i="2"/>
  <c r="AA217" i="2"/>
  <c r="AB217" i="2"/>
  <c r="AC217" i="2"/>
  <c r="AD217" i="2"/>
  <c r="AE217" i="2"/>
  <c r="AF217" i="2"/>
  <c r="AF15" i="2"/>
  <c r="AG17" i="2"/>
  <c r="AH17" i="2"/>
  <c r="AL17" i="2"/>
  <c r="AG18" i="2"/>
  <c r="AH18" i="2"/>
  <c r="AL18" i="2"/>
  <c r="AG19" i="2"/>
  <c r="AH19" i="2"/>
  <c r="AL19" i="2"/>
  <c r="AG20" i="2"/>
  <c r="AH20" i="2"/>
  <c r="AL20" i="2"/>
  <c r="AG21" i="2"/>
  <c r="AH21" i="2"/>
  <c r="AL21" i="2"/>
  <c r="AG22" i="2"/>
  <c r="AH22" i="2"/>
  <c r="AL22" i="2"/>
  <c r="AG23" i="2"/>
  <c r="AH23" i="2"/>
  <c r="AL23" i="2"/>
  <c r="AG24" i="2"/>
  <c r="AH24" i="2"/>
  <c r="AL24" i="2"/>
  <c r="AG25" i="2"/>
  <c r="AH25" i="2"/>
  <c r="AL25" i="2"/>
  <c r="AG26" i="2"/>
  <c r="AH26" i="2"/>
  <c r="AL26" i="2"/>
  <c r="AG27" i="2"/>
  <c r="AH27" i="2"/>
  <c r="AL27" i="2"/>
  <c r="AG28" i="2"/>
  <c r="AH28" i="2"/>
  <c r="AL28" i="2"/>
  <c r="AG29" i="2"/>
  <c r="AH29" i="2"/>
  <c r="AL29" i="2"/>
  <c r="AG30" i="2"/>
  <c r="AH30" i="2"/>
  <c r="AL30" i="2"/>
  <c r="AG31" i="2"/>
  <c r="AH31" i="2"/>
  <c r="AL31" i="2"/>
  <c r="AG32" i="2"/>
  <c r="AH32" i="2"/>
  <c r="AL32" i="2"/>
  <c r="AG33" i="2"/>
  <c r="AH33" i="2"/>
  <c r="AL33" i="2"/>
  <c r="AG34" i="2"/>
  <c r="AH34" i="2"/>
  <c r="AL34" i="2"/>
  <c r="AG35" i="2"/>
  <c r="AH35" i="2"/>
  <c r="AL35" i="2"/>
  <c r="AG36" i="2"/>
  <c r="AH36" i="2"/>
  <c r="AL36" i="2"/>
  <c r="AG37" i="2"/>
  <c r="AH37" i="2"/>
  <c r="AL37" i="2"/>
  <c r="AG38" i="2"/>
  <c r="AH38" i="2"/>
  <c r="AL38" i="2"/>
  <c r="AG39" i="2"/>
  <c r="AH39" i="2"/>
  <c r="AL39" i="2"/>
  <c r="AG40" i="2"/>
  <c r="AH40" i="2"/>
  <c r="AL40" i="2"/>
  <c r="AG41" i="2"/>
  <c r="AH41" i="2"/>
  <c r="AL41" i="2"/>
  <c r="AG42" i="2"/>
  <c r="AH42" i="2"/>
  <c r="AL42" i="2"/>
  <c r="AG43" i="2"/>
  <c r="AH43" i="2"/>
  <c r="AL43" i="2"/>
  <c r="AG44" i="2"/>
  <c r="AH44" i="2"/>
  <c r="AL44" i="2"/>
  <c r="AG45" i="2"/>
  <c r="AH45" i="2"/>
  <c r="AL45" i="2"/>
  <c r="AG46" i="2"/>
  <c r="AH46" i="2"/>
  <c r="AL46" i="2"/>
  <c r="AG47" i="2"/>
  <c r="AH47" i="2"/>
  <c r="AL47" i="2"/>
  <c r="AG48" i="2"/>
  <c r="AH48" i="2"/>
  <c r="AL48" i="2"/>
  <c r="AG49" i="2"/>
  <c r="AH49" i="2"/>
  <c r="AL49" i="2"/>
  <c r="AG50" i="2"/>
  <c r="AH50" i="2"/>
  <c r="AL50" i="2"/>
  <c r="AG51" i="2"/>
  <c r="AH51" i="2"/>
  <c r="AL51" i="2"/>
  <c r="AG52" i="2"/>
  <c r="AH52" i="2"/>
  <c r="AL52" i="2"/>
  <c r="AG53" i="2"/>
  <c r="AH53" i="2"/>
  <c r="AL53" i="2"/>
  <c r="AG54" i="2"/>
  <c r="AH54" i="2"/>
  <c r="AL54" i="2"/>
  <c r="AG55" i="2"/>
  <c r="AH55" i="2"/>
  <c r="AL55" i="2"/>
  <c r="AG56" i="2"/>
  <c r="AH56" i="2"/>
  <c r="AL56" i="2"/>
  <c r="AG57" i="2"/>
  <c r="AH57" i="2"/>
  <c r="AL57" i="2"/>
  <c r="AG58" i="2"/>
  <c r="AH58" i="2"/>
  <c r="AL58" i="2"/>
  <c r="AG59" i="2"/>
  <c r="AH59" i="2"/>
  <c r="AL59" i="2"/>
  <c r="AG60" i="2"/>
  <c r="AH60" i="2"/>
  <c r="AL60" i="2"/>
  <c r="AG61" i="2"/>
  <c r="AH61" i="2"/>
  <c r="AL61" i="2"/>
  <c r="AG62" i="2"/>
  <c r="AH62" i="2"/>
  <c r="AL62" i="2"/>
  <c r="AG63" i="2"/>
  <c r="AH63" i="2"/>
  <c r="AL63" i="2"/>
  <c r="AG64" i="2"/>
  <c r="AH64" i="2"/>
  <c r="AL64" i="2"/>
  <c r="AG65" i="2"/>
  <c r="AH65" i="2"/>
  <c r="AL65" i="2"/>
  <c r="AG66" i="2"/>
  <c r="AH66" i="2"/>
  <c r="AL66" i="2"/>
  <c r="AG67" i="2"/>
  <c r="AH67" i="2"/>
  <c r="AL67" i="2"/>
  <c r="AG68" i="2"/>
  <c r="AH68" i="2"/>
  <c r="AL68" i="2"/>
  <c r="AG69" i="2"/>
  <c r="AH69" i="2"/>
  <c r="AL69" i="2"/>
  <c r="AG70" i="2"/>
  <c r="AH70" i="2"/>
  <c r="AL70" i="2"/>
  <c r="AG71" i="2"/>
  <c r="AH71" i="2"/>
  <c r="AL71" i="2"/>
  <c r="AG72" i="2"/>
  <c r="AH72" i="2"/>
  <c r="AL72" i="2"/>
  <c r="AG73" i="2"/>
  <c r="AH73" i="2"/>
  <c r="AL73" i="2"/>
  <c r="AG74" i="2"/>
  <c r="AH74" i="2"/>
  <c r="AL74" i="2"/>
  <c r="AG75" i="2"/>
  <c r="AH75" i="2"/>
  <c r="AL75" i="2"/>
  <c r="AG76" i="2"/>
  <c r="AH76" i="2"/>
  <c r="AL76" i="2"/>
  <c r="AG77" i="2"/>
  <c r="AH77" i="2"/>
  <c r="AL77" i="2"/>
  <c r="AG78" i="2"/>
  <c r="AH78" i="2"/>
  <c r="AL78" i="2"/>
  <c r="AG79" i="2"/>
  <c r="AH79" i="2"/>
  <c r="AL79" i="2"/>
  <c r="AG80" i="2"/>
  <c r="AH80" i="2"/>
  <c r="AL80" i="2"/>
  <c r="AG81" i="2"/>
  <c r="AH81" i="2"/>
  <c r="AL81" i="2"/>
  <c r="AG82" i="2"/>
  <c r="AH82" i="2"/>
  <c r="AL82" i="2"/>
  <c r="AG83" i="2"/>
  <c r="AH83" i="2"/>
  <c r="AL83" i="2"/>
  <c r="AG84" i="2"/>
  <c r="AH84" i="2"/>
  <c r="AL84" i="2"/>
  <c r="AG85" i="2"/>
  <c r="AH85" i="2"/>
  <c r="AL85" i="2"/>
  <c r="AG86" i="2"/>
  <c r="AH86" i="2"/>
  <c r="AL86" i="2"/>
  <c r="AG87" i="2"/>
  <c r="AH87" i="2"/>
  <c r="AL87" i="2"/>
  <c r="AG88" i="2"/>
  <c r="AH88" i="2"/>
  <c r="AL88" i="2"/>
  <c r="AG89" i="2"/>
  <c r="AH89" i="2"/>
  <c r="AL89" i="2"/>
  <c r="AG90" i="2"/>
  <c r="AH90" i="2"/>
  <c r="AL90" i="2"/>
  <c r="AG91" i="2"/>
  <c r="AH91" i="2"/>
  <c r="AL91" i="2"/>
  <c r="AG92" i="2"/>
  <c r="AH92" i="2"/>
  <c r="AL92" i="2"/>
  <c r="AG93" i="2"/>
  <c r="AH93" i="2"/>
  <c r="AL93" i="2"/>
  <c r="AG94" i="2"/>
  <c r="AH94" i="2"/>
  <c r="AL94" i="2"/>
  <c r="AG95" i="2"/>
  <c r="AH95" i="2"/>
  <c r="AL95" i="2"/>
  <c r="AG96" i="2"/>
  <c r="AH96" i="2"/>
  <c r="AL96" i="2"/>
  <c r="AG97" i="2"/>
  <c r="AH97" i="2"/>
  <c r="AL97" i="2"/>
  <c r="AG98" i="2"/>
  <c r="AH98" i="2"/>
  <c r="AL98" i="2"/>
  <c r="AG99" i="2"/>
  <c r="AH99" i="2"/>
  <c r="AL99" i="2"/>
  <c r="AG100" i="2"/>
  <c r="AH100" i="2"/>
  <c r="AL100" i="2"/>
  <c r="AG101" i="2"/>
  <c r="AH101" i="2"/>
  <c r="AL101" i="2"/>
  <c r="AG102" i="2"/>
  <c r="AH102" i="2"/>
  <c r="AL102" i="2"/>
  <c r="AG103" i="2"/>
  <c r="AH103" i="2"/>
  <c r="AL103" i="2"/>
  <c r="AG104" i="2"/>
  <c r="AH104" i="2"/>
  <c r="AL104" i="2"/>
  <c r="AG105" i="2"/>
  <c r="AH105" i="2"/>
  <c r="AL105" i="2"/>
  <c r="AG106" i="2"/>
  <c r="AH106" i="2"/>
  <c r="AL106" i="2"/>
  <c r="AG107" i="2"/>
  <c r="AH107" i="2"/>
  <c r="AL107" i="2"/>
  <c r="AG108" i="2"/>
  <c r="AH108" i="2"/>
  <c r="AL108" i="2"/>
  <c r="AG109" i="2"/>
  <c r="AH109" i="2"/>
  <c r="AL109" i="2"/>
  <c r="AG110" i="2"/>
  <c r="AH110" i="2"/>
  <c r="AL110" i="2"/>
  <c r="AG111" i="2"/>
  <c r="AH111" i="2"/>
  <c r="AL111" i="2"/>
  <c r="AG112" i="2"/>
  <c r="AH112" i="2"/>
  <c r="AL112" i="2"/>
  <c r="AG113" i="2"/>
  <c r="AH113" i="2"/>
  <c r="AL113" i="2"/>
  <c r="AG114" i="2"/>
  <c r="AH114" i="2"/>
  <c r="AL114" i="2"/>
  <c r="AG115" i="2"/>
  <c r="AH115" i="2"/>
  <c r="AL115" i="2"/>
  <c r="AG116" i="2"/>
  <c r="AH116" i="2"/>
  <c r="AL116" i="2"/>
  <c r="AG117" i="2"/>
  <c r="AH117" i="2"/>
  <c r="AL117" i="2"/>
  <c r="AG118" i="2"/>
  <c r="AH118" i="2"/>
  <c r="AL118" i="2"/>
  <c r="AG119" i="2"/>
  <c r="AH119" i="2"/>
  <c r="AL119" i="2"/>
  <c r="AG120" i="2"/>
  <c r="AH120" i="2"/>
  <c r="AL120" i="2"/>
  <c r="AG121" i="2"/>
  <c r="AH121" i="2"/>
  <c r="AL121" i="2"/>
  <c r="AG122" i="2"/>
  <c r="AH122" i="2"/>
  <c r="AL122" i="2"/>
  <c r="AG123" i="2"/>
  <c r="AH123" i="2"/>
  <c r="AL123" i="2"/>
  <c r="AG124" i="2"/>
  <c r="AH124" i="2"/>
  <c r="AL124" i="2"/>
  <c r="AG125" i="2"/>
  <c r="AH125" i="2"/>
  <c r="AL125" i="2"/>
  <c r="AG126" i="2"/>
  <c r="AH126" i="2"/>
  <c r="AL126" i="2"/>
  <c r="AG127" i="2"/>
  <c r="AH127" i="2"/>
  <c r="AL127" i="2"/>
  <c r="AG128" i="2"/>
  <c r="AH128" i="2"/>
  <c r="AL128" i="2"/>
  <c r="AG129" i="2"/>
  <c r="AH129" i="2"/>
  <c r="AL129" i="2"/>
  <c r="AG130" i="2"/>
  <c r="AH130" i="2"/>
  <c r="AL130" i="2"/>
  <c r="AG131" i="2"/>
  <c r="AH131" i="2"/>
  <c r="AL131" i="2"/>
  <c r="AG132" i="2"/>
  <c r="AH132" i="2"/>
  <c r="AL132" i="2"/>
  <c r="AG133" i="2"/>
  <c r="AH133" i="2"/>
  <c r="AL133" i="2"/>
  <c r="AG134" i="2"/>
  <c r="AH134" i="2"/>
  <c r="AL134" i="2"/>
  <c r="AG135" i="2"/>
  <c r="AH135" i="2"/>
  <c r="AL135" i="2"/>
  <c r="AG136" i="2"/>
  <c r="AH136" i="2"/>
  <c r="AL136" i="2"/>
  <c r="AG137" i="2"/>
  <c r="AH137" i="2"/>
  <c r="AL137" i="2"/>
  <c r="AG138" i="2"/>
  <c r="AH138" i="2"/>
  <c r="AL138" i="2"/>
  <c r="AG139" i="2"/>
  <c r="AH139" i="2"/>
  <c r="AL139" i="2"/>
  <c r="AG140" i="2"/>
  <c r="AH140" i="2"/>
  <c r="AL140" i="2"/>
  <c r="AG141" i="2"/>
  <c r="AH141" i="2"/>
  <c r="AL141" i="2"/>
  <c r="AG142" i="2"/>
  <c r="AH142" i="2"/>
  <c r="AL142" i="2"/>
  <c r="AG143" i="2"/>
  <c r="AH143" i="2"/>
  <c r="AL143" i="2"/>
  <c r="AG144" i="2"/>
  <c r="AH144" i="2"/>
  <c r="AL144" i="2"/>
  <c r="AG145" i="2"/>
  <c r="AH145" i="2"/>
  <c r="AL145" i="2"/>
  <c r="AG146" i="2"/>
  <c r="AH146" i="2"/>
  <c r="AL146" i="2"/>
  <c r="AG147" i="2"/>
  <c r="AH147" i="2"/>
  <c r="AL147" i="2"/>
  <c r="AG148" i="2"/>
  <c r="AH148" i="2"/>
  <c r="AL148" i="2"/>
  <c r="AG149" i="2"/>
  <c r="AH149" i="2"/>
  <c r="AL149" i="2"/>
  <c r="AG150" i="2"/>
  <c r="AH150" i="2"/>
  <c r="AL150" i="2"/>
  <c r="AG151" i="2"/>
  <c r="AH151" i="2"/>
  <c r="AL151" i="2"/>
  <c r="AG152" i="2"/>
  <c r="AH152" i="2"/>
  <c r="AL152" i="2"/>
  <c r="AG153" i="2"/>
  <c r="AH153" i="2"/>
  <c r="AL153" i="2"/>
  <c r="AG154" i="2"/>
  <c r="AH154" i="2"/>
  <c r="AL154" i="2"/>
  <c r="AG155" i="2"/>
  <c r="AH155" i="2"/>
  <c r="AL155" i="2"/>
  <c r="AG156" i="2"/>
  <c r="AH156" i="2"/>
  <c r="AL156" i="2"/>
  <c r="AG157" i="2"/>
  <c r="AH157" i="2"/>
  <c r="AL157" i="2"/>
  <c r="AG158" i="2"/>
  <c r="AH158" i="2"/>
  <c r="AL158" i="2"/>
  <c r="AG159" i="2"/>
  <c r="AH159" i="2"/>
  <c r="AL159" i="2"/>
  <c r="AG160" i="2"/>
  <c r="AH160" i="2"/>
  <c r="AL160" i="2"/>
  <c r="AG161" i="2"/>
  <c r="AH161" i="2"/>
  <c r="AL161" i="2"/>
  <c r="AG162" i="2"/>
  <c r="AH162" i="2"/>
  <c r="AL162" i="2"/>
  <c r="AG163" i="2"/>
  <c r="AH163" i="2"/>
  <c r="AL163" i="2"/>
  <c r="AG164" i="2"/>
  <c r="AH164" i="2"/>
  <c r="AL164" i="2"/>
  <c r="AG165" i="2"/>
  <c r="AH165" i="2"/>
  <c r="AL165" i="2"/>
  <c r="AG166" i="2"/>
  <c r="AH166" i="2"/>
  <c r="AL166" i="2"/>
  <c r="AG167" i="2"/>
  <c r="AH167" i="2"/>
  <c r="AL167" i="2"/>
  <c r="AG168" i="2"/>
  <c r="AH168" i="2"/>
  <c r="AL168" i="2"/>
  <c r="AG169" i="2"/>
  <c r="AH169" i="2"/>
  <c r="AL169" i="2"/>
  <c r="AG170" i="2"/>
  <c r="AH170" i="2"/>
  <c r="AL170" i="2"/>
  <c r="AG171" i="2"/>
  <c r="AH171" i="2"/>
  <c r="AL171" i="2"/>
  <c r="AG172" i="2"/>
  <c r="AH172" i="2"/>
  <c r="AL172" i="2"/>
  <c r="AG173" i="2"/>
  <c r="AH173" i="2"/>
  <c r="AL173" i="2"/>
  <c r="AG174" i="2"/>
  <c r="AH174" i="2"/>
  <c r="AL174" i="2"/>
  <c r="AG175" i="2"/>
  <c r="AH175" i="2"/>
  <c r="AL175" i="2"/>
  <c r="AG176" i="2"/>
  <c r="AH176" i="2"/>
  <c r="AL176" i="2"/>
  <c r="AG177" i="2"/>
  <c r="AH177" i="2"/>
  <c r="AL177" i="2"/>
  <c r="AG178" i="2"/>
  <c r="AH178" i="2"/>
  <c r="AL178" i="2"/>
  <c r="AG179" i="2"/>
  <c r="AH179" i="2"/>
  <c r="AL179" i="2"/>
  <c r="AG180" i="2"/>
  <c r="AH180" i="2"/>
  <c r="AL180" i="2"/>
  <c r="AG181" i="2"/>
  <c r="AH181" i="2"/>
  <c r="AL181" i="2"/>
  <c r="AG182" i="2"/>
  <c r="AH182" i="2"/>
  <c r="AL182" i="2"/>
  <c r="AG183" i="2"/>
  <c r="AH183" i="2"/>
  <c r="AL183" i="2"/>
  <c r="AG184" i="2"/>
  <c r="AH184" i="2"/>
  <c r="AL184" i="2"/>
  <c r="AG185" i="2"/>
  <c r="AH185" i="2"/>
  <c r="AL185" i="2"/>
  <c r="AG186" i="2"/>
  <c r="AH186" i="2"/>
  <c r="AL186" i="2"/>
  <c r="AG187" i="2"/>
  <c r="AH187" i="2"/>
  <c r="AL187" i="2"/>
  <c r="AG188" i="2"/>
  <c r="AH188" i="2"/>
  <c r="AL188" i="2"/>
  <c r="AG189" i="2"/>
  <c r="AH189" i="2"/>
  <c r="AL189" i="2"/>
  <c r="AG190" i="2"/>
  <c r="AH190" i="2"/>
  <c r="AL190" i="2"/>
  <c r="AG191" i="2"/>
  <c r="AH191" i="2"/>
  <c r="AL191" i="2"/>
  <c r="AG192" i="2"/>
  <c r="AH192" i="2"/>
  <c r="AL192" i="2"/>
  <c r="AG193" i="2"/>
  <c r="AH193" i="2"/>
  <c r="AL193" i="2"/>
  <c r="AG194" i="2"/>
  <c r="AH194" i="2"/>
  <c r="AL194" i="2"/>
  <c r="AG195" i="2"/>
  <c r="AH195" i="2"/>
  <c r="AL195" i="2"/>
  <c r="AG196" i="2"/>
  <c r="AH196" i="2"/>
  <c r="AL196" i="2"/>
  <c r="AG197" i="2"/>
  <c r="AH197" i="2"/>
  <c r="AL197" i="2"/>
  <c r="AG198" i="2"/>
  <c r="AH198" i="2"/>
  <c r="AL198" i="2"/>
  <c r="AG199" i="2"/>
  <c r="AH199" i="2"/>
  <c r="AL199" i="2"/>
  <c r="AG200" i="2"/>
  <c r="AH200" i="2"/>
  <c r="AL200" i="2"/>
  <c r="AG201" i="2"/>
  <c r="AH201" i="2"/>
  <c r="AL201" i="2"/>
  <c r="AG202" i="2"/>
  <c r="AH202" i="2"/>
  <c r="AL202" i="2"/>
  <c r="AG203" i="2"/>
  <c r="AH203" i="2"/>
  <c r="AL203" i="2"/>
  <c r="AG204" i="2"/>
  <c r="AH204" i="2"/>
  <c r="AL204" i="2"/>
  <c r="AG205" i="2"/>
  <c r="AH205" i="2"/>
  <c r="AL205" i="2"/>
  <c r="AG206" i="2"/>
  <c r="AH206" i="2"/>
  <c r="AL206" i="2"/>
  <c r="AG207" i="2"/>
  <c r="AH207" i="2"/>
  <c r="AL207" i="2"/>
  <c r="AG208" i="2"/>
  <c r="AH208" i="2"/>
  <c r="AL208" i="2"/>
  <c r="AG209" i="2"/>
  <c r="AH209" i="2"/>
  <c r="AL209" i="2"/>
  <c r="AG210" i="2"/>
  <c r="AH210" i="2"/>
  <c r="AL210" i="2"/>
  <c r="AG211" i="2"/>
  <c r="AH211" i="2"/>
  <c r="AL211" i="2"/>
  <c r="AG212" i="2"/>
  <c r="AH212" i="2"/>
  <c r="AL212" i="2"/>
  <c r="AG213" i="2"/>
  <c r="AH213" i="2"/>
  <c r="AL213" i="2"/>
  <c r="AG214" i="2"/>
  <c r="AH214" i="2"/>
  <c r="AL214" i="2"/>
  <c r="AG215" i="2"/>
  <c r="AH215" i="2"/>
  <c r="AL215" i="2"/>
  <c r="AG216" i="2"/>
  <c r="AH216" i="2"/>
  <c r="AL216" i="2"/>
  <c r="AG217" i="2"/>
  <c r="AH217" i="2"/>
  <c r="AL217" i="2"/>
  <c r="AL15" i="2"/>
  <c r="AA5" i="2"/>
  <c r="AH15" i="2"/>
  <c r="AA6" i="2"/>
  <c r="Z4" i="2"/>
  <c r="BR4" i="2"/>
  <c r="BP3" i="2"/>
  <c r="C4" i="1"/>
  <c r="C17" i="21"/>
  <c r="B17" i="21"/>
  <c r="JH46" i="11"/>
  <c r="C15" i="21"/>
  <c r="JH45" i="11"/>
  <c r="C14" i="21"/>
  <c r="C13" i="21"/>
  <c r="JJ46" i="11"/>
  <c r="C9" i="21"/>
  <c r="JJ39" i="11"/>
  <c r="JJ38" i="11"/>
  <c r="JJ40" i="11"/>
  <c r="JI40" i="11"/>
  <c r="JI39" i="11"/>
  <c r="JI41" i="11"/>
  <c r="B6" i="1"/>
  <c r="B8" i="1"/>
  <c r="B7" i="1"/>
  <c r="B9" i="1"/>
  <c r="B34" i="1"/>
  <c r="C7" i="21"/>
  <c r="C6" i="21"/>
  <c r="AB46" i="11"/>
  <c r="B15" i="21"/>
  <c r="AB45" i="11"/>
  <c r="B14" i="21"/>
  <c r="B13" i="21"/>
  <c r="AD46" i="11"/>
  <c r="B9" i="21"/>
  <c r="AD39" i="11"/>
  <c r="AD38" i="11"/>
  <c r="AD40" i="11"/>
  <c r="AC40" i="11"/>
  <c r="AC39" i="11"/>
  <c r="AC41" i="11"/>
  <c r="B7" i="21"/>
  <c r="B6" i="21"/>
  <c r="AFM48" i="11"/>
  <c r="AFL48" i="11"/>
  <c r="AFK48" i="11"/>
  <c r="AFJ48" i="11"/>
  <c r="AFH48" i="11"/>
  <c r="AFG48" i="11"/>
  <c r="AFF48" i="11"/>
  <c r="AFE48" i="11"/>
  <c r="AFC48" i="11"/>
  <c r="AFB48" i="11"/>
  <c r="AFA48" i="11"/>
  <c r="AEZ48" i="11"/>
  <c r="AEX48" i="11"/>
  <c r="AEW48" i="11"/>
  <c r="AEV48" i="11"/>
  <c r="AEU48" i="11"/>
  <c r="AES48" i="11"/>
  <c r="AER48" i="11"/>
  <c r="AEQ48" i="11"/>
  <c r="AEP48" i="11"/>
  <c r="AEN48" i="11"/>
  <c r="AEM48" i="11"/>
  <c r="AEL48" i="11"/>
  <c r="AEK48" i="11"/>
  <c r="AEI48" i="11"/>
  <c r="AEH48" i="11"/>
  <c r="AEG48" i="11"/>
  <c r="AEF48" i="11"/>
  <c r="AED48" i="11"/>
  <c r="AEC48" i="11"/>
  <c r="AEB48" i="11"/>
  <c r="AEA48" i="11"/>
  <c r="ADY48" i="11"/>
  <c r="ADX48" i="11"/>
  <c r="ADW48" i="11"/>
  <c r="ADV48" i="11"/>
  <c r="ADT48" i="11"/>
  <c r="ADS48" i="11"/>
  <c r="ADR48" i="11"/>
  <c r="ADQ48" i="11"/>
  <c r="ADO48" i="11"/>
  <c r="ADN48" i="11"/>
  <c r="ADM48" i="11"/>
  <c r="ADL48" i="11"/>
  <c r="ADJ48" i="11"/>
  <c r="ADI48" i="11"/>
  <c r="ADH48" i="11"/>
  <c r="ADG48" i="11"/>
  <c r="ADE48" i="11"/>
  <c r="ADD48" i="11"/>
  <c r="ADC48" i="11"/>
  <c r="ADB48" i="11"/>
  <c r="ACZ48" i="11"/>
  <c r="ACY48" i="11"/>
  <c r="ACX48" i="11"/>
  <c r="ACW48" i="11"/>
  <c r="ACU48" i="11"/>
  <c r="ACT48" i="11"/>
  <c r="ACS48" i="11"/>
  <c r="ACR48" i="11"/>
  <c r="ACP48" i="11"/>
  <c r="ACO48" i="11"/>
  <c r="ACN48" i="11"/>
  <c r="ACM48" i="11"/>
  <c r="ACK48" i="11"/>
  <c r="ACJ48" i="11"/>
  <c r="ACI48" i="11"/>
  <c r="ACH48" i="11"/>
  <c r="ACF48" i="11"/>
  <c r="ACE48" i="11"/>
  <c r="ACD48" i="11"/>
  <c r="ACC48" i="11"/>
  <c r="ACA48" i="11"/>
  <c r="ABZ48" i="11"/>
  <c r="ABY48" i="11"/>
  <c r="ABX48" i="11"/>
  <c r="ABV48" i="11"/>
  <c r="ABU48" i="11"/>
  <c r="ABT48" i="11"/>
  <c r="ABS48" i="11"/>
  <c r="ABQ48" i="11"/>
  <c r="ABP48" i="11"/>
  <c r="ABO48" i="11"/>
  <c r="ABN48" i="11"/>
  <c r="ABL48" i="11"/>
  <c r="ABK48" i="11"/>
  <c r="ABJ48" i="11"/>
  <c r="ABI48" i="11"/>
  <c r="ABG48" i="11"/>
  <c r="ABF48" i="11"/>
  <c r="ABE48" i="11"/>
  <c r="ABD48" i="11"/>
  <c r="ABB48" i="11"/>
  <c r="ABA48" i="11"/>
  <c r="AAZ48" i="11"/>
  <c r="AAY48" i="11"/>
  <c r="AFM47" i="11"/>
  <c r="AFL47" i="11"/>
  <c r="AFK47" i="11"/>
  <c r="AFJ47" i="11"/>
  <c r="AFH47" i="11"/>
  <c r="AFG47" i="11"/>
  <c r="AFF47" i="11"/>
  <c r="AFE47" i="11"/>
  <c r="AFC47" i="11"/>
  <c r="AFB47" i="11"/>
  <c r="AFA47" i="11"/>
  <c r="AEZ47" i="11"/>
  <c r="AEX47" i="11"/>
  <c r="AEW47" i="11"/>
  <c r="AEV47" i="11"/>
  <c r="AEU47" i="11"/>
  <c r="AES47" i="11"/>
  <c r="AER47" i="11"/>
  <c r="AEQ47" i="11"/>
  <c r="AEP47" i="11"/>
  <c r="AEN47" i="11"/>
  <c r="AEM47" i="11"/>
  <c r="AEL47" i="11"/>
  <c r="AEK47" i="11"/>
  <c r="AEI47" i="11"/>
  <c r="AEH47" i="11"/>
  <c r="AEG47" i="11"/>
  <c r="AEF47" i="11"/>
  <c r="AED47" i="11"/>
  <c r="AEC47" i="11"/>
  <c r="AEB47" i="11"/>
  <c r="AEA47" i="11"/>
  <c r="ADY47" i="11"/>
  <c r="ADX47" i="11"/>
  <c r="ADW47" i="11"/>
  <c r="ADV47" i="11"/>
  <c r="ADT47" i="11"/>
  <c r="ADS47" i="11"/>
  <c r="ADR47" i="11"/>
  <c r="ADQ47" i="11"/>
  <c r="ADO47" i="11"/>
  <c r="ADN47" i="11"/>
  <c r="ADM47" i="11"/>
  <c r="ADL47" i="11"/>
  <c r="ADJ47" i="11"/>
  <c r="ADI47" i="11"/>
  <c r="ADH47" i="11"/>
  <c r="ADG47" i="11"/>
  <c r="ADE47" i="11"/>
  <c r="ADD47" i="11"/>
  <c r="ADC47" i="11"/>
  <c r="ADB47" i="11"/>
  <c r="ACZ47" i="11"/>
  <c r="ACY47" i="11"/>
  <c r="ACX47" i="11"/>
  <c r="ACW47" i="11"/>
  <c r="ACU47" i="11"/>
  <c r="ACT47" i="11"/>
  <c r="ACS47" i="11"/>
  <c r="ACR47" i="11"/>
  <c r="ACP47" i="11"/>
  <c r="ACO47" i="11"/>
  <c r="ACN47" i="11"/>
  <c r="ACM47" i="11"/>
  <c r="ACK47" i="11"/>
  <c r="ACJ47" i="11"/>
  <c r="ACI47" i="11"/>
  <c r="ACH47" i="11"/>
  <c r="ACF47" i="11"/>
  <c r="ACE47" i="11"/>
  <c r="ACD47" i="11"/>
  <c r="ACC47" i="11"/>
  <c r="ACA47" i="11"/>
  <c r="ABZ47" i="11"/>
  <c r="ABY47" i="11"/>
  <c r="ABX47" i="11"/>
  <c r="ABV47" i="11"/>
  <c r="ABU47" i="11"/>
  <c r="ABT47" i="11"/>
  <c r="ABS47" i="11"/>
  <c r="ABQ47" i="11"/>
  <c r="ABP47" i="11"/>
  <c r="ABO47" i="11"/>
  <c r="ABN47" i="11"/>
  <c r="ABL47" i="11"/>
  <c r="ABK47" i="11"/>
  <c r="ABJ47" i="11"/>
  <c r="ABI47" i="11"/>
  <c r="ABG47" i="11"/>
  <c r="ABF47" i="11"/>
  <c r="ABE47" i="11"/>
  <c r="ABD47" i="11"/>
  <c r="ABB47" i="11"/>
  <c r="ABA47" i="11"/>
  <c r="AAZ47" i="11"/>
  <c r="AAY47" i="11"/>
  <c r="AFM46" i="11"/>
  <c r="AFL46" i="11"/>
  <c r="AFK46" i="11"/>
  <c r="AFJ46" i="11"/>
  <c r="AFH46" i="11"/>
  <c r="AFG46" i="11"/>
  <c r="AFF46" i="11"/>
  <c r="AFE46" i="11"/>
  <c r="AFC46" i="11"/>
  <c r="AFB46" i="11"/>
  <c r="AFA46" i="11"/>
  <c r="AEZ46" i="11"/>
  <c r="AEX46" i="11"/>
  <c r="AEW46" i="11"/>
  <c r="AEV46" i="11"/>
  <c r="AEU46" i="11"/>
  <c r="AES46" i="11"/>
  <c r="AER46" i="11"/>
  <c r="AEQ46" i="11"/>
  <c r="AEP46" i="11"/>
  <c r="AEN46" i="11"/>
  <c r="AEM46" i="11"/>
  <c r="AEL46" i="11"/>
  <c r="AEK46" i="11"/>
  <c r="AEI46" i="11"/>
  <c r="AEH46" i="11"/>
  <c r="AEG46" i="11"/>
  <c r="AEF46" i="11"/>
  <c r="AED46" i="11"/>
  <c r="AEC46" i="11"/>
  <c r="AEB46" i="11"/>
  <c r="AEA46" i="11"/>
  <c r="ADY46" i="11"/>
  <c r="ADX46" i="11"/>
  <c r="ADW46" i="11"/>
  <c r="ADV46" i="11"/>
  <c r="ADT46" i="11"/>
  <c r="ADS46" i="11"/>
  <c r="ADR46" i="11"/>
  <c r="ADQ46" i="11"/>
  <c r="ADO46" i="11"/>
  <c r="ADN46" i="11"/>
  <c r="ADM46" i="11"/>
  <c r="ADL46" i="11"/>
  <c r="ADJ46" i="11"/>
  <c r="ADI46" i="11"/>
  <c r="ADH46" i="11"/>
  <c r="ADG46" i="11"/>
  <c r="ADE46" i="11"/>
  <c r="ADD46" i="11"/>
  <c r="ADC46" i="11"/>
  <c r="ADB46" i="11"/>
  <c r="ACZ46" i="11"/>
  <c r="ACY46" i="11"/>
  <c r="ACX46" i="11"/>
  <c r="ACW46" i="11"/>
  <c r="ACU46" i="11"/>
  <c r="ACT46" i="11"/>
  <c r="ACS46" i="11"/>
  <c r="ACR46" i="11"/>
  <c r="ACP46" i="11"/>
  <c r="ACO46" i="11"/>
  <c r="ACN46" i="11"/>
  <c r="ACM46" i="11"/>
  <c r="ACK46" i="11"/>
  <c r="ACJ46" i="11"/>
  <c r="ACI46" i="11"/>
  <c r="ACH46" i="11"/>
  <c r="ACF46" i="11"/>
  <c r="ACE46" i="11"/>
  <c r="ACD46" i="11"/>
  <c r="ACC46" i="11"/>
  <c r="ACA46" i="11"/>
  <c r="ABZ46" i="11"/>
  <c r="ABY46" i="11"/>
  <c r="ABX46" i="11"/>
  <c r="ABV46" i="11"/>
  <c r="ABU46" i="11"/>
  <c r="ABT46" i="11"/>
  <c r="ABS46" i="11"/>
  <c r="ABQ46" i="11"/>
  <c r="ABP46" i="11"/>
  <c r="ABO46" i="11"/>
  <c r="ABN46" i="11"/>
  <c r="ABL46" i="11"/>
  <c r="ABK46" i="11"/>
  <c r="ABJ46" i="11"/>
  <c r="ABI46" i="11"/>
  <c r="ABG46" i="11"/>
  <c r="ABF46" i="11"/>
  <c r="ABE46" i="11"/>
  <c r="ABD46" i="11"/>
  <c r="ABB46" i="11"/>
  <c r="ABA46" i="11"/>
  <c r="AAZ46" i="11"/>
  <c r="AAY46" i="11"/>
  <c r="AFM45" i="11"/>
  <c r="AFL45" i="11"/>
  <c r="AFK45" i="11"/>
  <c r="AFJ45" i="11"/>
  <c r="AFH45" i="11"/>
  <c r="AFG45" i="11"/>
  <c r="AFF45" i="11"/>
  <c r="AFE45" i="11"/>
  <c r="AFC45" i="11"/>
  <c r="AFB45" i="11"/>
  <c r="AFA45" i="11"/>
  <c r="AEZ45" i="11"/>
  <c r="AEX45" i="11"/>
  <c r="AEW45" i="11"/>
  <c r="AEV45" i="11"/>
  <c r="AEU45" i="11"/>
  <c r="AES45" i="11"/>
  <c r="AER45" i="11"/>
  <c r="AEQ45" i="11"/>
  <c r="AEP45" i="11"/>
  <c r="AEN45" i="11"/>
  <c r="AEM45" i="11"/>
  <c r="AEL45" i="11"/>
  <c r="AEK45" i="11"/>
  <c r="AEI45" i="11"/>
  <c r="AEH45" i="11"/>
  <c r="AEG45" i="11"/>
  <c r="AEF45" i="11"/>
  <c r="AED45" i="11"/>
  <c r="AEC45" i="11"/>
  <c r="AEB45" i="11"/>
  <c r="AEA45" i="11"/>
  <c r="ADY45" i="11"/>
  <c r="ADX45" i="11"/>
  <c r="ADW45" i="11"/>
  <c r="ADV45" i="11"/>
  <c r="ADT45" i="11"/>
  <c r="ADS45" i="11"/>
  <c r="ADR45" i="11"/>
  <c r="ADQ45" i="11"/>
  <c r="ADO45" i="11"/>
  <c r="ADN45" i="11"/>
  <c r="ADM45" i="11"/>
  <c r="ADL45" i="11"/>
  <c r="ADJ45" i="11"/>
  <c r="ADI45" i="11"/>
  <c r="ADH45" i="11"/>
  <c r="ADG45" i="11"/>
  <c r="ADE45" i="11"/>
  <c r="ADD45" i="11"/>
  <c r="ADC45" i="11"/>
  <c r="ADB45" i="11"/>
  <c r="ACZ45" i="11"/>
  <c r="ACY45" i="11"/>
  <c r="ACX45" i="11"/>
  <c r="ACW45" i="11"/>
  <c r="ACU45" i="11"/>
  <c r="ACT45" i="11"/>
  <c r="ACS45" i="11"/>
  <c r="ACR45" i="11"/>
  <c r="ACP45" i="11"/>
  <c r="ACO45" i="11"/>
  <c r="ACN45" i="11"/>
  <c r="ACM45" i="11"/>
  <c r="ACK45" i="11"/>
  <c r="ACJ45" i="11"/>
  <c r="ACI45" i="11"/>
  <c r="ACH45" i="11"/>
  <c r="ACF45" i="11"/>
  <c r="ACE45" i="11"/>
  <c r="ACD45" i="11"/>
  <c r="ACC45" i="11"/>
  <c r="ACA45" i="11"/>
  <c r="ABZ45" i="11"/>
  <c r="ABY45" i="11"/>
  <c r="ABX45" i="11"/>
  <c r="ABV45" i="11"/>
  <c r="ABU45" i="11"/>
  <c r="ABT45" i="11"/>
  <c r="ABS45" i="11"/>
  <c r="ABQ45" i="11"/>
  <c r="ABP45" i="11"/>
  <c r="ABO45" i="11"/>
  <c r="ABN45" i="11"/>
  <c r="ABL45" i="11"/>
  <c r="ABK45" i="11"/>
  <c r="ABJ45" i="11"/>
  <c r="ABI45" i="11"/>
  <c r="ABG45" i="11"/>
  <c r="ABF45" i="11"/>
  <c r="ABE45" i="11"/>
  <c r="ABD45" i="11"/>
  <c r="ABB45" i="11"/>
  <c r="ABA45" i="11"/>
  <c r="AAZ45" i="11"/>
  <c r="AAY45" i="11"/>
  <c r="AFM44" i="11"/>
  <c r="AFL44" i="11"/>
  <c r="AFK44" i="11"/>
  <c r="AFJ44" i="11"/>
  <c r="AFH44" i="11"/>
  <c r="AFG44" i="11"/>
  <c r="AFF44" i="11"/>
  <c r="AFE44" i="11"/>
  <c r="AFC44" i="11"/>
  <c r="AFB44" i="11"/>
  <c r="AFA44" i="11"/>
  <c r="AEZ44" i="11"/>
  <c r="AEX44" i="11"/>
  <c r="AEW44" i="11"/>
  <c r="AEV44" i="11"/>
  <c r="AEU44" i="11"/>
  <c r="AES44" i="11"/>
  <c r="AER44" i="11"/>
  <c r="AEQ44" i="11"/>
  <c r="AEP44" i="11"/>
  <c r="AEN44" i="11"/>
  <c r="AEM44" i="11"/>
  <c r="AEL44" i="11"/>
  <c r="AEK44" i="11"/>
  <c r="AEI44" i="11"/>
  <c r="AEH44" i="11"/>
  <c r="AEG44" i="11"/>
  <c r="AEF44" i="11"/>
  <c r="AED44" i="11"/>
  <c r="AEC44" i="11"/>
  <c r="AEB44" i="11"/>
  <c r="AEA44" i="11"/>
  <c r="ADY44" i="11"/>
  <c r="ADX44" i="11"/>
  <c r="ADW44" i="11"/>
  <c r="ADV44" i="11"/>
  <c r="ADT44" i="11"/>
  <c r="ADS44" i="11"/>
  <c r="ADR44" i="11"/>
  <c r="ADQ44" i="11"/>
  <c r="ADO44" i="11"/>
  <c r="ADN44" i="11"/>
  <c r="ADM44" i="11"/>
  <c r="ADL44" i="11"/>
  <c r="ADJ44" i="11"/>
  <c r="ADI44" i="11"/>
  <c r="ADH44" i="11"/>
  <c r="ADG44" i="11"/>
  <c r="ADE44" i="11"/>
  <c r="ADD44" i="11"/>
  <c r="ADC44" i="11"/>
  <c r="ADB44" i="11"/>
  <c r="ACZ44" i="11"/>
  <c r="ACY44" i="11"/>
  <c r="ACX44" i="11"/>
  <c r="ACW44" i="11"/>
  <c r="ACU44" i="11"/>
  <c r="ACT44" i="11"/>
  <c r="ACS44" i="11"/>
  <c r="ACR44" i="11"/>
  <c r="ACP44" i="11"/>
  <c r="ACO44" i="11"/>
  <c r="ACN44" i="11"/>
  <c r="ACM44" i="11"/>
  <c r="ACK44" i="11"/>
  <c r="ACJ44" i="11"/>
  <c r="ACI44" i="11"/>
  <c r="ACH44" i="11"/>
  <c r="ACF44" i="11"/>
  <c r="ACE44" i="11"/>
  <c r="ACD44" i="11"/>
  <c r="ACC44" i="11"/>
  <c r="ACA44" i="11"/>
  <c r="ABZ44" i="11"/>
  <c r="ABY44" i="11"/>
  <c r="ABX44" i="11"/>
  <c r="ABV44" i="11"/>
  <c r="ABU44" i="11"/>
  <c r="ABT44" i="11"/>
  <c r="ABS44" i="11"/>
  <c r="ABQ44" i="11"/>
  <c r="ABP44" i="11"/>
  <c r="ABO44" i="11"/>
  <c r="ABN44" i="11"/>
  <c r="ABL44" i="11"/>
  <c r="ABK44" i="11"/>
  <c r="ABJ44" i="11"/>
  <c r="ABI44" i="11"/>
  <c r="ABG44" i="11"/>
  <c r="ABF44" i="11"/>
  <c r="ABE44" i="11"/>
  <c r="ABD44" i="11"/>
  <c r="ABB44" i="11"/>
  <c r="ABA44" i="11"/>
  <c r="AAZ44" i="11"/>
  <c r="AAY44" i="11"/>
  <c r="AFM43" i="11"/>
  <c r="AFL43" i="11"/>
  <c r="AFK43" i="11"/>
  <c r="AFJ43" i="11"/>
  <c r="AFH43" i="11"/>
  <c r="AFG43" i="11"/>
  <c r="AFF43" i="11"/>
  <c r="AFE43" i="11"/>
  <c r="AFC43" i="11"/>
  <c r="AFB43" i="11"/>
  <c r="AFA43" i="11"/>
  <c r="AEZ43" i="11"/>
  <c r="AEX43" i="11"/>
  <c r="AEW43" i="11"/>
  <c r="AEV43" i="11"/>
  <c r="AEU43" i="11"/>
  <c r="AES43" i="11"/>
  <c r="AER43" i="11"/>
  <c r="AEQ43" i="11"/>
  <c r="AEP43" i="11"/>
  <c r="AEN43" i="11"/>
  <c r="AEM43" i="11"/>
  <c r="AEL43" i="11"/>
  <c r="AEK43" i="11"/>
  <c r="AEI43" i="11"/>
  <c r="AEH43" i="11"/>
  <c r="AEG43" i="11"/>
  <c r="AEF43" i="11"/>
  <c r="AED43" i="11"/>
  <c r="AEC43" i="11"/>
  <c r="AEB43" i="11"/>
  <c r="AEA43" i="11"/>
  <c r="ADY43" i="11"/>
  <c r="ADX43" i="11"/>
  <c r="ADW43" i="11"/>
  <c r="ADV43" i="11"/>
  <c r="ADT43" i="11"/>
  <c r="ADS43" i="11"/>
  <c r="ADR43" i="11"/>
  <c r="ADQ43" i="11"/>
  <c r="ADO43" i="11"/>
  <c r="ADN43" i="11"/>
  <c r="ADM43" i="11"/>
  <c r="ADL43" i="11"/>
  <c r="ADJ43" i="11"/>
  <c r="ADI43" i="11"/>
  <c r="ADH43" i="11"/>
  <c r="ADG43" i="11"/>
  <c r="ADE43" i="11"/>
  <c r="ADD43" i="11"/>
  <c r="ADC43" i="11"/>
  <c r="ADB43" i="11"/>
  <c r="ACZ43" i="11"/>
  <c r="ACY43" i="11"/>
  <c r="ACX43" i="11"/>
  <c r="ACW43" i="11"/>
  <c r="ACU43" i="11"/>
  <c r="ACT43" i="11"/>
  <c r="ACS43" i="11"/>
  <c r="ACR43" i="11"/>
  <c r="ACP43" i="11"/>
  <c r="ACO43" i="11"/>
  <c r="ACN43" i="11"/>
  <c r="ACM43" i="11"/>
  <c r="ACK43" i="11"/>
  <c r="ACJ43" i="11"/>
  <c r="ACI43" i="11"/>
  <c r="ACH43" i="11"/>
  <c r="ACF43" i="11"/>
  <c r="ACE43" i="11"/>
  <c r="ACD43" i="11"/>
  <c r="ACC43" i="11"/>
  <c r="ACA43" i="11"/>
  <c r="ABZ43" i="11"/>
  <c r="ABY43" i="11"/>
  <c r="ABX43" i="11"/>
  <c r="ABV43" i="11"/>
  <c r="ABU43" i="11"/>
  <c r="ABT43" i="11"/>
  <c r="ABS43" i="11"/>
  <c r="ABQ43" i="11"/>
  <c r="ABP43" i="11"/>
  <c r="ABO43" i="11"/>
  <c r="ABN43" i="11"/>
  <c r="ABL43" i="11"/>
  <c r="ABK43" i="11"/>
  <c r="ABJ43" i="11"/>
  <c r="ABI43" i="11"/>
  <c r="ABG43" i="11"/>
  <c r="ABF43" i="11"/>
  <c r="ABE43" i="11"/>
  <c r="ABD43" i="11"/>
  <c r="ABB43" i="11"/>
  <c r="ABA43" i="11"/>
  <c r="AAZ43" i="11"/>
  <c r="AAY43" i="11"/>
  <c r="AFM42" i="11"/>
  <c r="AFL42" i="11"/>
  <c r="AFK42" i="11"/>
  <c r="AFJ42" i="11"/>
  <c r="AFH42" i="11"/>
  <c r="AFG42" i="11"/>
  <c r="AFF42" i="11"/>
  <c r="AFE42" i="11"/>
  <c r="AFC42" i="11"/>
  <c r="AFB42" i="11"/>
  <c r="AFA42" i="11"/>
  <c r="AEZ42" i="11"/>
  <c r="AEX42" i="11"/>
  <c r="AEW42" i="11"/>
  <c r="AEV42" i="11"/>
  <c r="AEU42" i="11"/>
  <c r="AES42" i="11"/>
  <c r="AER42" i="11"/>
  <c r="AEQ42" i="11"/>
  <c r="AEP42" i="11"/>
  <c r="AEN42" i="11"/>
  <c r="AEM42" i="11"/>
  <c r="AEL42" i="11"/>
  <c r="AEK42" i="11"/>
  <c r="AEI42" i="11"/>
  <c r="AEH42" i="11"/>
  <c r="AEG42" i="11"/>
  <c r="AEF42" i="11"/>
  <c r="AED42" i="11"/>
  <c r="AEC42" i="11"/>
  <c r="AEB42" i="11"/>
  <c r="AEA42" i="11"/>
  <c r="ADY42" i="11"/>
  <c r="ADX42" i="11"/>
  <c r="ADW42" i="11"/>
  <c r="ADV42" i="11"/>
  <c r="ADT42" i="11"/>
  <c r="ADS42" i="11"/>
  <c r="ADR42" i="11"/>
  <c r="ADQ42" i="11"/>
  <c r="ADO42" i="11"/>
  <c r="ADN42" i="11"/>
  <c r="ADM42" i="11"/>
  <c r="ADL42" i="11"/>
  <c r="ADJ42" i="11"/>
  <c r="ADI42" i="11"/>
  <c r="ADH42" i="11"/>
  <c r="ADG42" i="11"/>
  <c r="ADE42" i="11"/>
  <c r="ADD42" i="11"/>
  <c r="ADC42" i="11"/>
  <c r="ADB42" i="11"/>
  <c r="ACZ42" i="11"/>
  <c r="ACY42" i="11"/>
  <c r="ACX42" i="11"/>
  <c r="ACW42" i="11"/>
  <c r="ACU42" i="11"/>
  <c r="ACT42" i="11"/>
  <c r="ACS42" i="11"/>
  <c r="ACR42" i="11"/>
  <c r="ACP42" i="11"/>
  <c r="ACO42" i="11"/>
  <c r="ACN42" i="11"/>
  <c r="ACM42" i="11"/>
  <c r="ACK42" i="11"/>
  <c r="ACJ42" i="11"/>
  <c r="ACI42" i="11"/>
  <c r="ACH42" i="11"/>
  <c r="ACF42" i="11"/>
  <c r="ACE42" i="11"/>
  <c r="ACD42" i="11"/>
  <c r="ACC42" i="11"/>
  <c r="ACA42" i="11"/>
  <c r="ABZ42" i="11"/>
  <c r="ABY42" i="11"/>
  <c r="ABX42" i="11"/>
  <c r="ABV42" i="11"/>
  <c r="ABU42" i="11"/>
  <c r="ABT42" i="11"/>
  <c r="ABS42" i="11"/>
  <c r="ABQ42" i="11"/>
  <c r="ABP42" i="11"/>
  <c r="ABO42" i="11"/>
  <c r="ABN42" i="11"/>
  <c r="ABL42" i="11"/>
  <c r="ABK42" i="11"/>
  <c r="ABJ42" i="11"/>
  <c r="ABI42" i="11"/>
  <c r="ABG42" i="11"/>
  <c r="ABF42" i="11"/>
  <c r="ABE42" i="11"/>
  <c r="ABD42" i="11"/>
  <c r="ABB42" i="11"/>
  <c r="ABA42" i="11"/>
  <c r="AAZ42" i="11"/>
  <c r="AAY42" i="11"/>
  <c r="AFM39" i="11"/>
  <c r="AFM38" i="11"/>
  <c r="AFM40" i="11"/>
  <c r="AFM41" i="11"/>
  <c r="AFL40" i="11"/>
  <c r="AFL39" i="11"/>
  <c r="AFL41" i="11"/>
  <c r="AFK39" i="11"/>
  <c r="AFK38" i="11"/>
  <c r="AFK40" i="11"/>
  <c r="AFK41" i="11"/>
  <c r="AFJ40" i="11"/>
  <c r="AFJ39" i="11"/>
  <c r="AFJ41" i="11"/>
  <c r="AFH39" i="11"/>
  <c r="AFH38" i="11"/>
  <c r="AFH40" i="11"/>
  <c r="AFH41" i="11"/>
  <c r="AFG40" i="11"/>
  <c r="AFG39" i="11"/>
  <c r="AFG41" i="11"/>
  <c r="AFF39" i="11"/>
  <c r="AFF38" i="11"/>
  <c r="AFF40" i="11"/>
  <c r="AFF41" i="11"/>
  <c r="AFE40" i="11"/>
  <c r="AFE39" i="11"/>
  <c r="AFE41" i="11"/>
  <c r="AFC39" i="11"/>
  <c r="AFC38" i="11"/>
  <c r="AFC40" i="11"/>
  <c r="AFC41" i="11"/>
  <c r="AFB40" i="11"/>
  <c r="AFB39" i="11"/>
  <c r="AFB41" i="11"/>
  <c r="AFA39" i="11"/>
  <c r="AFA38" i="11"/>
  <c r="AFA40" i="11"/>
  <c r="AFA41" i="11"/>
  <c r="AEZ40" i="11"/>
  <c r="AEZ39" i="11"/>
  <c r="AEZ41" i="11"/>
  <c r="AEX39" i="11"/>
  <c r="AEX38" i="11"/>
  <c r="AEX40" i="11"/>
  <c r="AEX41" i="11"/>
  <c r="AEW40" i="11"/>
  <c r="AEW39" i="11"/>
  <c r="AEW41" i="11"/>
  <c r="AEV39" i="11"/>
  <c r="AEV38" i="11"/>
  <c r="AEV40" i="11"/>
  <c r="AEV41" i="11"/>
  <c r="AEU40" i="11"/>
  <c r="AEU39" i="11"/>
  <c r="AEU41" i="11"/>
  <c r="AES39" i="11"/>
  <c r="AES38" i="11"/>
  <c r="AES40" i="11"/>
  <c r="AES41" i="11"/>
  <c r="AER40" i="11"/>
  <c r="AER39" i="11"/>
  <c r="AER41" i="11"/>
  <c r="AEQ39" i="11"/>
  <c r="AEQ38" i="11"/>
  <c r="AEQ40" i="11"/>
  <c r="AEQ41" i="11"/>
  <c r="AEP40" i="11"/>
  <c r="AEP39" i="11"/>
  <c r="AEP41" i="11"/>
  <c r="AEN39" i="11"/>
  <c r="AEN38" i="11"/>
  <c r="AEN40" i="11"/>
  <c r="AEN41" i="11"/>
  <c r="AEM40" i="11"/>
  <c r="AEM39" i="11"/>
  <c r="AEM41" i="11"/>
  <c r="AEL39" i="11"/>
  <c r="AEL38" i="11"/>
  <c r="AEL40" i="11"/>
  <c r="AEL41" i="11"/>
  <c r="AEK40" i="11"/>
  <c r="AEK39" i="11"/>
  <c r="AEK41" i="11"/>
  <c r="AEI39" i="11"/>
  <c r="AEI38" i="11"/>
  <c r="AEI40" i="11"/>
  <c r="AEI41" i="11"/>
  <c r="AEH40" i="11"/>
  <c r="AEH39" i="11"/>
  <c r="AEH41" i="11"/>
  <c r="AEG39" i="11"/>
  <c r="AEG38" i="11"/>
  <c r="AEG40" i="11"/>
  <c r="AEG41" i="11"/>
  <c r="AEF40" i="11"/>
  <c r="AEF39" i="11"/>
  <c r="AEF41" i="11"/>
  <c r="AED39" i="11"/>
  <c r="AED38" i="11"/>
  <c r="AED40" i="11"/>
  <c r="AED41" i="11"/>
  <c r="AEC40" i="11"/>
  <c r="AEC39" i="11"/>
  <c r="AEC41" i="11"/>
  <c r="AEB39" i="11"/>
  <c r="AEB38" i="11"/>
  <c r="AEB40" i="11"/>
  <c r="AEB41" i="11"/>
  <c r="AEA40" i="11"/>
  <c r="AEA39" i="11"/>
  <c r="AEA41" i="11"/>
  <c r="ADY39" i="11"/>
  <c r="ADY38" i="11"/>
  <c r="ADY40" i="11"/>
  <c r="ADY41" i="11"/>
  <c r="ADX40" i="11"/>
  <c r="ADX39" i="11"/>
  <c r="ADX41" i="11"/>
  <c r="ADW39" i="11"/>
  <c r="ADW38" i="11"/>
  <c r="ADW40" i="11"/>
  <c r="ADW41" i="11"/>
  <c r="ADV40" i="11"/>
  <c r="ADV39" i="11"/>
  <c r="ADV41" i="11"/>
  <c r="ADT39" i="11"/>
  <c r="ADT38" i="11"/>
  <c r="ADT40" i="11"/>
  <c r="ADT41" i="11"/>
  <c r="ADS40" i="11"/>
  <c r="ADS39" i="11"/>
  <c r="ADS41" i="11"/>
  <c r="ADR39" i="11"/>
  <c r="ADR38" i="11"/>
  <c r="ADR40" i="11"/>
  <c r="ADR41" i="11"/>
  <c r="ADQ40" i="11"/>
  <c r="ADQ39" i="11"/>
  <c r="ADQ41" i="11"/>
  <c r="ADO39" i="11"/>
  <c r="ADO38" i="11"/>
  <c r="ADO40" i="11"/>
  <c r="ADO41" i="11"/>
  <c r="ADN40" i="11"/>
  <c r="ADN39" i="11"/>
  <c r="ADN41" i="11"/>
  <c r="ADM39" i="11"/>
  <c r="ADM38" i="11"/>
  <c r="ADM40" i="11"/>
  <c r="ADM41" i="11"/>
  <c r="ADL40" i="11"/>
  <c r="ADL39" i="11"/>
  <c r="ADL41" i="11"/>
  <c r="ADJ39" i="11"/>
  <c r="ADJ38" i="11"/>
  <c r="ADJ40" i="11"/>
  <c r="ADJ41" i="11"/>
  <c r="ADI40" i="11"/>
  <c r="ADI39" i="11"/>
  <c r="ADI41" i="11"/>
  <c r="ADH39" i="11"/>
  <c r="ADH38" i="11"/>
  <c r="ADH40" i="11"/>
  <c r="ADH41" i="11"/>
  <c r="ADG40" i="11"/>
  <c r="ADG39" i="11"/>
  <c r="ADG41" i="11"/>
  <c r="ADE39" i="11"/>
  <c r="ADE38" i="11"/>
  <c r="ADE40" i="11"/>
  <c r="ADE41" i="11"/>
  <c r="ADD40" i="11"/>
  <c r="ADD39" i="11"/>
  <c r="ADD41" i="11"/>
  <c r="ADC39" i="11"/>
  <c r="ADC38" i="11"/>
  <c r="ADC40" i="11"/>
  <c r="ADC41" i="11"/>
  <c r="ADB40" i="11"/>
  <c r="ADB39" i="11"/>
  <c r="ADB41" i="11"/>
  <c r="ACZ39" i="11"/>
  <c r="ACZ38" i="11"/>
  <c r="ACZ40" i="11"/>
  <c r="ACZ41" i="11"/>
  <c r="ACY40" i="11"/>
  <c r="ACY39" i="11"/>
  <c r="ACY41" i="11"/>
  <c r="ACX39" i="11"/>
  <c r="ACX38" i="11"/>
  <c r="ACX40" i="11"/>
  <c r="ACX41" i="11"/>
  <c r="ACW40" i="11"/>
  <c r="ACW39" i="11"/>
  <c r="ACW41" i="11"/>
  <c r="ACU39" i="11"/>
  <c r="ACU38" i="11"/>
  <c r="ACU40" i="11"/>
  <c r="ACU41" i="11"/>
  <c r="ACT40" i="11"/>
  <c r="ACT39" i="11"/>
  <c r="ACT41" i="11"/>
  <c r="ACS39" i="11"/>
  <c r="ACS38" i="11"/>
  <c r="ACS40" i="11"/>
  <c r="ACS41" i="11"/>
  <c r="ACR40" i="11"/>
  <c r="ACR39" i="11"/>
  <c r="ACR41" i="11"/>
  <c r="ACP39" i="11"/>
  <c r="ACP38" i="11"/>
  <c r="ACP40" i="11"/>
  <c r="ACP41" i="11"/>
  <c r="ACO40" i="11"/>
  <c r="ACO39" i="11"/>
  <c r="ACO41" i="11"/>
  <c r="ACN39" i="11"/>
  <c r="ACN38" i="11"/>
  <c r="ACN40" i="11"/>
  <c r="ACN41" i="11"/>
  <c r="ACM40" i="11"/>
  <c r="ACM39" i="11"/>
  <c r="ACM41" i="11"/>
  <c r="ACK39" i="11"/>
  <c r="ACK38" i="11"/>
  <c r="ACK40" i="11"/>
  <c r="ACK41" i="11"/>
  <c r="ACJ40" i="11"/>
  <c r="ACJ39" i="11"/>
  <c r="ACJ41" i="11"/>
  <c r="ACI39" i="11"/>
  <c r="ACI38" i="11"/>
  <c r="ACI40" i="11"/>
  <c r="ACI41" i="11"/>
  <c r="ACH40" i="11"/>
  <c r="ACH39" i="11"/>
  <c r="ACH41" i="11"/>
  <c r="ACF39" i="11"/>
  <c r="ACF38" i="11"/>
  <c r="ACF40" i="11"/>
  <c r="ACF41" i="11"/>
  <c r="ACE40" i="11"/>
  <c r="ACE39" i="11"/>
  <c r="ACE41" i="11"/>
  <c r="ACD39" i="11"/>
  <c r="ACD38" i="11"/>
  <c r="ACD40" i="11"/>
  <c r="ACD41" i="11"/>
  <c r="ACC40" i="11"/>
  <c r="ACC39" i="11"/>
  <c r="ACC41" i="11"/>
  <c r="ACA39" i="11"/>
  <c r="ACA38" i="11"/>
  <c r="ACA40" i="11"/>
  <c r="ACA41" i="11"/>
  <c r="ABZ40" i="11"/>
  <c r="ABZ39" i="11"/>
  <c r="ABZ41" i="11"/>
  <c r="ABY39" i="11"/>
  <c r="ABY38" i="11"/>
  <c r="ABY40" i="11"/>
  <c r="ABY41" i="11"/>
  <c r="ABX40" i="11"/>
  <c r="ABX39" i="11"/>
  <c r="ABX41" i="11"/>
  <c r="ABV39" i="11"/>
  <c r="ABV38" i="11"/>
  <c r="ABV40" i="11"/>
  <c r="ABV41" i="11"/>
  <c r="ABU40" i="11"/>
  <c r="ABU39" i="11"/>
  <c r="ABU41" i="11"/>
  <c r="ABT39" i="11"/>
  <c r="ABT38" i="11"/>
  <c r="ABT40" i="11"/>
  <c r="ABT41" i="11"/>
  <c r="ABS40" i="11"/>
  <c r="ABS39" i="11"/>
  <c r="ABS41" i="11"/>
  <c r="ABQ39" i="11"/>
  <c r="ABQ38" i="11"/>
  <c r="ABQ40" i="11"/>
  <c r="ABQ41" i="11"/>
  <c r="ABP40" i="11"/>
  <c r="ABP39" i="11"/>
  <c r="ABP41" i="11"/>
  <c r="ABO39" i="11"/>
  <c r="ABO38" i="11"/>
  <c r="ABO40" i="11"/>
  <c r="ABO41" i="11"/>
  <c r="ABN40" i="11"/>
  <c r="ABN39" i="11"/>
  <c r="ABN41" i="11"/>
  <c r="ABL39" i="11"/>
  <c r="ABL38" i="11"/>
  <c r="ABL40" i="11"/>
  <c r="ABL41" i="11"/>
  <c r="ABK40" i="11"/>
  <c r="ABK39" i="11"/>
  <c r="ABK41" i="11"/>
  <c r="ABJ39" i="11"/>
  <c r="ABJ38" i="11"/>
  <c r="ABJ40" i="11"/>
  <c r="ABJ41" i="11"/>
  <c r="ABI40" i="11"/>
  <c r="ABI39" i="11"/>
  <c r="ABI41" i="11"/>
  <c r="ABG39" i="11"/>
  <c r="ABG38" i="11"/>
  <c r="ABG40" i="11"/>
  <c r="ABG41" i="11"/>
  <c r="ABF40" i="11"/>
  <c r="ABF39" i="11"/>
  <c r="ABF41" i="11"/>
  <c r="ABE39" i="11"/>
  <c r="ABE38" i="11"/>
  <c r="ABE40" i="11"/>
  <c r="ABE41" i="11"/>
  <c r="ABD40" i="11"/>
  <c r="ABD39" i="11"/>
  <c r="ABD41" i="11"/>
  <c r="ABB39" i="11"/>
  <c r="ABB38" i="11"/>
  <c r="ABB40" i="11"/>
  <c r="ABB41" i="11"/>
  <c r="ABA40" i="11"/>
  <c r="ABA39" i="11"/>
  <c r="ABA41" i="11"/>
  <c r="AAZ39" i="11"/>
  <c r="AAZ38" i="11"/>
  <c r="AAZ40" i="11"/>
  <c r="AAZ41" i="11"/>
  <c r="AAY40" i="11"/>
  <c r="AAY39" i="11"/>
  <c r="AAY41" i="11"/>
  <c r="AFL38" i="11"/>
  <c r="AFJ38" i="11"/>
  <c r="AFG38" i="11"/>
  <c r="AFE38" i="11"/>
  <c r="AFB38" i="11"/>
  <c r="AEZ38" i="11"/>
  <c r="AEW38" i="11"/>
  <c r="AEU38" i="11"/>
  <c r="AER38" i="11"/>
  <c r="AEP38" i="11"/>
  <c r="AEM38" i="11"/>
  <c r="AEK38" i="11"/>
  <c r="AEH38" i="11"/>
  <c r="AEF38" i="11"/>
  <c r="AEC38" i="11"/>
  <c r="AEA38" i="11"/>
  <c r="ADX38" i="11"/>
  <c r="ADV38" i="11"/>
  <c r="ADS38" i="11"/>
  <c r="ADQ38" i="11"/>
  <c r="ADN38" i="11"/>
  <c r="ADL38" i="11"/>
  <c r="ADI38" i="11"/>
  <c r="ADG38" i="11"/>
  <c r="ADD38" i="11"/>
  <c r="ADB38" i="11"/>
  <c r="ACY38" i="11"/>
  <c r="ACW38" i="11"/>
  <c r="ACT38" i="11"/>
  <c r="ACR38" i="11"/>
  <c r="ACO38" i="11"/>
  <c r="ACM38" i="11"/>
  <c r="ACJ38" i="11"/>
  <c r="ACH38" i="11"/>
  <c r="ACE38" i="11"/>
  <c r="ACC38" i="11"/>
  <c r="ABZ38" i="11"/>
  <c r="ABX38" i="11"/>
  <c r="ABU38" i="11"/>
  <c r="ABS38" i="11"/>
  <c r="ABP38" i="11"/>
  <c r="ABN38" i="11"/>
  <c r="ABK38" i="11"/>
  <c r="ABI38" i="11"/>
  <c r="ABF38" i="11"/>
  <c r="ABD38" i="11"/>
  <c r="ABA38" i="11"/>
  <c r="AAY38" i="11"/>
  <c r="AAW48" i="11"/>
  <c r="AAV48" i="11"/>
  <c r="AAU48" i="11"/>
  <c r="AAT48" i="11"/>
  <c r="AAR48" i="11"/>
  <c r="AAQ48" i="11"/>
  <c r="AAP48" i="11"/>
  <c r="AAO48" i="11"/>
  <c r="AAM48" i="11"/>
  <c r="AAL48" i="11"/>
  <c r="AAK48" i="11"/>
  <c r="AAJ48" i="11"/>
  <c r="AAH48" i="11"/>
  <c r="AAG48" i="11"/>
  <c r="AAF48" i="11"/>
  <c r="AAE48" i="11"/>
  <c r="AAC48" i="11"/>
  <c r="AAB48" i="11"/>
  <c r="AAA48" i="11"/>
  <c r="ZZ48" i="11"/>
  <c r="ZX48" i="11"/>
  <c r="ZW48" i="11"/>
  <c r="ZV48" i="11"/>
  <c r="ZU48" i="11"/>
  <c r="ZS48" i="11"/>
  <c r="ZR48" i="11"/>
  <c r="ZQ48" i="11"/>
  <c r="ZP48" i="11"/>
  <c r="ZN48" i="11"/>
  <c r="ZM48" i="11"/>
  <c r="ZL48" i="11"/>
  <c r="ZK48" i="11"/>
  <c r="ZI48" i="11"/>
  <c r="ZH48" i="11"/>
  <c r="ZG48" i="11"/>
  <c r="ZF48" i="11"/>
  <c r="ZD48" i="11"/>
  <c r="ZC48" i="11"/>
  <c r="ZB48" i="11"/>
  <c r="ZA48" i="11"/>
  <c r="YY48" i="11"/>
  <c r="YX48" i="11"/>
  <c r="YW48" i="11"/>
  <c r="YV48" i="11"/>
  <c r="YT48" i="11"/>
  <c r="YS48" i="11"/>
  <c r="YR48" i="11"/>
  <c r="YQ48" i="11"/>
  <c r="YO48" i="11"/>
  <c r="YN48" i="11"/>
  <c r="YM48" i="11"/>
  <c r="YL48" i="11"/>
  <c r="YJ48" i="11"/>
  <c r="YI48" i="11"/>
  <c r="YH48" i="11"/>
  <c r="YG48" i="11"/>
  <c r="YE48" i="11"/>
  <c r="YD48" i="11"/>
  <c r="YC48" i="11"/>
  <c r="YB48" i="11"/>
  <c r="XZ48" i="11"/>
  <c r="XY48" i="11"/>
  <c r="XX48" i="11"/>
  <c r="XW48" i="11"/>
  <c r="XU48" i="11"/>
  <c r="XT48" i="11"/>
  <c r="XS48" i="11"/>
  <c r="XR48" i="11"/>
  <c r="XP48" i="11"/>
  <c r="XO48" i="11"/>
  <c r="XN48" i="11"/>
  <c r="XM48" i="11"/>
  <c r="XK48" i="11"/>
  <c r="XJ48" i="11"/>
  <c r="XI48" i="11"/>
  <c r="XH48" i="11"/>
  <c r="XF48" i="11"/>
  <c r="XE48" i="11"/>
  <c r="XD48" i="11"/>
  <c r="XC48" i="11"/>
  <c r="XA48" i="11"/>
  <c r="WZ48" i="11"/>
  <c r="WY48" i="11"/>
  <c r="WX48" i="11"/>
  <c r="WV48" i="11"/>
  <c r="WU48" i="11"/>
  <c r="WT48" i="11"/>
  <c r="WS48" i="11"/>
  <c r="WQ48" i="11"/>
  <c r="WP48" i="11"/>
  <c r="WO48" i="11"/>
  <c r="WN48" i="11"/>
  <c r="WL48" i="11"/>
  <c r="WK48" i="11"/>
  <c r="WJ48" i="11"/>
  <c r="WI48" i="11"/>
  <c r="WG48" i="11"/>
  <c r="WF48" i="11"/>
  <c r="WE48" i="11"/>
  <c r="WD48" i="11"/>
  <c r="WB48" i="11"/>
  <c r="WA48" i="11"/>
  <c r="VZ48" i="11"/>
  <c r="VY48" i="11"/>
  <c r="VW48" i="11"/>
  <c r="VV48" i="11"/>
  <c r="VU48" i="11"/>
  <c r="VT48" i="11"/>
  <c r="VR48" i="11"/>
  <c r="VQ48" i="11"/>
  <c r="VP48" i="11"/>
  <c r="VO48" i="11"/>
  <c r="VM48" i="11"/>
  <c r="VL48" i="11"/>
  <c r="VK48" i="11"/>
  <c r="VJ48" i="11"/>
  <c r="VH48" i="11"/>
  <c r="VG48" i="11"/>
  <c r="VF48" i="11"/>
  <c r="VE48" i="11"/>
  <c r="VC48" i="11"/>
  <c r="VB48" i="11"/>
  <c r="VA48" i="11"/>
  <c r="UZ48" i="11"/>
  <c r="UX48" i="11"/>
  <c r="UW48" i="11"/>
  <c r="UV48" i="11"/>
  <c r="UU48" i="11"/>
  <c r="US48" i="11"/>
  <c r="UR48" i="11"/>
  <c r="UQ48" i="11"/>
  <c r="UP48" i="11"/>
  <c r="UN48" i="11"/>
  <c r="UM48" i="11"/>
  <c r="UL48" i="11"/>
  <c r="UK48" i="11"/>
  <c r="UI48" i="11"/>
  <c r="UH48" i="11"/>
  <c r="UG48" i="11"/>
  <c r="UF48" i="11"/>
  <c r="UD48" i="11"/>
  <c r="UC48" i="11"/>
  <c r="UB48" i="11"/>
  <c r="UA48" i="11"/>
  <c r="TY48" i="11"/>
  <c r="TX48" i="11"/>
  <c r="TW48" i="11"/>
  <c r="TV48" i="11"/>
  <c r="TT48" i="11"/>
  <c r="TS48" i="11"/>
  <c r="TR48" i="11"/>
  <c r="TQ48" i="11"/>
  <c r="TO48" i="11"/>
  <c r="TN48" i="11"/>
  <c r="TM48" i="11"/>
  <c r="TL48" i="11"/>
  <c r="TJ48" i="11"/>
  <c r="TI48" i="11"/>
  <c r="TH48" i="11"/>
  <c r="TG48" i="11"/>
  <c r="TE48" i="11"/>
  <c r="TD48" i="11"/>
  <c r="TC48" i="11"/>
  <c r="TB48" i="11"/>
  <c r="SZ48" i="11"/>
  <c r="SY48" i="11"/>
  <c r="SX48" i="11"/>
  <c r="SW48" i="11"/>
  <c r="SU48" i="11"/>
  <c r="ST48" i="11"/>
  <c r="SS48" i="11"/>
  <c r="SR48" i="11"/>
  <c r="SP48" i="11"/>
  <c r="SO48" i="11"/>
  <c r="SN48" i="11"/>
  <c r="SM48" i="11"/>
  <c r="SK48" i="11"/>
  <c r="SJ48" i="11"/>
  <c r="SI48" i="11"/>
  <c r="SH48" i="11"/>
  <c r="SF48" i="11"/>
  <c r="SE48" i="11"/>
  <c r="SD48" i="11"/>
  <c r="SC48" i="11"/>
  <c r="SA48" i="11"/>
  <c r="RZ48" i="11"/>
  <c r="RY48" i="11"/>
  <c r="RX48" i="11"/>
  <c r="RV48" i="11"/>
  <c r="RU48" i="11"/>
  <c r="RT48" i="11"/>
  <c r="RS48" i="11"/>
  <c r="RQ48" i="11"/>
  <c r="RP48" i="11"/>
  <c r="RO48" i="11"/>
  <c r="RN48" i="11"/>
  <c r="RL48" i="11"/>
  <c r="RK48" i="11"/>
  <c r="RJ48" i="11"/>
  <c r="RI48" i="11"/>
  <c r="RG48" i="11"/>
  <c r="RF48" i="11"/>
  <c r="RE48" i="11"/>
  <c r="RD48" i="11"/>
  <c r="RB48" i="11"/>
  <c r="RA48" i="11"/>
  <c r="QZ48" i="11"/>
  <c r="QY48" i="11"/>
  <c r="QW48" i="11"/>
  <c r="QV48" i="11"/>
  <c r="QU48" i="11"/>
  <c r="QT48" i="11"/>
  <c r="QR48" i="11"/>
  <c r="QQ48" i="11"/>
  <c r="QP48" i="11"/>
  <c r="QO48" i="11"/>
  <c r="QM48" i="11"/>
  <c r="QL48" i="11"/>
  <c r="QK48" i="11"/>
  <c r="QJ48" i="11"/>
  <c r="QH48" i="11"/>
  <c r="QG48" i="11"/>
  <c r="QF48" i="11"/>
  <c r="QE48" i="11"/>
  <c r="QC48" i="11"/>
  <c r="QB48" i="11"/>
  <c r="QA48" i="11"/>
  <c r="PZ48" i="11"/>
  <c r="PX48" i="11"/>
  <c r="PW48" i="11"/>
  <c r="PV48" i="11"/>
  <c r="PU48" i="11"/>
  <c r="PS48" i="11"/>
  <c r="PR48" i="11"/>
  <c r="PQ48" i="11"/>
  <c r="PP48" i="11"/>
  <c r="PN48" i="11"/>
  <c r="PM48" i="11"/>
  <c r="PL48" i="11"/>
  <c r="PK48" i="11"/>
  <c r="PI48" i="11"/>
  <c r="PH48" i="11"/>
  <c r="PG48" i="11"/>
  <c r="PF48" i="11"/>
  <c r="PD48" i="11"/>
  <c r="PC48" i="11"/>
  <c r="PB48" i="11"/>
  <c r="PA48" i="11"/>
  <c r="OY48" i="11"/>
  <c r="OX48" i="11"/>
  <c r="OW48" i="11"/>
  <c r="OV48" i="11"/>
  <c r="OT48" i="11"/>
  <c r="OS48" i="11"/>
  <c r="OR48" i="11"/>
  <c r="OQ48" i="11"/>
  <c r="OO48" i="11"/>
  <c r="ON48" i="11"/>
  <c r="OM48" i="11"/>
  <c r="OL48" i="11"/>
  <c r="OJ48" i="11"/>
  <c r="OI48" i="11"/>
  <c r="OH48" i="11"/>
  <c r="OG48" i="11"/>
  <c r="OE48" i="11"/>
  <c r="OD48" i="11"/>
  <c r="OC48" i="11"/>
  <c r="OB48" i="11"/>
  <c r="NZ48" i="11"/>
  <c r="NY48" i="11"/>
  <c r="NX48" i="11"/>
  <c r="NW48" i="11"/>
  <c r="NU48" i="11"/>
  <c r="NT48" i="11"/>
  <c r="NS48" i="11"/>
  <c r="NR48" i="11"/>
  <c r="NP48" i="11"/>
  <c r="NO48" i="11"/>
  <c r="NN48" i="11"/>
  <c r="NM48" i="11"/>
  <c r="NK48" i="11"/>
  <c r="NJ48" i="11"/>
  <c r="NI48" i="11"/>
  <c r="NH48" i="11"/>
  <c r="NF48" i="11"/>
  <c r="NE48" i="11"/>
  <c r="ND48" i="11"/>
  <c r="NC48" i="11"/>
  <c r="AAW47" i="11"/>
  <c r="AAV47" i="11"/>
  <c r="AAU47" i="11"/>
  <c r="AAT47" i="11"/>
  <c r="AAR47" i="11"/>
  <c r="AAQ47" i="11"/>
  <c r="AAP47" i="11"/>
  <c r="AAO47" i="11"/>
  <c r="AAM47" i="11"/>
  <c r="AAL47" i="11"/>
  <c r="AAK47" i="11"/>
  <c r="AAJ47" i="11"/>
  <c r="AAH47" i="11"/>
  <c r="AAG47" i="11"/>
  <c r="AAF47" i="11"/>
  <c r="AAE47" i="11"/>
  <c r="AAC47" i="11"/>
  <c r="AAB47" i="11"/>
  <c r="AAA47" i="11"/>
  <c r="ZZ47" i="11"/>
  <c r="ZX47" i="11"/>
  <c r="ZW47" i="11"/>
  <c r="ZV47" i="11"/>
  <c r="ZU47" i="11"/>
  <c r="ZS47" i="11"/>
  <c r="ZR47" i="11"/>
  <c r="ZQ47" i="11"/>
  <c r="ZP47" i="11"/>
  <c r="ZN47" i="11"/>
  <c r="ZM47" i="11"/>
  <c r="ZL47" i="11"/>
  <c r="ZK47" i="11"/>
  <c r="ZI47" i="11"/>
  <c r="ZH47" i="11"/>
  <c r="ZG47" i="11"/>
  <c r="ZF47" i="11"/>
  <c r="ZD47" i="11"/>
  <c r="ZC47" i="11"/>
  <c r="ZB47" i="11"/>
  <c r="ZA47" i="11"/>
  <c r="YY47" i="11"/>
  <c r="YX47" i="11"/>
  <c r="YW47" i="11"/>
  <c r="YV47" i="11"/>
  <c r="YT47" i="11"/>
  <c r="YS47" i="11"/>
  <c r="YR47" i="11"/>
  <c r="YQ47" i="11"/>
  <c r="YO47" i="11"/>
  <c r="YN47" i="11"/>
  <c r="YM47" i="11"/>
  <c r="YL47" i="11"/>
  <c r="YJ47" i="11"/>
  <c r="YI47" i="11"/>
  <c r="YH47" i="11"/>
  <c r="YG47" i="11"/>
  <c r="YE47" i="11"/>
  <c r="YD47" i="11"/>
  <c r="YC47" i="11"/>
  <c r="YB47" i="11"/>
  <c r="XZ47" i="11"/>
  <c r="XY47" i="11"/>
  <c r="XX47" i="11"/>
  <c r="XW47" i="11"/>
  <c r="XU47" i="11"/>
  <c r="XT47" i="11"/>
  <c r="XS47" i="11"/>
  <c r="XR47" i="11"/>
  <c r="XP47" i="11"/>
  <c r="XO47" i="11"/>
  <c r="XN47" i="11"/>
  <c r="XM47" i="11"/>
  <c r="XK47" i="11"/>
  <c r="XJ47" i="11"/>
  <c r="XI47" i="11"/>
  <c r="XH47" i="11"/>
  <c r="XF47" i="11"/>
  <c r="XE47" i="11"/>
  <c r="XD47" i="11"/>
  <c r="XC47" i="11"/>
  <c r="XA47" i="11"/>
  <c r="WZ47" i="11"/>
  <c r="WY47" i="11"/>
  <c r="WX47" i="11"/>
  <c r="WV47" i="11"/>
  <c r="WU47" i="11"/>
  <c r="WT47" i="11"/>
  <c r="WS47" i="11"/>
  <c r="WQ47" i="11"/>
  <c r="WP47" i="11"/>
  <c r="WO47" i="11"/>
  <c r="WN47" i="11"/>
  <c r="WL47" i="11"/>
  <c r="WK47" i="11"/>
  <c r="WJ47" i="11"/>
  <c r="WI47" i="11"/>
  <c r="WG47" i="11"/>
  <c r="WF47" i="11"/>
  <c r="WE47" i="11"/>
  <c r="WD47" i="11"/>
  <c r="WB47" i="11"/>
  <c r="WA47" i="11"/>
  <c r="VZ47" i="11"/>
  <c r="VY47" i="11"/>
  <c r="VW47" i="11"/>
  <c r="VV47" i="11"/>
  <c r="VU47" i="11"/>
  <c r="VT47" i="11"/>
  <c r="VR47" i="11"/>
  <c r="VQ47" i="11"/>
  <c r="VP47" i="11"/>
  <c r="VO47" i="11"/>
  <c r="VM47" i="11"/>
  <c r="VL47" i="11"/>
  <c r="VK47" i="11"/>
  <c r="VJ47" i="11"/>
  <c r="VH47" i="11"/>
  <c r="VG47" i="11"/>
  <c r="VF47" i="11"/>
  <c r="VE47" i="11"/>
  <c r="VC47" i="11"/>
  <c r="VB47" i="11"/>
  <c r="VA47" i="11"/>
  <c r="UZ47" i="11"/>
  <c r="UX47" i="11"/>
  <c r="UW47" i="11"/>
  <c r="UV47" i="11"/>
  <c r="UU47" i="11"/>
  <c r="US47" i="11"/>
  <c r="UR47" i="11"/>
  <c r="UQ47" i="11"/>
  <c r="UP47" i="11"/>
  <c r="UN47" i="11"/>
  <c r="UM47" i="11"/>
  <c r="UL47" i="11"/>
  <c r="UK47" i="11"/>
  <c r="UI47" i="11"/>
  <c r="UH47" i="11"/>
  <c r="UG47" i="11"/>
  <c r="UF47" i="11"/>
  <c r="UD47" i="11"/>
  <c r="UC47" i="11"/>
  <c r="UB47" i="11"/>
  <c r="UA47" i="11"/>
  <c r="TY47" i="11"/>
  <c r="TX47" i="11"/>
  <c r="TW47" i="11"/>
  <c r="TV47" i="11"/>
  <c r="TT47" i="11"/>
  <c r="TS47" i="11"/>
  <c r="TR47" i="11"/>
  <c r="TQ47" i="11"/>
  <c r="TO47" i="11"/>
  <c r="TN47" i="11"/>
  <c r="TM47" i="11"/>
  <c r="TL47" i="11"/>
  <c r="TJ47" i="11"/>
  <c r="TI47" i="11"/>
  <c r="TH47" i="11"/>
  <c r="TG47" i="11"/>
  <c r="TE47" i="11"/>
  <c r="TD47" i="11"/>
  <c r="TC47" i="11"/>
  <c r="TB47" i="11"/>
  <c r="SZ47" i="11"/>
  <c r="SY47" i="11"/>
  <c r="SX47" i="11"/>
  <c r="SW47" i="11"/>
  <c r="SU47" i="11"/>
  <c r="ST47" i="11"/>
  <c r="SS47" i="11"/>
  <c r="SR47" i="11"/>
  <c r="SP47" i="11"/>
  <c r="SO47" i="11"/>
  <c r="SN47" i="11"/>
  <c r="SM47" i="11"/>
  <c r="SK47" i="11"/>
  <c r="SJ47" i="11"/>
  <c r="SI47" i="11"/>
  <c r="SH47" i="11"/>
  <c r="SF47" i="11"/>
  <c r="SE47" i="11"/>
  <c r="SD47" i="11"/>
  <c r="SC47" i="11"/>
  <c r="SA47" i="11"/>
  <c r="RZ47" i="11"/>
  <c r="RY47" i="11"/>
  <c r="RX47" i="11"/>
  <c r="RV47" i="11"/>
  <c r="RU47" i="11"/>
  <c r="RT47" i="11"/>
  <c r="RS47" i="11"/>
  <c r="RQ47" i="11"/>
  <c r="RP47" i="11"/>
  <c r="RO47" i="11"/>
  <c r="RN47" i="11"/>
  <c r="RL47" i="11"/>
  <c r="RK47" i="11"/>
  <c r="RJ47" i="11"/>
  <c r="RI47" i="11"/>
  <c r="RG47" i="11"/>
  <c r="RF47" i="11"/>
  <c r="RE47" i="11"/>
  <c r="RD47" i="11"/>
  <c r="RB47" i="11"/>
  <c r="RA47" i="11"/>
  <c r="QZ47" i="11"/>
  <c r="QY47" i="11"/>
  <c r="QW47" i="11"/>
  <c r="QV47" i="11"/>
  <c r="QU47" i="11"/>
  <c r="QT47" i="11"/>
  <c r="QR47" i="11"/>
  <c r="QQ47" i="11"/>
  <c r="QP47" i="11"/>
  <c r="QO47" i="11"/>
  <c r="QM47" i="11"/>
  <c r="QL47" i="11"/>
  <c r="QK47" i="11"/>
  <c r="QJ47" i="11"/>
  <c r="QH47" i="11"/>
  <c r="QG47" i="11"/>
  <c r="QF47" i="11"/>
  <c r="QE47" i="11"/>
  <c r="QC47" i="11"/>
  <c r="QB47" i="11"/>
  <c r="QA47" i="11"/>
  <c r="PZ47" i="11"/>
  <c r="PX47" i="11"/>
  <c r="PW47" i="11"/>
  <c r="PV47" i="11"/>
  <c r="PU47" i="11"/>
  <c r="PS47" i="11"/>
  <c r="PR47" i="11"/>
  <c r="PQ47" i="11"/>
  <c r="PP47" i="11"/>
  <c r="PN47" i="11"/>
  <c r="PM47" i="11"/>
  <c r="PL47" i="11"/>
  <c r="PK47" i="11"/>
  <c r="PI47" i="11"/>
  <c r="PH47" i="11"/>
  <c r="PG47" i="11"/>
  <c r="PF47" i="11"/>
  <c r="PD47" i="11"/>
  <c r="PC47" i="11"/>
  <c r="PB47" i="11"/>
  <c r="PA47" i="11"/>
  <c r="OY47" i="11"/>
  <c r="OX47" i="11"/>
  <c r="OW47" i="11"/>
  <c r="OV47" i="11"/>
  <c r="OT47" i="11"/>
  <c r="OS47" i="11"/>
  <c r="OR47" i="11"/>
  <c r="OQ47" i="11"/>
  <c r="OO47" i="11"/>
  <c r="ON47" i="11"/>
  <c r="OM47" i="11"/>
  <c r="OL47" i="11"/>
  <c r="OJ47" i="11"/>
  <c r="OI47" i="11"/>
  <c r="OH47" i="11"/>
  <c r="OG47" i="11"/>
  <c r="OE47" i="11"/>
  <c r="OD47" i="11"/>
  <c r="OC47" i="11"/>
  <c r="OB47" i="11"/>
  <c r="NZ47" i="11"/>
  <c r="NY47" i="11"/>
  <c r="NX47" i="11"/>
  <c r="NW47" i="11"/>
  <c r="NU47" i="11"/>
  <c r="NT47" i="11"/>
  <c r="NS47" i="11"/>
  <c r="NR47" i="11"/>
  <c r="NP47" i="11"/>
  <c r="NO47" i="11"/>
  <c r="NN47" i="11"/>
  <c r="NM47" i="11"/>
  <c r="NK47" i="11"/>
  <c r="NJ47" i="11"/>
  <c r="NI47" i="11"/>
  <c r="NH47" i="11"/>
  <c r="NF47" i="11"/>
  <c r="NE47" i="11"/>
  <c r="ND47" i="11"/>
  <c r="NC47" i="11"/>
  <c r="AAW46" i="11"/>
  <c r="AAV46" i="11"/>
  <c r="AAU46" i="11"/>
  <c r="AAT46" i="11"/>
  <c r="AAR46" i="11"/>
  <c r="AAQ46" i="11"/>
  <c r="AAP46" i="11"/>
  <c r="AAO46" i="11"/>
  <c r="AAM46" i="11"/>
  <c r="AAL46" i="11"/>
  <c r="AAK46" i="11"/>
  <c r="AAJ46" i="11"/>
  <c r="AAH46" i="11"/>
  <c r="AAG46" i="11"/>
  <c r="AAF46" i="11"/>
  <c r="AAE46" i="11"/>
  <c r="AAC46" i="11"/>
  <c r="AAB46" i="11"/>
  <c r="AAA46" i="11"/>
  <c r="ZZ46" i="11"/>
  <c r="ZX46" i="11"/>
  <c r="ZW46" i="11"/>
  <c r="ZV46" i="11"/>
  <c r="ZU46" i="11"/>
  <c r="ZS46" i="11"/>
  <c r="ZR46" i="11"/>
  <c r="ZQ46" i="11"/>
  <c r="ZP46" i="11"/>
  <c r="ZN46" i="11"/>
  <c r="ZM46" i="11"/>
  <c r="ZL46" i="11"/>
  <c r="ZK46" i="11"/>
  <c r="ZI46" i="11"/>
  <c r="ZH46" i="11"/>
  <c r="ZG46" i="11"/>
  <c r="ZF46" i="11"/>
  <c r="ZD46" i="11"/>
  <c r="ZC46" i="11"/>
  <c r="ZB46" i="11"/>
  <c r="ZA46" i="11"/>
  <c r="YY46" i="11"/>
  <c r="YX46" i="11"/>
  <c r="YW46" i="11"/>
  <c r="YV46" i="11"/>
  <c r="YT46" i="11"/>
  <c r="YS46" i="11"/>
  <c r="YR46" i="11"/>
  <c r="YQ46" i="11"/>
  <c r="YO46" i="11"/>
  <c r="YN46" i="11"/>
  <c r="YM46" i="11"/>
  <c r="YL46" i="11"/>
  <c r="YJ46" i="11"/>
  <c r="YI46" i="11"/>
  <c r="YH46" i="11"/>
  <c r="YG46" i="11"/>
  <c r="YE46" i="11"/>
  <c r="YD46" i="11"/>
  <c r="YC46" i="11"/>
  <c r="YB46" i="11"/>
  <c r="XZ46" i="11"/>
  <c r="XY46" i="11"/>
  <c r="XX46" i="11"/>
  <c r="XW46" i="11"/>
  <c r="XU46" i="11"/>
  <c r="XT46" i="11"/>
  <c r="XS46" i="11"/>
  <c r="XR46" i="11"/>
  <c r="XP46" i="11"/>
  <c r="XO46" i="11"/>
  <c r="XN46" i="11"/>
  <c r="XM46" i="11"/>
  <c r="XK46" i="11"/>
  <c r="XJ46" i="11"/>
  <c r="XI46" i="11"/>
  <c r="XH46" i="11"/>
  <c r="XF46" i="11"/>
  <c r="XE46" i="11"/>
  <c r="XD46" i="11"/>
  <c r="XC46" i="11"/>
  <c r="XA46" i="11"/>
  <c r="WZ46" i="11"/>
  <c r="WY46" i="11"/>
  <c r="WX46" i="11"/>
  <c r="WV46" i="11"/>
  <c r="WU46" i="11"/>
  <c r="WT46" i="11"/>
  <c r="WS46" i="11"/>
  <c r="WQ46" i="11"/>
  <c r="WP46" i="11"/>
  <c r="WO46" i="11"/>
  <c r="WN46" i="11"/>
  <c r="WL46" i="11"/>
  <c r="WK46" i="11"/>
  <c r="WJ46" i="11"/>
  <c r="WI46" i="11"/>
  <c r="WG46" i="11"/>
  <c r="WF46" i="11"/>
  <c r="WE46" i="11"/>
  <c r="WD46" i="11"/>
  <c r="WB46" i="11"/>
  <c r="WA46" i="11"/>
  <c r="VZ46" i="11"/>
  <c r="VY46" i="11"/>
  <c r="VW46" i="11"/>
  <c r="VV46" i="11"/>
  <c r="VU46" i="11"/>
  <c r="VT46" i="11"/>
  <c r="VR46" i="11"/>
  <c r="VQ46" i="11"/>
  <c r="VP46" i="11"/>
  <c r="VO46" i="11"/>
  <c r="VM46" i="11"/>
  <c r="VL46" i="11"/>
  <c r="VK46" i="11"/>
  <c r="VJ46" i="11"/>
  <c r="VH46" i="11"/>
  <c r="VG46" i="11"/>
  <c r="VF46" i="11"/>
  <c r="VE46" i="11"/>
  <c r="VC46" i="11"/>
  <c r="VB46" i="11"/>
  <c r="VA46" i="11"/>
  <c r="UZ46" i="11"/>
  <c r="UX46" i="11"/>
  <c r="UW46" i="11"/>
  <c r="UV46" i="11"/>
  <c r="UU46" i="11"/>
  <c r="US46" i="11"/>
  <c r="UR46" i="11"/>
  <c r="UQ46" i="11"/>
  <c r="UP46" i="11"/>
  <c r="UN46" i="11"/>
  <c r="UM46" i="11"/>
  <c r="UL46" i="11"/>
  <c r="UK46" i="11"/>
  <c r="UI46" i="11"/>
  <c r="UH46" i="11"/>
  <c r="UG46" i="11"/>
  <c r="UF46" i="11"/>
  <c r="UD46" i="11"/>
  <c r="UC46" i="11"/>
  <c r="UB46" i="11"/>
  <c r="UA46" i="11"/>
  <c r="TY46" i="11"/>
  <c r="TX46" i="11"/>
  <c r="TW46" i="11"/>
  <c r="TV46" i="11"/>
  <c r="TT46" i="11"/>
  <c r="TS46" i="11"/>
  <c r="TR46" i="11"/>
  <c r="TQ46" i="11"/>
  <c r="TO46" i="11"/>
  <c r="TN46" i="11"/>
  <c r="TM46" i="11"/>
  <c r="TL46" i="11"/>
  <c r="TJ46" i="11"/>
  <c r="TI46" i="11"/>
  <c r="TH46" i="11"/>
  <c r="TG46" i="11"/>
  <c r="TE46" i="11"/>
  <c r="TD46" i="11"/>
  <c r="TC46" i="11"/>
  <c r="TB46" i="11"/>
  <c r="SZ46" i="11"/>
  <c r="SY46" i="11"/>
  <c r="SX46" i="11"/>
  <c r="SW46" i="11"/>
  <c r="SU46" i="11"/>
  <c r="ST46" i="11"/>
  <c r="SS46" i="11"/>
  <c r="SR46" i="11"/>
  <c r="SP46" i="11"/>
  <c r="SO46" i="11"/>
  <c r="SN46" i="11"/>
  <c r="SM46" i="11"/>
  <c r="SK46" i="11"/>
  <c r="SJ46" i="11"/>
  <c r="SI46" i="11"/>
  <c r="SH46" i="11"/>
  <c r="SF46" i="11"/>
  <c r="SE46" i="11"/>
  <c r="SD46" i="11"/>
  <c r="SC46" i="11"/>
  <c r="SA46" i="11"/>
  <c r="RZ46" i="11"/>
  <c r="RY46" i="11"/>
  <c r="RX46" i="11"/>
  <c r="RV46" i="11"/>
  <c r="RU46" i="11"/>
  <c r="RT46" i="11"/>
  <c r="RS46" i="11"/>
  <c r="RQ46" i="11"/>
  <c r="RP46" i="11"/>
  <c r="RO46" i="11"/>
  <c r="RN46" i="11"/>
  <c r="RL46" i="11"/>
  <c r="RK46" i="11"/>
  <c r="RJ46" i="11"/>
  <c r="RI46" i="11"/>
  <c r="RG46" i="11"/>
  <c r="RF46" i="11"/>
  <c r="RE46" i="11"/>
  <c r="RD46" i="11"/>
  <c r="RB46" i="11"/>
  <c r="RA46" i="11"/>
  <c r="QZ46" i="11"/>
  <c r="QY46" i="11"/>
  <c r="QW46" i="11"/>
  <c r="QV46" i="11"/>
  <c r="QU46" i="11"/>
  <c r="QT46" i="11"/>
  <c r="QR46" i="11"/>
  <c r="QQ46" i="11"/>
  <c r="QP46" i="11"/>
  <c r="QO46" i="11"/>
  <c r="QM46" i="11"/>
  <c r="QL46" i="11"/>
  <c r="QK46" i="11"/>
  <c r="QJ46" i="11"/>
  <c r="QH46" i="11"/>
  <c r="QG46" i="11"/>
  <c r="QF46" i="11"/>
  <c r="QE46" i="11"/>
  <c r="QC46" i="11"/>
  <c r="QB46" i="11"/>
  <c r="QA46" i="11"/>
  <c r="PZ46" i="11"/>
  <c r="PX46" i="11"/>
  <c r="PW46" i="11"/>
  <c r="PV46" i="11"/>
  <c r="PU46" i="11"/>
  <c r="PS46" i="11"/>
  <c r="PR46" i="11"/>
  <c r="PQ46" i="11"/>
  <c r="PP46" i="11"/>
  <c r="PN46" i="11"/>
  <c r="PM46" i="11"/>
  <c r="PL46" i="11"/>
  <c r="PK46" i="11"/>
  <c r="PI46" i="11"/>
  <c r="PH46" i="11"/>
  <c r="PG46" i="11"/>
  <c r="PF46" i="11"/>
  <c r="PD46" i="11"/>
  <c r="PC46" i="11"/>
  <c r="PB46" i="11"/>
  <c r="PA46" i="11"/>
  <c r="OY46" i="11"/>
  <c r="OX46" i="11"/>
  <c r="OW46" i="11"/>
  <c r="OV46" i="11"/>
  <c r="OT46" i="11"/>
  <c r="OS46" i="11"/>
  <c r="OR46" i="11"/>
  <c r="OQ46" i="11"/>
  <c r="OO46" i="11"/>
  <c r="ON46" i="11"/>
  <c r="OM46" i="11"/>
  <c r="OL46" i="11"/>
  <c r="OJ46" i="11"/>
  <c r="OI46" i="11"/>
  <c r="OH46" i="11"/>
  <c r="OG46" i="11"/>
  <c r="OE46" i="11"/>
  <c r="OD46" i="11"/>
  <c r="OC46" i="11"/>
  <c r="OB46" i="11"/>
  <c r="NZ46" i="11"/>
  <c r="NY46" i="11"/>
  <c r="NX46" i="11"/>
  <c r="NW46" i="11"/>
  <c r="NU46" i="11"/>
  <c r="NT46" i="11"/>
  <c r="NS46" i="11"/>
  <c r="NR46" i="11"/>
  <c r="NP46" i="11"/>
  <c r="NO46" i="11"/>
  <c r="NN46" i="11"/>
  <c r="NM46" i="11"/>
  <c r="NK46" i="11"/>
  <c r="NJ46" i="11"/>
  <c r="NI46" i="11"/>
  <c r="NH46" i="11"/>
  <c r="NF46" i="11"/>
  <c r="NE46" i="11"/>
  <c r="ND46" i="11"/>
  <c r="NC46" i="11"/>
  <c r="AAW45" i="11"/>
  <c r="AAV45" i="11"/>
  <c r="AAU45" i="11"/>
  <c r="AAT45" i="11"/>
  <c r="AAR45" i="11"/>
  <c r="AAQ45" i="11"/>
  <c r="AAP45" i="11"/>
  <c r="AAO45" i="11"/>
  <c r="AAM45" i="11"/>
  <c r="AAL45" i="11"/>
  <c r="AAK45" i="11"/>
  <c r="AAJ45" i="11"/>
  <c r="AAH45" i="11"/>
  <c r="AAG45" i="11"/>
  <c r="AAF45" i="11"/>
  <c r="AAE45" i="11"/>
  <c r="AAC45" i="11"/>
  <c r="AAB45" i="11"/>
  <c r="AAA45" i="11"/>
  <c r="ZZ45" i="11"/>
  <c r="ZX45" i="11"/>
  <c r="ZW45" i="11"/>
  <c r="ZV45" i="11"/>
  <c r="ZU45" i="11"/>
  <c r="ZS45" i="11"/>
  <c r="ZR45" i="11"/>
  <c r="ZQ45" i="11"/>
  <c r="ZP45" i="11"/>
  <c r="ZN45" i="11"/>
  <c r="ZM45" i="11"/>
  <c r="ZL45" i="11"/>
  <c r="ZK45" i="11"/>
  <c r="ZI45" i="11"/>
  <c r="ZH45" i="11"/>
  <c r="ZG45" i="11"/>
  <c r="ZF45" i="11"/>
  <c r="ZD45" i="11"/>
  <c r="ZC45" i="11"/>
  <c r="ZB45" i="11"/>
  <c r="ZA45" i="11"/>
  <c r="YY45" i="11"/>
  <c r="YX45" i="11"/>
  <c r="YW45" i="11"/>
  <c r="YV45" i="11"/>
  <c r="YT45" i="11"/>
  <c r="YS45" i="11"/>
  <c r="YR45" i="11"/>
  <c r="YQ45" i="11"/>
  <c r="YO45" i="11"/>
  <c r="YN45" i="11"/>
  <c r="YM45" i="11"/>
  <c r="YL45" i="11"/>
  <c r="YJ45" i="11"/>
  <c r="YI45" i="11"/>
  <c r="YH45" i="11"/>
  <c r="YG45" i="11"/>
  <c r="YE45" i="11"/>
  <c r="YD45" i="11"/>
  <c r="YC45" i="11"/>
  <c r="YB45" i="11"/>
  <c r="XZ45" i="11"/>
  <c r="XY45" i="11"/>
  <c r="XX45" i="11"/>
  <c r="XW45" i="11"/>
  <c r="XU45" i="11"/>
  <c r="XT45" i="11"/>
  <c r="XS45" i="11"/>
  <c r="XR45" i="11"/>
  <c r="XP45" i="11"/>
  <c r="XO45" i="11"/>
  <c r="XN45" i="11"/>
  <c r="XM45" i="11"/>
  <c r="XK45" i="11"/>
  <c r="XJ45" i="11"/>
  <c r="XI45" i="11"/>
  <c r="XH45" i="11"/>
  <c r="XF45" i="11"/>
  <c r="XE45" i="11"/>
  <c r="XD45" i="11"/>
  <c r="XC45" i="11"/>
  <c r="XA45" i="11"/>
  <c r="WZ45" i="11"/>
  <c r="WY45" i="11"/>
  <c r="WX45" i="11"/>
  <c r="WV45" i="11"/>
  <c r="WU45" i="11"/>
  <c r="WT45" i="11"/>
  <c r="WS45" i="11"/>
  <c r="WQ45" i="11"/>
  <c r="WP45" i="11"/>
  <c r="WO45" i="11"/>
  <c r="WN45" i="11"/>
  <c r="WL45" i="11"/>
  <c r="WK45" i="11"/>
  <c r="WJ45" i="11"/>
  <c r="WI45" i="11"/>
  <c r="WG45" i="11"/>
  <c r="WF45" i="11"/>
  <c r="WE45" i="11"/>
  <c r="WD45" i="11"/>
  <c r="WB45" i="11"/>
  <c r="WA45" i="11"/>
  <c r="VZ45" i="11"/>
  <c r="VY45" i="11"/>
  <c r="VW45" i="11"/>
  <c r="VV45" i="11"/>
  <c r="VU45" i="11"/>
  <c r="VT45" i="11"/>
  <c r="VR45" i="11"/>
  <c r="VQ45" i="11"/>
  <c r="VP45" i="11"/>
  <c r="VO45" i="11"/>
  <c r="VM45" i="11"/>
  <c r="VL45" i="11"/>
  <c r="VK45" i="11"/>
  <c r="VJ45" i="11"/>
  <c r="VH45" i="11"/>
  <c r="VG45" i="11"/>
  <c r="VF45" i="11"/>
  <c r="VE45" i="11"/>
  <c r="VC45" i="11"/>
  <c r="VB45" i="11"/>
  <c r="VA45" i="11"/>
  <c r="UZ45" i="11"/>
  <c r="UX45" i="11"/>
  <c r="UW45" i="11"/>
  <c r="UV45" i="11"/>
  <c r="UU45" i="11"/>
  <c r="US45" i="11"/>
  <c r="UR45" i="11"/>
  <c r="UQ45" i="11"/>
  <c r="UP45" i="11"/>
  <c r="UN45" i="11"/>
  <c r="UM45" i="11"/>
  <c r="UL45" i="11"/>
  <c r="UK45" i="11"/>
  <c r="UI45" i="11"/>
  <c r="UH45" i="11"/>
  <c r="UG45" i="11"/>
  <c r="UF45" i="11"/>
  <c r="UD45" i="11"/>
  <c r="UC45" i="11"/>
  <c r="UB45" i="11"/>
  <c r="UA45" i="11"/>
  <c r="TY45" i="11"/>
  <c r="TX45" i="11"/>
  <c r="TW45" i="11"/>
  <c r="TV45" i="11"/>
  <c r="TT45" i="11"/>
  <c r="TS45" i="11"/>
  <c r="TR45" i="11"/>
  <c r="TQ45" i="11"/>
  <c r="TO45" i="11"/>
  <c r="TN45" i="11"/>
  <c r="TM45" i="11"/>
  <c r="TL45" i="11"/>
  <c r="TJ45" i="11"/>
  <c r="TI45" i="11"/>
  <c r="TH45" i="11"/>
  <c r="TG45" i="11"/>
  <c r="TE45" i="11"/>
  <c r="TD45" i="11"/>
  <c r="TC45" i="11"/>
  <c r="TB45" i="11"/>
  <c r="SZ45" i="11"/>
  <c r="SY45" i="11"/>
  <c r="SX45" i="11"/>
  <c r="SW45" i="11"/>
  <c r="SU45" i="11"/>
  <c r="ST45" i="11"/>
  <c r="SS45" i="11"/>
  <c r="SR45" i="11"/>
  <c r="SP45" i="11"/>
  <c r="SO45" i="11"/>
  <c r="SN45" i="11"/>
  <c r="SM45" i="11"/>
  <c r="SK45" i="11"/>
  <c r="SJ45" i="11"/>
  <c r="SI45" i="11"/>
  <c r="SH45" i="11"/>
  <c r="SF45" i="11"/>
  <c r="SE45" i="11"/>
  <c r="SD45" i="11"/>
  <c r="SC45" i="11"/>
  <c r="SA45" i="11"/>
  <c r="RZ45" i="11"/>
  <c r="RY45" i="11"/>
  <c r="RX45" i="11"/>
  <c r="RV45" i="11"/>
  <c r="RU45" i="11"/>
  <c r="RT45" i="11"/>
  <c r="RS45" i="11"/>
  <c r="RQ45" i="11"/>
  <c r="RP45" i="11"/>
  <c r="RO45" i="11"/>
  <c r="RN45" i="11"/>
  <c r="RL45" i="11"/>
  <c r="RK45" i="11"/>
  <c r="RJ45" i="11"/>
  <c r="RI45" i="11"/>
  <c r="RG45" i="11"/>
  <c r="RF45" i="11"/>
  <c r="RE45" i="11"/>
  <c r="RD45" i="11"/>
  <c r="RB45" i="11"/>
  <c r="RA45" i="11"/>
  <c r="QZ45" i="11"/>
  <c r="QY45" i="11"/>
  <c r="QW45" i="11"/>
  <c r="QV45" i="11"/>
  <c r="QU45" i="11"/>
  <c r="QT45" i="11"/>
  <c r="QR45" i="11"/>
  <c r="QQ45" i="11"/>
  <c r="QP45" i="11"/>
  <c r="QO45" i="11"/>
  <c r="QM45" i="11"/>
  <c r="QL45" i="11"/>
  <c r="QK45" i="11"/>
  <c r="QJ45" i="11"/>
  <c r="QH45" i="11"/>
  <c r="QG45" i="11"/>
  <c r="QF45" i="11"/>
  <c r="QE45" i="11"/>
  <c r="QC45" i="11"/>
  <c r="QB45" i="11"/>
  <c r="QA45" i="11"/>
  <c r="PZ45" i="11"/>
  <c r="PX45" i="11"/>
  <c r="PW45" i="11"/>
  <c r="PV45" i="11"/>
  <c r="PU45" i="11"/>
  <c r="PS45" i="11"/>
  <c r="PR45" i="11"/>
  <c r="PQ45" i="11"/>
  <c r="PP45" i="11"/>
  <c r="PN45" i="11"/>
  <c r="PM45" i="11"/>
  <c r="PL45" i="11"/>
  <c r="PK45" i="11"/>
  <c r="PI45" i="11"/>
  <c r="PH45" i="11"/>
  <c r="PG45" i="11"/>
  <c r="PF45" i="11"/>
  <c r="PD45" i="11"/>
  <c r="PC45" i="11"/>
  <c r="PB45" i="11"/>
  <c r="PA45" i="11"/>
  <c r="OY45" i="11"/>
  <c r="OX45" i="11"/>
  <c r="OW45" i="11"/>
  <c r="OV45" i="11"/>
  <c r="OT45" i="11"/>
  <c r="OS45" i="11"/>
  <c r="OR45" i="11"/>
  <c r="OQ45" i="11"/>
  <c r="OO45" i="11"/>
  <c r="ON45" i="11"/>
  <c r="OM45" i="11"/>
  <c r="OL45" i="11"/>
  <c r="OJ45" i="11"/>
  <c r="OI45" i="11"/>
  <c r="OH45" i="11"/>
  <c r="OG45" i="11"/>
  <c r="OE45" i="11"/>
  <c r="OD45" i="11"/>
  <c r="OC45" i="11"/>
  <c r="OB45" i="11"/>
  <c r="NZ45" i="11"/>
  <c r="NY45" i="11"/>
  <c r="NX45" i="11"/>
  <c r="NW45" i="11"/>
  <c r="NU45" i="11"/>
  <c r="NT45" i="11"/>
  <c r="NS45" i="11"/>
  <c r="NR45" i="11"/>
  <c r="NP45" i="11"/>
  <c r="NO45" i="11"/>
  <c r="NN45" i="11"/>
  <c r="NM45" i="11"/>
  <c r="NK45" i="11"/>
  <c r="NJ45" i="11"/>
  <c r="NI45" i="11"/>
  <c r="NH45" i="11"/>
  <c r="NF45" i="11"/>
  <c r="NE45" i="11"/>
  <c r="ND45" i="11"/>
  <c r="NC45" i="11"/>
  <c r="AAW44" i="11"/>
  <c r="AAV44" i="11"/>
  <c r="AAU44" i="11"/>
  <c r="AAT44" i="11"/>
  <c r="AAR44" i="11"/>
  <c r="AAQ44" i="11"/>
  <c r="AAP44" i="11"/>
  <c r="AAO44" i="11"/>
  <c r="AAM44" i="11"/>
  <c r="AAL44" i="11"/>
  <c r="AAK44" i="11"/>
  <c r="AAJ44" i="11"/>
  <c r="AAH44" i="11"/>
  <c r="AAG44" i="11"/>
  <c r="AAF44" i="11"/>
  <c r="AAE44" i="11"/>
  <c r="AAC44" i="11"/>
  <c r="AAB44" i="11"/>
  <c r="AAA44" i="11"/>
  <c r="ZZ44" i="11"/>
  <c r="ZX44" i="11"/>
  <c r="ZW44" i="11"/>
  <c r="ZV44" i="11"/>
  <c r="ZU44" i="11"/>
  <c r="ZS44" i="11"/>
  <c r="ZR44" i="11"/>
  <c r="ZQ44" i="11"/>
  <c r="ZP44" i="11"/>
  <c r="ZN44" i="11"/>
  <c r="ZM44" i="11"/>
  <c r="ZL44" i="11"/>
  <c r="ZK44" i="11"/>
  <c r="ZI44" i="11"/>
  <c r="ZH44" i="11"/>
  <c r="ZG44" i="11"/>
  <c r="ZF44" i="11"/>
  <c r="ZD44" i="11"/>
  <c r="ZC44" i="11"/>
  <c r="ZB44" i="11"/>
  <c r="ZA44" i="11"/>
  <c r="YY44" i="11"/>
  <c r="YX44" i="11"/>
  <c r="YW44" i="11"/>
  <c r="YV44" i="11"/>
  <c r="YT44" i="11"/>
  <c r="YS44" i="11"/>
  <c r="YR44" i="11"/>
  <c r="YQ44" i="11"/>
  <c r="YO44" i="11"/>
  <c r="YN44" i="11"/>
  <c r="YM44" i="11"/>
  <c r="YL44" i="11"/>
  <c r="YJ44" i="11"/>
  <c r="YI44" i="11"/>
  <c r="YH44" i="11"/>
  <c r="YG44" i="11"/>
  <c r="YE44" i="11"/>
  <c r="YD44" i="11"/>
  <c r="YC44" i="11"/>
  <c r="YB44" i="11"/>
  <c r="XZ44" i="11"/>
  <c r="XY44" i="11"/>
  <c r="XX44" i="11"/>
  <c r="XW44" i="11"/>
  <c r="XU44" i="11"/>
  <c r="XT44" i="11"/>
  <c r="XS44" i="11"/>
  <c r="XR44" i="11"/>
  <c r="XP44" i="11"/>
  <c r="XO44" i="11"/>
  <c r="XN44" i="11"/>
  <c r="XM44" i="11"/>
  <c r="XK44" i="11"/>
  <c r="XJ44" i="11"/>
  <c r="XI44" i="11"/>
  <c r="XH44" i="11"/>
  <c r="XF44" i="11"/>
  <c r="XE44" i="11"/>
  <c r="XD44" i="11"/>
  <c r="XC44" i="11"/>
  <c r="XA44" i="11"/>
  <c r="WZ44" i="11"/>
  <c r="WY44" i="11"/>
  <c r="WX44" i="11"/>
  <c r="WV44" i="11"/>
  <c r="WU44" i="11"/>
  <c r="WT44" i="11"/>
  <c r="WS44" i="11"/>
  <c r="WQ44" i="11"/>
  <c r="WP44" i="11"/>
  <c r="WO44" i="11"/>
  <c r="WN44" i="11"/>
  <c r="WL44" i="11"/>
  <c r="WK44" i="11"/>
  <c r="WJ44" i="11"/>
  <c r="WI44" i="11"/>
  <c r="WG44" i="11"/>
  <c r="WF44" i="11"/>
  <c r="WE44" i="11"/>
  <c r="WD44" i="11"/>
  <c r="WB44" i="11"/>
  <c r="WA44" i="11"/>
  <c r="VZ44" i="11"/>
  <c r="VY44" i="11"/>
  <c r="VW44" i="11"/>
  <c r="VV44" i="11"/>
  <c r="VU44" i="11"/>
  <c r="VT44" i="11"/>
  <c r="VR44" i="11"/>
  <c r="VQ44" i="11"/>
  <c r="VP44" i="11"/>
  <c r="VO44" i="11"/>
  <c r="VM44" i="11"/>
  <c r="VL44" i="11"/>
  <c r="VK44" i="11"/>
  <c r="VJ44" i="11"/>
  <c r="VH44" i="11"/>
  <c r="VG44" i="11"/>
  <c r="VF44" i="11"/>
  <c r="VE44" i="11"/>
  <c r="VC44" i="11"/>
  <c r="VB44" i="11"/>
  <c r="VA44" i="11"/>
  <c r="UZ44" i="11"/>
  <c r="UX44" i="11"/>
  <c r="UW44" i="11"/>
  <c r="UV44" i="11"/>
  <c r="UU44" i="11"/>
  <c r="US44" i="11"/>
  <c r="UR44" i="11"/>
  <c r="UQ44" i="11"/>
  <c r="UP44" i="11"/>
  <c r="UN44" i="11"/>
  <c r="UM44" i="11"/>
  <c r="UL44" i="11"/>
  <c r="UK44" i="11"/>
  <c r="UI44" i="11"/>
  <c r="UH44" i="11"/>
  <c r="UG44" i="11"/>
  <c r="UF44" i="11"/>
  <c r="UD44" i="11"/>
  <c r="UC44" i="11"/>
  <c r="UB44" i="11"/>
  <c r="UA44" i="11"/>
  <c r="TY44" i="11"/>
  <c r="TX44" i="11"/>
  <c r="TW44" i="11"/>
  <c r="TV44" i="11"/>
  <c r="TT44" i="11"/>
  <c r="TS44" i="11"/>
  <c r="TR44" i="11"/>
  <c r="TQ44" i="11"/>
  <c r="TO44" i="11"/>
  <c r="TN44" i="11"/>
  <c r="TM44" i="11"/>
  <c r="TL44" i="11"/>
  <c r="TJ44" i="11"/>
  <c r="TI44" i="11"/>
  <c r="TH44" i="11"/>
  <c r="TG44" i="11"/>
  <c r="TE44" i="11"/>
  <c r="TD44" i="11"/>
  <c r="TC44" i="11"/>
  <c r="TB44" i="11"/>
  <c r="SZ44" i="11"/>
  <c r="SY44" i="11"/>
  <c r="SX44" i="11"/>
  <c r="SW44" i="11"/>
  <c r="SU44" i="11"/>
  <c r="ST44" i="11"/>
  <c r="SS44" i="11"/>
  <c r="SR44" i="11"/>
  <c r="SP44" i="11"/>
  <c r="SO44" i="11"/>
  <c r="SN44" i="11"/>
  <c r="SM44" i="11"/>
  <c r="SK44" i="11"/>
  <c r="SJ44" i="11"/>
  <c r="SI44" i="11"/>
  <c r="SH44" i="11"/>
  <c r="SF44" i="11"/>
  <c r="SE44" i="11"/>
  <c r="SD44" i="11"/>
  <c r="SC44" i="11"/>
  <c r="SA44" i="11"/>
  <c r="RZ44" i="11"/>
  <c r="RY44" i="11"/>
  <c r="RX44" i="11"/>
  <c r="RV44" i="11"/>
  <c r="RU44" i="11"/>
  <c r="RT44" i="11"/>
  <c r="RS44" i="11"/>
  <c r="RQ44" i="11"/>
  <c r="RP44" i="11"/>
  <c r="RO44" i="11"/>
  <c r="RN44" i="11"/>
  <c r="RL44" i="11"/>
  <c r="RK44" i="11"/>
  <c r="RJ44" i="11"/>
  <c r="RI44" i="11"/>
  <c r="RG44" i="11"/>
  <c r="RF44" i="11"/>
  <c r="RE44" i="11"/>
  <c r="RD44" i="11"/>
  <c r="RB44" i="11"/>
  <c r="RA44" i="11"/>
  <c r="QZ44" i="11"/>
  <c r="QY44" i="11"/>
  <c r="QW44" i="11"/>
  <c r="QV44" i="11"/>
  <c r="QU44" i="11"/>
  <c r="QT44" i="11"/>
  <c r="QR44" i="11"/>
  <c r="QQ44" i="11"/>
  <c r="QP44" i="11"/>
  <c r="QO44" i="11"/>
  <c r="QM44" i="11"/>
  <c r="QL44" i="11"/>
  <c r="QK44" i="11"/>
  <c r="QJ44" i="11"/>
  <c r="QH44" i="11"/>
  <c r="QG44" i="11"/>
  <c r="QF44" i="11"/>
  <c r="QE44" i="11"/>
  <c r="QC44" i="11"/>
  <c r="QB44" i="11"/>
  <c r="QA44" i="11"/>
  <c r="PZ44" i="11"/>
  <c r="PX44" i="11"/>
  <c r="PW44" i="11"/>
  <c r="PV44" i="11"/>
  <c r="PU44" i="11"/>
  <c r="PS44" i="11"/>
  <c r="PR44" i="11"/>
  <c r="PQ44" i="11"/>
  <c r="PP44" i="11"/>
  <c r="PN44" i="11"/>
  <c r="PM44" i="11"/>
  <c r="PL44" i="11"/>
  <c r="PK44" i="11"/>
  <c r="PI44" i="11"/>
  <c r="PH44" i="11"/>
  <c r="PG44" i="11"/>
  <c r="PF44" i="11"/>
  <c r="PD44" i="11"/>
  <c r="PC44" i="11"/>
  <c r="PB44" i="11"/>
  <c r="PA44" i="11"/>
  <c r="OY44" i="11"/>
  <c r="OX44" i="11"/>
  <c r="OW44" i="11"/>
  <c r="OV44" i="11"/>
  <c r="OT44" i="11"/>
  <c r="OS44" i="11"/>
  <c r="OR44" i="11"/>
  <c r="OQ44" i="11"/>
  <c r="OO44" i="11"/>
  <c r="ON44" i="11"/>
  <c r="OM44" i="11"/>
  <c r="OL44" i="11"/>
  <c r="OJ44" i="11"/>
  <c r="OI44" i="11"/>
  <c r="OH44" i="11"/>
  <c r="OG44" i="11"/>
  <c r="OE44" i="11"/>
  <c r="OD44" i="11"/>
  <c r="OC44" i="11"/>
  <c r="OB44" i="11"/>
  <c r="NZ44" i="11"/>
  <c r="NY44" i="11"/>
  <c r="NX44" i="11"/>
  <c r="NW44" i="11"/>
  <c r="NU44" i="11"/>
  <c r="NT44" i="11"/>
  <c r="NS44" i="11"/>
  <c r="NR44" i="11"/>
  <c r="NP44" i="11"/>
  <c r="NO44" i="11"/>
  <c r="NN44" i="11"/>
  <c r="NM44" i="11"/>
  <c r="NK44" i="11"/>
  <c r="NJ44" i="11"/>
  <c r="NI44" i="11"/>
  <c r="NH44" i="11"/>
  <c r="NF44" i="11"/>
  <c r="NE44" i="11"/>
  <c r="ND44" i="11"/>
  <c r="NC44" i="11"/>
  <c r="AAW43" i="11"/>
  <c r="AAV43" i="11"/>
  <c r="AAU43" i="11"/>
  <c r="AAT43" i="11"/>
  <c r="AAR43" i="11"/>
  <c r="AAQ43" i="11"/>
  <c r="AAP43" i="11"/>
  <c r="AAO43" i="11"/>
  <c r="AAM43" i="11"/>
  <c r="AAL43" i="11"/>
  <c r="AAK43" i="11"/>
  <c r="AAJ43" i="11"/>
  <c r="AAH43" i="11"/>
  <c r="AAG43" i="11"/>
  <c r="AAF43" i="11"/>
  <c r="AAE43" i="11"/>
  <c r="AAC43" i="11"/>
  <c r="AAB43" i="11"/>
  <c r="AAA43" i="11"/>
  <c r="ZZ43" i="11"/>
  <c r="ZX43" i="11"/>
  <c r="ZW43" i="11"/>
  <c r="ZV43" i="11"/>
  <c r="ZU43" i="11"/>
  <c r="ZS43" i="11"/>
  <c r="ZR43" i="11"/>
  <c r="ZQ43" i="11"/>
  <c r="ZP43" i="11"/>
  <c r="ZN43" i="11"/>
  <c r="ZM43" i="11"/>
  <c r="ZL43" i="11"/>
  <c r="ZK43" i="11"/>
  <c r="ZI43" i="11"/>
  <c r="ZH43" i="11"/>
  <c r="ZG43" i="11"/>
  <c r="ZF43" i="11"/>
  <c r="ZD43" i="11"/>
  <c r="ZC43" i="11"/>
  <c r="ZB43" i="11"/>
  <c r="ZA43" i="11"/>
  <c r="YY43" i="11"/>
  <c r="YX43" i="11"/>
  <c r="YW43" i="11"/>
  <c r="YV43" i="11"/>
  <c r="YT43" i="11"/>
  <c r="YS43" i="11"/>
  <c r="YR43" i="11"/>
  <c r="YQ43" i="11"/>
  <c r="YO43" i="11"/>
  <c r="YN43" i="11"/>
  <c r="YM43" i="11"/>
  <c r="YL43" i="11"/>
  <c r="YJ43" i="11"/>
  <c r="YI43" i="11"/>
  <c r="YH43" i="11"/>
  <c r="YG43" i="11"/>
  <c r="YE43" i="11"/>
  <c r="YD43" i="11"/>
  <c r="YC43" i="11"/>
  <c r="YB43" i="11"/>
  <c r="XZ43" i="11"/>
  <c r="XY43" i="11"/>
  <c r="XX43" i="11"/>
  <c r="XW43" i="11"/>
  <c r="XU43" i="11"/>
  <c r="XT43" i="11"/>
  <c r="XS43" i="11"/>
  <c r="XR43" i="11"/>
  <c r="XP43" i="11"/>
  <c r="XO43" i="11"/>
  <c r="XN43" i="11"/>
  <c r="XM43" i="11"/>
  <c r="XK43" i="11"/>
  <c r="XJ43" i="11"/>
  <c r="XI43" i="11"/>
  <c r="XH43" i="11"/>
  <c r="XF43" i="11"/>
  <c r="XE43" i="11"/>
  <c r="XD43" i="11"/>
  <c r="XC43" i="11"/>
  <c r="XA43" i="11"/>
  <c r="WZ43" i="11"/>
  <c r="WY43" i="11"/>
  <c r="WX43" i="11"/>
  <c r="WV43" i="11"/>
  <c r="WU43" i="11"/>
  <c r="WT43" i="11"/>
  <c r="WS43" i="11"/>
  <c r="WQ43" i="11"/>
  <c r="WP43" i="11"/>
  <c r="WO43" i="11"/>
  <c r="WN43" i="11"/>
  <c r="WL43" i="11"/>
  <c r="WK43" i="11"/>
  <c r="WJ43" i="11"/>
  <c r="WI43" i="11"/>
  <c r="WG43" i="11"/>
  <c r="WF43" i="11"/>
  <c r="WE43" i="11"/>
  <c r="WD43" i="11"/>
  <c r="WB43" i="11"/>
  <c r="WA43" i="11"/>
  <c r="VZ43" i="11"/>
  <c r="VY43" i="11"/>
  <c r="VW43" i="11"/>
  <c r="VV43" i="11"/>
  <c r="VU43" i="11"/>
  <c r="VT43" i="11"/>
  <c r="VR43" i="11"/>
  <c r="VQ43" i="11"/>
  <c r="VP43" i="11"/>
  <c r="VO43" i="11"/>
  <c r="VM43" i="11"/>
  <c r="VL43" i="11"/>
  <c r="VK43" i="11"/>
  <c r="VJ43" i="11"/>
  <c r="VH43" i="11"/>
  <c r="VG43" i="11"/>
  <c r="VF43" i="11"/>
  <c r="VE43" i="11"/>
  <c r="VC43" i="11"/>
  <c r="VB43" i="11"/>
  <c r="VA43" i="11"/>
  <c r="UZ43" i="11"/>
  <c r="UX43" i="11"/>
  <c r="UW43" i="11"/>
  <c r="UV43" i="11"/>
  <c r="UU43" i="11"/>
  <c r="US43" i="11"/>
  <c r="UR43" i="11"/>
  <c r="UQ43" i="11"/>
  <c r="UP43" i="11"/>
  <c r="UN43" i="11"/>
  <c r="UM43" i="11"/>
  <c r="UL43" i="11"/>
  <c r="UK43" i="11"/>
  <c r="UI43" i="11"/>
  <c r="UH43" i="11"/>
  <c r="UG43" i="11"/>
  <c r="UF43" i="11"/>
  <c r="UD43" i="11"/>
  <c r="UC43" i="11"/>
  <c r="UB43" i="11"/>
  <c r="UA43" i="11"/>
  <c r="TY43" i="11"/>
  <c r="TX43" i="11"/>
  <c r="TW43" i="11"/>
  <c r="TV43" i="11"/>
  <c r="TT43" i="11"/>
  <c r="TS43" i="11"/>
  <c r="TR43" i="11"/>
  <c r="TQ43" i="11"/>
  <c r="TO43" i="11"/>
  <c r="TN43" i="11"/>
  <c r="TM43" i="11"/>
  <c r="TL43" i="11"/>
  <c r="TJ43" i="11"/>
  <c r="TI43" i="11"/>
  <c r="TH43" i="11"/>
  <c r="TG43" i="11"/>
  <c r="TE43" i="11"/>
  <c r="TD43" i="11"/>
  <c r="TC43" i="11"/>
  <c r="TB43" i="11"/>
  <c r="SZ43" i="11"/>
  <c r="SY43" i="11"/>
  <c r="SX43" i="11"/>
  <c r="SW43" i="11"/>
  <c r="SU43" i="11"/>
  <c r="ST43" i="11"/>
  <c r="SS43" i="11"/>
  <c r="SR43" i="11"/>
  <c r="SP43" i="11"/>
  <c r="SO43" i="11"/>
  <c r="SN43" i="11"/>
  <c r="SM43" i="11"/>
  <c r="SK43" i="11"/>
  <c r="SJ43" i="11"/>
  <c r="SI43" i="11"/>
  <c r="SH43" i="11"/>
  <c r="SF43" i="11"/>
  <c r="SE43" i="11"/>
  <c r="SD43" i="11"/>
  <c r="SC43" i="11"/>
  <c r="SA43" i="11"/>
  <c r="RZ43" i="11"/>
  <c r="RY43" i="11"/>
  <c r="RX43" i="11"/>
  <c r="RV43" i="11"/>
  <c r="RU43" i="11"/>
  <c r="RT43" i="11"/>
  <c r="RS43" i="11"/>
  <c r="RQ43" i="11"/>
  <c r="RP43" i="11"/>
  <c r="RO43" i="11"/>
  <c r="RN43" i="11"/>
  <c r="RL43" i="11"/>
  <c r="RK43" i="11"/>
  <c r="RJ43" i="11"/>
  <c r="RI43" i="11"/>
  <c r="RG43" i="11"/>
  <c r="RF43" i="11"/>
  <c r="RE43" i="11"/>
  <c r="RD43" i="11"/>
  <c r="RB43" i="11"/>
  <c r="RA43" i="11"/>
  <c r="QZ43" i="11"/>
  <c r="QY43" i="11"/>
  <c r="QW43" i="11"/>
  <c r="QV43" i="11"/>
  <c r="QU43" i="11"/>
  <c r="QT43" i="11"/>
  <c r="QR43" i="11"/>
  <c r="QQ43" i="11"/>
  <c r="QP43" i="11"/>
  <c r="QO43" i="11"/>
  <c r="QM43" i="11"/>
  <c r="QL43" i="11"/>
  <c r="QK43" i="11"/>
  <c r="QJ43" i="11"/>
  <c r="QH43" i="11"/>
  <c r="QG43" i="11"/>
  <c r="QF43" i="11"/>
  <c r="QE43" i="11"/>
  <c r="QC43" i="11"/>
  <c r="QB43" i="11"/>
  <c r="QA43" i="11"/>
  <c r="PZ43" i="11"/>
  <c r="PX43" i="11"/>
  <c r="PW43" i="11"/>
  <c r="PV43" i="11"/>
  <c r="PU43" i="11"/>
  <c r="PS43" i="11"/>
  <c r="PR43" i="11"/>
  <c r="PQ43" i="11"/>
  <c r="PP43" i="11"/>
  <c r="PN43" i="11"/>
  <c r="PM43" i="11"/>
  <c r="PL43" i="11"/>
  <c r="PK43" i="11"/>
  <c r="PI43" i="11"/>
  <c r="PH43" i="11"/>
  <c r="PG43" i="11"/>
  <c r="PF43" i="11"/>
  <c r="PD43" i="11"/>
  <c r="PC43" i="11"/>
  <c r="PB43" i="11"/>
  <c r="PA43" i="11"/>
  <c r="OY43" i="11"/>
  <c r="OX43" i="11"/>
  <c r="OW43" i="11"/>
  <c r="OV43" i="11"/>
  <c r="OT43" i="11"/>
  <c r="OS43" i="11"/>
  <c r="OR43" i="11"/>
  <c r="OQ43" i="11"/>
  <c r="OO43" i="11"/>
  <c r="ON43" i="11"/>
  <c r="OM43" i="11"/>
  <c r="OL43" i="11"/>
  <c r="OJ43" i="11"/>
  <c r="OI43" i="11"/>
  <c r="OH43" i="11"/>
  <c r="OG43" i="11"/>
  <c r="OE43" i="11"/>
  <c r="OD43" i="11"/>
  <c r="OC43" i="11"/>
  <c r="OB43" i="11"/>
  <c r="NZ43" i="11"/>
  <c r="NY43" i="11"/>
  <c r="NX43" i="11"/>
  <c r="NW43" i="11"/>
  <c r="NU43" i="11"/>
  <c r="NT43" i="11"/>
  <c r="NS43" i="11"/>
  <c r="NR43" i="11"/>
  <c r="NP43" i="11"/>
  <c r="NO43" i="11"/>
  <c r="NN43" i="11"/>
  <c r="NM43" i="11"/>
  <c r="NK43" i="11"/>
  <c r="NJ43" i="11"/>
  <c r="NI43" i="11"/>
  <c r="NH43" i="11"/>
  <c r="NF43" i="11"/>
  <c r="NE43" i="11"/>
  <c r="ND43" i="11"/>
  <c r="NC43" i="11"/>
  <c r="AAW42" i="11"/>
  <c r="AAV42" i="11"/>
  <c r="AAU42" i="11"/>
  <c r="AAT42" i="11"/>
  <c r="AAR42" i="11"/>
  <c r="AAQ42" i="11"/>
  <c r="AAP42" i="11"/>
  <c r="AAO42" i="11"/>
  <c r="AAM42" i="11"/>
  <c r="AAL42" i="11"/>
  <c r="AAK42" i="11"/>
  <c r="AAJ42" i="11"/>
  <c r="AAH42" i="11"/>
  <c r="AAG42" i="11"/>
  <c r="AAF42" i="11"/>
  <c r="AAE42" i="11"/>
  <c r="AAC42" i="11"/>
  <c r="AAB42" i="11"/>
  <c r="AAA42" i="11"/>
  <c r="ZZ42" i="11"/>
  <c r="ZX42" i="11"/>
  <c r="ZW42" i="11"/>
  <c r="ZV42" i="11"/>
  <c r="ZU42" i="11"/>
  <c r="ZS42" i="11"/>
  <c r="ZR42" i="11"/>
  <c r="ZQ42" i="11"/>
  <c r="ZP42" i="11"/>
  <c r="ZN42" i="11"/>
  <c r="ZM42" i="11"/>
  <c r="ZL42" i="11"/>
  <c r="ZK42" i="11"/>
  <c r="ZI42" i="11"/>
  <c r="ZH42" i="11"/>
  <c r="ZG42" i="11"/>
  <c r="ZF42" i="11"/>
  <c r="ZD42" i="11"/>
  <c r="ZC42" i="11"/>
  <c r="ZB42" i="11"/>
  <c r="ZA42" i="11"/>
  <c r="YY42" i="11"/>
  <c r="YX42" i="11"/>
  <c r="YW42" i="11"/>
  <c r="YV42" i="11"/>
  <c r="YT42" i="11"/>
  <c r="YS42" i="11"/>
  <c r="YR42" i="11"/>
  <c r="YQ42" i="11"/>
  <c r="YO42" i="11"/>
  <c r="YN42" i="11"/>
  <c r="YM42" i="11"/>
  <c r="YL42" i="11"/>
  <c r="YJ42" i="11"/>
  <c r="YI42" i="11"/>
  <c r="YH42" i="11"/>
  <c r="YG42" i="11"/>
  <c r="YE42" i="11"/>
  <c r="YD42" i="11"/>
  <c r="YC42" i="11"/>
  <c r="YB42" i="11"/>
  <c r="XZ42" i="11"/>
  <c r="XY42" i="11"/>
  <c r="XX42" i="11"/>
  <c r="XW42" i="11"/>
  <c r="XU42" i="11"/>
  <c r="XT42" i="11"/>
  <c r="XS42" i="11"/>
  <c r="XR42" i="11"/>
  <c r="XP42" i="11"/>
  <c r="XO42" i="11"/>
  <c r="XN42" i="11"/>
  <c r="XM42" i="11"/>
  <c r="XK42" i="11"/>
  <c r="XJ42" i="11"/>
  <c r="XI42" i="11"/>
  <c r="XH42" i="11"/>
  <c r="XF42" i="11"/>
  <c r="XE42" i="11"/>
  <c r="XD42" i="11"/>
  <c r="XC42" i="11"/>
  <c r="XA42" i="11"/>
  <c r="WZ42" i="11"/>
  <c r="WY42" i="11"/>
  <c r="WX42" i="11"/>
  <c r="WV42" i="11"/>
  <c r="WU42" i="11"/>
  <c r="WT42" i="11"/>
  <c r="WS42" i="11"/>
  <c r="WQ42" i="11"/>
  <c r="WP42" i="11"/>
  <c r="WO42" i="11"/>
  <c r="WN42" i="11"/>
  <c r="WL42" i="11"/>
  <c r="WK42" i="11"/>
  <c r="WJ42" i="11"/>
  <c r="WI42" i="11"/>
  <c r="WG42" i="11"/>
  <c r="WF42" i="11"/>
  <c r="WE42" i="11"/>
  <c r="WD42" i="11"/>
  <c r="WB42" i="11"/>
  <c r="WA42" i="11"/>
  <c r="VZ42" i="11"/>
  <c r="VY42" i="11"/>
  <c r="VW42" i="11"/>
  <c r="VV42" i="11"/>
  <c r="VU42" i="11"/>
  <c r="VT42" i="11"/>
  <c r="VR42" i="11"/>
  <c r="VQ42" i="11"/>
  <c r="VP42" i="11"/>
  <c r="VO42" i="11"/>
  <c r="VM42" i="11"/>
  <c r="VL42" i="11"/>
  <c r="VK42" i="11"/>
  <c r="VJ42" i="11"/>
  <c r="VH42" i="11"/>
  <c r="VG42" i="11"/>
  <c r="VF42" i="11"/>
  <c r="VE42" i="11"/>
  <c r="VC42" i="11"/>
  <c r="VB42" i="11"/>
  <c r="VA42" i="11"/>
  <c r="UZ42" i="11"/>
  <c r="UX42" i="11"/>
  <c r="UW42" i="11"/>
  <c r="UV42" i="11"/>
  <c r="UU42" i="11"/>
  <c r="US42" i="11"/>
  <c r="UR42" i="11"/>
  <c r="UQ42" i="11"/>
  <c r="UP42" i="11"/>
  <c r="UN42" i="11"/>
  <c r="UM42" i="11"/>
  <c r="UL42" i="11"/>
  <c r="UK42" i="11"/>
  <c r="UI42" i="11"/>
  <c r="UH42" i="11"/>
  <c r="UG42" i="11"/>
  <c r="UF42" i="11"/>
  <c r="UD42" i="11"/>
  <c r="UC42" i="11"/>
  <c r="UB42" i="11"/>
  <c r="UA42" i="11"/>
  <c r="TY42" i="11"/>
  <c r="TX42" i="11"/>
  <c r="TW42" i="11"/>
  <c r="TV42" i="11"/>
  <c r="TT42" i="11"/>
  <c r="TS42" i="11"/>
  <c r="TR42" i="11"/>
  <c r="TQ42" i="11"/>
  <c r="TO42" i="11"/>
  <c r="TN42" i="11"/>
  <c r="TM42" i="11"/>
  <c r="TL42" i="11"/>
  <c r="TJ42" i="11"/>
  <c r="TI42" i="11"/>
  <c r="TH42" i="11"/>
  <c r="TG42" i="11"/>
  <c r="TE42" i="11"/>
  <c r="TD42" i="11"/>
  <c r="TC42" i="11"/>
  <c r="TB42" i="11"/>
  <c r="SZ42" i="11"/>
  <c r="SY42" i="11"/>
  <c r="SX42" i="11"/>
  <c r="SW42" i="11"/>
  <c r="SU42" i="11"/>
  <c r="ST42" i="11"/>
  <c r="SS42" i="11"/>
  <c r="SR42" i="11"/>
  <c r="SP42" i="11"/>
  <c r="SO42" i="11"/>
  <c r="SN42" i="11"/>
  <c r="SM42" i="11"/>
  <c r="SK42" i="11"/>
  <c r="SJ42" i="11"/>
  <c r="SI42" i="11"/>
  <c r="SH42" i="11"/>
  <c r="SF42" i="11"/>
  <c r="SE42" i="11"/>
  <c r="SD42" i="11"/>
  <c r="SC42" i="11"/>
  <c r="SA42" i="11"/>
  <c r="RZ42" i="11"/>
  <c r="RY42" i="11"/>
  <c r="RX42" i="11"/>
  <c r="RV42" i="11"/>
  <c r="RU42" i="11"/>
  <c r="RT42" i="11"/>
  <c r="RS42" i="11"/>
  <c r="RQ42" i="11"/>
  <c r="RP42" i="11"/>
  <c r="RO42" i="11"/>
  <c r="RN42" i="11"/>
  <c r="RL42" i="11"/>
  <c r="RK42" i="11"/>
  <c r="RJ42" i="11"/>
  <c r="RI42" i="11"/>
  <c r="RG42" i="11"/>
  <c r="RF42" i="11"/>
  <c r="RE42" i="11"/>
  <c r="RD42" i="11"/>
  <c r="RB42" i="11"/>
  <c r="RA42" i="11"/>
  <c r="QZ42" i="11"/>
  <c r="QY42" i="11"/>
  <c r="QW42" i="11"/>
  <c r="QV42" i="11"/>
  <c r="QU42" i="11"/>
  <c r="QT42" i="11"/>
  <c r="QR42" i="11"/>
  <c r="QQ42" i="11"/>
  <c r="QP42" i="11"/>
  <c r="QO42" i="11"/>
  <c r="QM42" i="11"/>
  <c r="QL42" i="11"/>
  <c r="QK42" i="11"/>
  <c r="QJ42" i="11"/>
  <c r="QH42" i="11"/>
  <c r="QG42" i="11"/>
  <c r="QF42" i="11"/>
  <c r="QE42" i="11"/>
  <c r="QC42" i="11"/>
  <c r="QB42" i="11"/>
  <c r="QA42" i="11"/>
  <c r="PZ42" i="11"/>
  <c r="PX42" i="11"/>
  <c r="PW42" i="11"/>
  <c r="PV42" i="11"/>
  <c r="PU42" i="11"/>
  <c r="PS42" i="11"/>
  <c r="PR42" i="11"/>
  <c r="PQ42" i="11"/>
  <c r="PP42" i="11"/>
  <c r="PN42" i="11"/>
  <c r="PM42" i="11"/>
  <c r="PL42" i="11"/>
  <c r="PK42" i="11"/>
  <c r="PI42" i="11"/>
  <c r="PH42" i="11"/>
  <c r="PG42" i="11"/>
  <c r="PF42" i="11"/>
  <c r="PD42" i="11"/>
  <c r="PC42" i="11"/>
  <c r="PB42" i="11"/>
  <c r="PA42" i="11"/>
  <c r="OY42" i="11"/>
  <c r="OX42" i="11"/>
  <c r="OW42" i="11"/>
  <c r="OV42" i="11"/>
  <c r="OT42" i="11"/>
  <c r="OS42" i="11"/>
  <c r="OR42" i="11"/>
  <c r="OQ42" i="11"/>
  <c r="OO42" i="11"/>
  <c r="ON42" i="11"/>
  <c r="OM42" i="11"/>
  <c r="OL42" i="11"/>
  <c r="OJ42" i="11"/>
  <c r="OI42" i="11"/>
  <c r="OH42" i="11"/>
  <c r="OG42" i="11"/>
  <c r="OE42" i="11"/>
  <c r="OD42" i="11"/>
  <c r="OC42" i="11"/>
  <c r="OB42" i="11"/>
  <c r="NZ42" i="11"/>
  <c r="NY42" i="11"/>
  <c r="NX42" i="11"/>
  <c r="NW42" i="11"/>
  <c r="NU42" i="11"/>
  <c r="NT42" i="11"/>
  <c r="NS42" i="11"/>
  <c r="NR42" i="11"/>
  <c r="NP42" i="11"/>
  <c r="NO42" i="11"/>
  <c r="NN42" i="11"/>
  <c r="NM42" i="11"/>
  <c r="NK42" i="11"/>
  <c r="NJ42" i="11"/>
  <c r="NI42" i="11"/>
  <c r="NH42" i="11"/>
  <c r="NF42" i="11"/>
  <c r="NE42" i="11"/>
  <c r="ND42" i="11"/>
  <c r="NC42" i="11"/>
  <c r="AAW39" i="11"/>
  <c r="AAW38" i="11"/>
  <c r="AAW40" i="11"/>
  <c r="AAW41" i="11"/>
  <c r="AAV40" i="11"/>
  <c r="AAV39" i="11"/>
  <c r="AAV41" i="11"/>
  <c r="AAU39" i="11"/>
  <c r="AAU38" i="11"/>
  <c r="AAU40" i="11"/>
  <c r="AAU41" i="11"/>
  <c r="AAT40" i="11"/>
  <c r="AAT39" i="11"/>
  <c r="AAT41" i="11"/>
  <c r="AAR39" i="11"/>
  <c r="AAR38" i="11"/>
  <c r="AAR40" i="11"/>
  <c r="AAR41" i="11"/>
  <c r="AAQ40" i="11"/>
  <c r="AAQ39" i="11"/>
  <c r="AAQ41" i="11"/>
  <c r="AAP39" i="11"/>
  <c r="AAP38" i="11"/>
  <c r="AAP40" i="11"/>
  <c r="AAP41" i="11"/>
  <c r="AAO40" i="11"/>
  <c r="AAO39" i="11"/>
  <c r="AAO41" i="11"/>
  <c r="AAM39" i="11"/>
  <c r="AAM38" i="11"/>
  <c r="AAM40" i="11"/>
  <c r="AAM41" i="11"/>
  <c r="AAL40" i="11"/>
  <c r="AAL39" i="11"/>
  <c r="AAL41" i="11"/>
  <c r="AAK39" i="11"/>
  <c r="AAK38" i="11"/>
  <c r="AAK40" i="11"/>
  <c r="AAK41" i="11"/>
  <c r="AAJ40" i="11"/>
  <c r="AAJ39" i="11"/>
  <c r="AAJ41" i="11"/>
  <c r="AAH39" i="11"/>
  <c r="AAH38" i="11"/>
  <c r="AAH40" i="11"/>
  <c r="AAH41" i="11"/>
  <c r="AAG40" i="11"/>
  <c r="AAG39" i="11"/>
  <c r="AAG41" i="11"/>
  <c r="AAF39" i="11"/>
  <c r="AAF38" i="11"/>
  <c r="AAF40" i="11"/>
  <c r="AAF41" i="11"/>
  <c r="AAE40" i="11"/>
  <c r="AAE39" i="11"/>
  <c r="AAE41" i="11"/>
  <c r="AAC39" i="11"/>
  <c r="AAC38" i="11"/>
  <c r="AAC40" i="11"/>
  <c r="AAC41" i="11"/>
  <c r="AAB40" i="11"/>
  <c r="AAB39" i="11"/>
  <c r="AAB41" i="11"/>
  <c r="AAA39" i="11"/>
  <c r="AAA38" i="11"/>
  <c r="AAA40" i="11"/>
  <c r="AAA41" i="11"/>
  <c r="ZZ40" i="11"/>
  <c r="ZZ39" i="11"/>
  <c r="ZZ41" i="11"/>
  <c r="ZX39" i="11"/>
  <c r="ZX38" i="11"/>
  <c r="ZX40" i="11"/>
  <c r="ZX41" i="11"/>
  <c r="ZW40" i="11"/>
  <c r="ZW39" i="11"/>
  <c r="ZW41" i="11"/>
  <c r="ZV39" i="11"/>
  <c r="ZV38" i="11"/>
  <c r="ZV40" i="11"/>
  <c r="ZV41" i="11"/>
  <c r="ZU40" i="11"/>
  <c r="ZU39" i="11"/>
  <c r="ZU41" i="11"/>
  <c r="ZS39" i="11"/>
  <c r="ZS38" i="11"/>
  <c r="ZS40" i="11"/>
  <c r="ZS41" i="11"/>
  <c r="ZR40" i="11"/>
  <c r="ZR39" i="11"/>
  <c r="ZR41" i="11"/>
  <c r="ZQ39" i="11"/>
  <c r="ZQ38" i="11"/>
  <c r="ZQ40" i="11"/>
  <c r="ZQ41" i="11"/>
  <c r="ZP40" i="11"/>
  <c r="ZP39" i="11"/>
  <c r="ZP41" i="11"/>
  <c r="ZN39" i="11"/>
  <c r="ZN38" i="11"/>
  <c r="ZN40" i="11"/>
  <c r="ZN41" i="11"/>
  <c r="ZM40" i="11"/>
  <c r="ZM39" i="11"/>
  <c r="ZM41" i="11"/>
  <c r="ZL39" i="11"/>
  <c r="ZL38" i="11"/>
  <c r="ZL40" i="11"/>
  <c r="ZL41" i="11"/>
  <c r="ZK40" i="11"/>
  <c r="ZK39" i="11"/>
  <c r="ZK41" i="11"/>
  <c r="ZI39" i="11"/>
  <c r="ZI38" i="11"/>
  <c r="ZI40" i="11"/>
  <c r="ZI41" i="11"/>
  <c r="ZH40" i="11"/>
  <c r="ZH39" i="11"/>
  <c r="ZH41" i="11"/>
  <c r="ZG39" i="11"/>
  <c r="ZG38" i="11"/>
  <c r="ZG40" i="11"/>
  <c r="ZG41" i="11"/>
  <c r="ZF40" i="11"/>
  <c r="ZF39" i="11"/>
  <c r="ZF41" i="11"/>
  <c r="ZD39" i="11"/>
  <c r="ZD38" i="11"/>
  <c r="ZD40" i="11"/>
  <c r="ZD41" i="11"/>
  <c r="ZC40" i="11"/>
  <c r="ZC39" i="11"/>
  <c r="ZC41" i="11"/>
  <c r="ZB39" i="11"/>
  <c r="ZB38" i="11"/>
  <c r="ZB40" i="11"/>
  <c r="ZB41" i="11"/>
  <c r="ZA40" i="11"/>
  <c r="ZA39" i="11"/>
  <c r="ZA41" i="11"/>
  <c r="YY39" i="11"/>
  <c r="YY38" i="11"/>
  <c r="YY40" i="11"/>
  <c r="YY41" i="11"/>
  <c r="YX40" i="11"/>
  <c r="YX39" i="11"/>
  <c r="YX41" i="11"/>
  <c r="YW39" i="11"/>
  <c r="YW38" i="11"/>
  <c r="YW40" i="11"/>
  <c r="YW41" i="11"/>
  <c r="YV40" i="11"/>
  <c r="YV39" i="11"/>
  <c r="YV41" i="11"/>
  <c r="YT39" i="11"/>
  <c r="YT38" i="11"/>
  <c r="YT40" i="11"/>
  <c r="YT41" i="11"/>
  <c r="YS40" i="11"/>
  <c r="YS39" i="11"/>
  <c r="YS41" i="11"/>
  <c r="YR39" i="11"/>
  <c r="YR38" i="11"/>
  <c r="YR40" i="11"/>
  <c r="YR41" i="11"/>
  <c r="YQ40" i="11"/>
  <c r="YQ39" i="11"/>
  <c r="YQ41" i="11"/>
  <c r="YO39" i="11"/>
  <c r="YO38" i="11"/>
  <c r="YO40" i="11"/>
  <c r="YO41" i="11"/>
  <c r="YN40" i="11"/>
  <c r="YN39" i="11"/>
  <c r="YN41" i="11"/>
  <c r="YM39" i="11"/>
  <c r="YM38" i="11"/>
  <c r="YM40" i="11"/>
  <c r="YM41" i="11"/>
  <c r="YL40" i="11"/>
  <c r="YL39" i="11"/>
  <c r="YL41" i="11"/>
  <c r="YJ39" i="11"/>
  <c r="YJ38" i="11"/>
  <c r="YJ40" i="11"/>
  <c r="YJ41" i="11"/>
  <c r="YI40" i="11"/>
  <c r="YI39" i="11"/>
  <c r="YI41" i="11"/>
  <c r="YH39" i="11"/>
  <c r="YH38" i="11"/>
  <c r="YH40" i="11"/>
  <c r="YH41" i="11"/>
  <c r="YG40" i="11"/>
  <c r="YG39" i="11"/>
  <c r="YG41" i="11"/>
  <c r="YE39" i="11"/>
  <c r="YE38" i="11"/>
  <c r="YE40" i="11"/>
  <c r="YE41" i="11"/>
  <c r="YD40" i="11"/>
  <c r="YD39" i="11"/>
  <c r="YD41" i="11"/>
  <c r="YC39" i="11"/>
  <c r="YC38" i="11"/>
  <c r="YC40" i="11"/>
  <c r="YC41" i="11"/>
  <c r="YB40" i="11"/>
  <c r="YB39" i="11"/>
  <c r="YB41" i="11"/>
  <c r="XZ39" i="11"/>
  <c r="XZ38" i="11"/>
  <c r="XZ40" i="11"/>
  <c r="XZ41" i="11"/>
  <c r="XY40" i="11"/>
  <c r="XY39" i="11"/>
  <c r="XY41" i="11"/>
  <c r="XX39" i="11"/>
  <c r="XX38" i="11"/>
  <c r="XX40" i="11"/>
  <c r="XX41" i="11"/>
  <c r="XW40" i="11"/>
  <c r="XW39" i="11"/>
  <c r="XW41" i="11"/>
  <c r="XU39" i="11"/>
  <c r="XU38" i="11"/>
  <c r="XU40" i="11"/>
  <c r="XU41" i="11"/>
  <c r="XT40" i="11"/>
  <c r="XT39" i="11"/>
  <c r="XT41" i="11"/>
  <c r="XS39" i="11"/>
  <c r="XS38" i="11"/>
  <c r="XS40" i="11"/>
  <c r="XS41" i="11"/>
  <c r="XR40" i="11"/>
  <c r="XR39" i="11"/>
  <c r="XR41" i="11"/>
  <c r="XP39" i="11"/>
  <c r="XP38" i="11"/>
  <c r="XP40" i="11"/>
  <c r="XP41" i="11"/>
  <c r="XO40" i="11"/>
  <c r="XO39" i="11"/>
  <c r="XO41" i="11"/>
  <c r="XN39" i="11"/>
  <c r="XN38" i="11"/>
  <c r="XN40" i="11"/>
  <c r="XN41" i="11"/>
  <c r="XM40" i="11"/>
  <c r="XM39" i="11"/>
  <c r="XM41" i="11"/>
  <c r="XK39" i="11"/>
  <c r="XK38" i="11"/>
  <c r="XK40" i="11"/>
  <c r="XK41" i="11"/>
  <c r="XJ40" i="11"/>
  <c r="XJ39" i="11"/>
  <c r="XJ41" i="11"/>
  <c r="XI39" i="11"/>
  <c r="XI38" i="11"/>
  <c r="XI40" i="11"/>
  <c r="XI41" i="11"/>
  <c r="XH40" i="11"/>
  <c r="XH39" i="11"/>
  <c r="XH41" i="11"/>
  <c r="XF39" i="11"/>
  <c r="XF38" i="11"/>
  <c r="XF40" i="11"/>
  <c r="XF41" i="11"/>
  <c r="XE40" i="11"/>
  <c r="XE39" i="11"/>
  <c r="XE41" i="11"/>
  <c r="XD39" i="11"/>
  <c r="XD38" i="11"/>
  <c r="XD40" i="11"/>
  <c r="XD41" i="11"/>
  <c r="XC40" i="11"/>
  <c r="XC39" i="11"/>
  <c r="XC41" i="11"/>
  <c r="XA39" i="11"/>
  <c r="XA38" i="11"/>
  <c r="XA40" i="11"/>
  <c r="XA41" i="11"/>
  <c r="WZ40" i="11"/>
  <c r="WZ39" i="11"/>
  <c r="WZ41" i="11"/>
  <c r="WY39" i="11"/>
  <c r="WY38" i="11"/>
  <c r="WY40" i="11"/>
  <c r="WY41" i="11"/>
  <c r="WX40" i="11"/>
  <c r="WX39" i="11"/>
  <c r="WX41" i="11"/>
  <c r="WV39" i="11"/>
  <c r="WV38" i="11"/>
  <c r="WV40" i="11"/>
  <c r="WV41" i="11"/>
  <c r="WU40" i="11"/>
  <c r="WU39" i="11"/>
  <c r="WU41" i="11"/>
  <c r="WT39" i="11"/>
  <c r="WT38" i="11"/>
  <c r="WT40" i="11"/>
  <c r="WT41" i="11"/>
  <c r="WS40" i="11"/>
  <c r="WS39" i="11"/>
  <c r="WS41" i="11"/>
  <c r="WQ39" i="11"/>
  <c r="WQ38" i="11"/>
  <c r="WQ40" i="11"/>
  <c r="WQ41" i="11"/>
  <c r="WP40" i="11"/>
  <c r="WP39" i="11"/>
  <c r="WP41" i="11"/>
  <c r="WO39" i="11"/>
  <c r="WO38" i="11"/>
  <c r="WO40" i="11"/>
  <c r="WO41" i="11"/>
  <c r="WN40" i="11"/>
  <c r="WN39" i="11"/>
  <c r="WN41" i="11"/>
  <c r="WL39" i="11"/>
  <c r="WL38" i="11"/>
  <c r="WL40" i="11"/>
  <c r="WL41" i="11"/>
  <c r="WK40" i="11"/>
  <c r="WK39" i="11"/>
  <c r="WK41" i="11"/>
  <c r="WJ39" i="11"/>
  <c r="WJ38" i="11"/>
  <c r="WJ40" i="11"/>
  <c r="WJ41" i="11"/>
  <c r="WI40" i="11"/>
  <c r="WI39" i="11"/>
  <c r="WI41" i="11"/>
  <c r="WG39" i="11"/>
  <c r="WG38" i="11"/>
  <c r="WG40" i="11"/>
  <c r="WG41" i="11"/>
  <c r="WF40" i="11"/>
  <c r="WF39" i="11"/>
  <c r="WF41" i="11"/>
  <c r="WE39" i="11"/>
  <c r="WE38" i="11"/>
  <c r="WE40" i="11"/>
  <c r="WE41" i="11"/>
  <c r="WD40" i="11"/>
  <c r="WD39" i="11"/>
  <c r="WD41" i="11"/>
  <c r="WB39" i="11"/>
  <c r="WB38" i="11"/>
  <c r="WB40" i="11"/>
  <c r="WB41" i="11"/>
  <c r="WA40" i="11"/>
  <c r="WA39" i="11"/>
  <c r="WA41" i="11"/>
  <c r="VZ39" i="11"/>
  <c r="VZ38" i="11"/>
  <c r="VZ40" i="11"/>
  <c r="VZ41" i="11"/>
  <c r="VY40" i="11"/>
  <c r="VY39" i="11"/>
  <c r="VY41" i="11"/>
  <c r="VW39" i="11"/>
  <c r="VW38" i="11"/>
  <c r="VW40" i="11"/>
  <c r="VW41" i="11"/>
  <c r="VV40" i="11"/>
  <c r="VV39" i="11"/>
  <c r="VV41" i="11"/>
  <c r="VU39" i="11"/>
  <c r="VU38" i="11"/>
  <c r="VU40" i="11"/>
  <c r="VU41" i="11"/>
  <c r="VT40" i="11"/>
  <c r="VT39" i="11"/>
  <c r="VT41" i="11"/>
  <c r="VR39" i="11"/>
  <c r="VR38" i="11"/>
  <c r="VR40" i="11"/>
  <c r="VR41" i="11"/>
  <c r="VQ40" i="11"/>
  <c r="VQ39" i="11"/>
  <c r="VQ41" i="11"/>
  <c r="VP39" i="11"/>
  <c r="VP38" i="11"/>
  <c r="VP40" i="11"/>
  <c r="VP41" i="11"/>
  <c r="VO40" i="11"/>
  <c r="VO39" i="11"/>
  <c r="VO41" i="11"/>
  <c r="VM39" i="11"/>
  <c r="VM38" i="11"/>
  <c r="VM40" i="11"/>
  <c r="VM41" i="11"/>
  <c r="VL40" i="11"/>
  <c r="VL39" i="11"/>
  <c r="VL41" i="11"/>
  <c r="VK39" i="11"/>
  <c r="VK38" i="11"/>
  <c r="VK40" i="11"/>
  <c r="VK41" i="11"/>
  <c r="VJ40" i="11"/>
  <c r="VJ39" i="11"/>
  <c r="VJ41" i="11"/>
  <c r="VH39" i="11"/>
  <c r="VH38" i="11"/>
  <c r="VH40" i="11"/>
  <c r="VH41" i="11"/>
  <c r="VG40" i="11"/>
  <c r="VG39" i="11"/>
  <c r="VG41" i="11"/>
  <c r="VF39" i="11"/>
  <c r="VF38" i="11"/>
  <c r="VF40" i="11"/>
  <c r="VF41" i="11"/>
  <c r="VE40" i="11"/>
  <c r="VE39" i="11"/>
  <c r="VE41" i="11"/>
  <c r="VC39" i="11"/>
  <c r="VC38" i="11"/>
  <c r="VC40" i="11"/>
  <c r="VC41" i="11"/>
  <c r="VB40" i="11"/>
  <c r="VB39" i="11"/>
  <c r="VB41" i="11"/>
  <c r="VA39" i="11"/>
  <c r="VA38" i="11"/>
  <c r="VA40" i="11"/>
  <c r="VA41" i="11"/>
  <c r="UZ40" i="11"/>
  <c r="UZ39" i="11"/>
  <c r="UZ41" i="11"/>
  <c r="UX39" i="11"/>
  <c r="UX38" i="11"/>
  <c r="UX40" i="11"/>
  <c r="UX41" i="11"/>
  <c r="UW40" i="11"/>
  <c r="UW39" i="11"/>
  <c r="UW41" i="11"/>
  <c r="UV39" i="11"/>
  <c r="UV38" i="11"/>
  <c r="UV40" i="11"/>
  <c r="UV41" i="11"/>
  <c r="UU40" i="11"/>
  <c r="UU39" i="11"/>
  <c r="UU41" i="11"/>
  <c r="US39" i="11"/>
  <c r="US38" i="11"/>
  <c r="US40" i="11"/>
  <c r="US41" i="11"/>
  <c r="UR40" i="11"/>
  <c r="UR39" i="11"/>
  <c r="UR41" i="11"/>
  <c r="UQ39" i="11"/>
  <c r="UQ38" i="11"/>
  <c r="UQ40" i="11"/>
  <c r="UQ41" i="11"/>
  <c r="UP40" i="11"/>
  <c r="UP39" i="11"/>
  <c r="UP41" i="11"/>
  <c r="UN39" i="11"/>
  <c r="UN38" i="11"/>
  <c r="UN40" i="11"/>
  <c r="UN41" i="11"/>
  <c r="UM40" i="11"/>
  <c r="UM39" i="11"/>
  <c r="UM41" i="11"/>
  <c r="UL39" i="11"/>
  <c r="UL38" i="11"/>
  <c r="UL40" i="11"/>
  <c r="UL41" i="11"/>
  <c r="UK40" i="11"/>
  <c r="UK39" i="11"/>
  <c r="UK41" i="11"/>
  <c r="UI39" i="11"/>
  <c r="UI38" i="11"/>
  <c r="UI40" i="11"/>
  <c r="UI41" i="11"/>
  <c r="UH40" i="11"/>
  <c r="UH39" i="11"/>
  <c r="UH41" i="11"/>
  <c r="UG39" i="11"/>
  <c r="UG38" i="11"/>
  <c r="UG40" i="11"/>
  <c r="UG41" i="11"/>
  <c r="UF40" i="11"/>
  <c r="UF39" i="11"/>
  <c r="UF41" i="11"/>
  <c r="UD39" i="11"/>
  <c r="UD38" i="11"/>
  <c r="UD40" i="11"/>
  <c r="UD41" i="11"/>
  <c r="UC40" i="11"/>
  <c r="UC39" i="11"/>
  <c r="UC41" i="11"/>
  <c r="UB39" i="11"/>
  <c r="UB38" i="11"/>
  <c r="UB40" i="11"/>
  <c r="UB41" i="11"/>
  <c r="UA40" i="11"/>
  <c r="UA39" i="11"/>
  <c r="UA41" i="11"/>
  <c r="TY39" i="11"/>
  <c r="TY38" i="11"/>
  <c r="TY40" i="11"/>
  <c r="TY41" i="11"/>
  <c r="TX40" i="11"/>
  <c r="TX39" i="11"/>
  <c r="TX41" i="11"/>
  <c r="TW39" i="11"/>
  <c r="TW38" i="11"/>
  <c r="TW40" i="11"/>
  <c r="TW41" i="11"/>
  <c r="TV40" i="11"/>
  <c r="TV39" i="11"/>
  <c r="TV41" i="11"/>
  <c r="TT39" i="11"/>
  <c r="TT38" i="11"/>
  <c r="TT40" i="11"/>
  <c r="TT41" i="11"/>
  <c r="TS40" i="11"/>
  <c r="TS39" i="11"/>
  <c r="TS41" i="11"/>
  <c r="TR39" i="11"/>
  <c r="TR38" i="11"/>
  <c r="TR40" i="11"/>
  <c r="TR41" i="11"/>
  <c r="TQ40" i="11"/>
  <c r="TQ39" i="11"/>
  <c r="TQ41" i="11"/>
  <c r="TO39" i="11"/>
  <c r="TO38" i="11"/>
  <c r="TO40" i="11"/>
  <c r="TO41" i="11"/>
  <c r="TN40" i="11"/>
  <c r="TN39" i="11"/>
  <c r="TN41" i="11"/>
  <c r="TM39" i="11"/>
  <c r="TM38" i="11"/>
  <c r="TM40" i="11"/>
  <c r="TM41" i="11"/>
  <c r="TL40" i="11"/>
  <c r="TL39" i="11"/>
  <c r="TL41" i="11"/>
  <c r="TJ39" i="11"/>
  <c r="TJ38" i="11"/>
  <c r="TJ40" i="11"/>
  <c r="TJ41" i="11"/>
  <c r="TI40" i="11"/>
  <c r="TI39" i="11"/>
  <c r="TI41" i="11"/>
  <c r="TH39" i="11"/>
  <c r="TH38" i="11"/>
  <c r="TH40" i="11"/>
  <c r="TH41" i="11"/>
  <c r="TG40" i="11"/>
  <c r="TG39" i="11"/>
  <c r="TG41" i="11"/>
  <c r="TE39" i="11"/>
  <c r="TE38" i="11"/>
  <c r="TE40" i="11"/>
  <c r="TE41" i="11"/>
  <c r="TD40" i="11"/>
  <c r="TD39" i="11"/>
  <c r="TD41" i="11"/>
  <c r="TC39" i="11"/>
  <c r="TC38" i="11"/>
  <c r="TC40" i="11"/>
  <c r="TC41" i="11"/>
  <c r="TB40" i="11"/>
  <c r="TB39" i="11"/>
  <c r="TB41" i="11"/>
  <c r="SZ39" i="11"/>
  <c r="SZ38" i="11"/>
  <c r="SZ40" i="11"/>
  <c r="SZ41" i="11"/>
  <c r="SY40" i="11"/>
  <c r="SY39" i="11"/>
  <c r="SY41" i="11"/>
  <c r="SX39" i="11"/>
  <c r="SX38" i="11"/>
  <c r="SX40" i="11"/>
  <c r="SX41" i="11"/>
  <c r="SW40" i="11"/>
  <c r="SW39" i="11"/>
  <c r="SW41" i="11"/>
  <c r="SU39" i="11"/>
  <c r="SU38" i="11"/>
  <c r="SU40" i="11"/>
  <c r="SU41" i="11"/>
  <c r="ST40" i="11"/>
  <c r="ST39" i="11"/>
  <c r="ST41" i="11"/>
  <c r="SS39" i="11"/>
  <c r="SS38" i="11"/>
  <c r="SS40" i="11"/>
  <c r="SS41" i="11"/>
  <c r="SR40" i="11"/>
  <c r="SR39" i="11"/>
  <c r="SR41" i="11"/>
  <c r="SP39" i="11"/>
  <c r="SP38" i="11"/>
  <c r="SP40" i="11"/>
  <c r="SP41" i="11"/>
  <c r="SO40" i="11"/>
  <c r="SO39" i="11"/>
  <c r="SO41" i="11"/>
  <c r="SN39" i="11"/>
  <c r="SN38" i="11"/>
  <c r="SN40" i="11"/>
  <c r="SN41" i="11"/>
  <c r="SM40" i="11"/>
  <c r="SM39" i="11"/>
  <c r="SM41" i="11"/>
  <c r="SK39" i="11"/>
  <c r="SK38" i="11"/>
  <c r="SK40" i="11"/>
  <c r="SK41" i="11"/>
  <c r="SJ40" i="11"/>
  <c r="SJ39" i="11"/>
  <c r="SJ41" i="11"/>
  <c r="SI39" i="11"/>
  <c r="SI38" i="11"/>
  <c r="SI40" i="11"/>
  <c r="SI41" i="11"/>
  <c r="SH40" i="11"/>
  <c r="SH39" i="11"/>
  <c r="SH41" i="11"/>
  <c r="SF39" i="11"/>
  <c r="SF38" i="11"/>
  <c r="SF40" i="11"/>
  <c r="SF41" i="11"/>
  <c r="SE40" i="11"/>
  <c r="SE39" i="11"/>
  <c r="SE41" i="11"/>
  <c r="SD39" i="11"/>
  <c r="SD38" i="11"/>
  <c r="SD40" i="11"/>
  <c r="SD41" i="11"/>
  <c r="SC40" i="11"/>
  <c r="SC39" i="11"/>
  <c r="SC41" i="11"/>
  <c r="SA39" i="11"/>
  <c r="SA38" i="11"/>
  <c r="SA40" i="11"/>
  <c r="SA41" i="11"/>
  <c r="RZ40" i="11"/>
  <c r="RZ39" i="11"/>
  <c r="RZ41" i="11"/>
  <c r="RY39" i="11"/>
  <c r="RY38" i="11"/>
  <c r="RY40" i="11"/>
  <c r="RY41" i="11"/>
  <c r="RX40" i="11"/>
  <c r="RX39" i="11"/>
  <c r="RX41" i="11"/>
  <c r="RV39" i="11"/>
  <c r="RV38" i="11"/>
  <c r="RV40" i="11"/>
  <c r="RV41" i="11"/>
  <c r="RU40" i="11"/>
  <c r="RU39" i="11"/>
  <c r="RU41" i="11"/>
  <c r="RT39" i="11"/>
  <c r="RT38" i="11"/>
  <c r="RT40" i="11"/>
  <c r="RT41" i="11"/>
  <c r="RS40" i="11"/>
  <c r="RS39" i="11"/>
  <c r="RS41" i="11"/>
  <c r="RQ39" i="11"/>
  <c r="RQ38" i="11"/>
  <c r="RQ40" i="11"/>
  <c r="RQ41" i="11"/>
  <c r="RP40" i="11"/>
  <c r="RP39" i="11"/>
  <c r="RP41" i="11"/>
  <c r="RO39" i="11"/>
  <c r="RO38" i="11"/>
  <c r="RO40" i="11"/>
  <c r="RO41" i="11"/>
  <c r="RN40" i="11"/>
  <c r="RN39" i="11"/>
  <c r="RN41" i="11"/>
  <c r="RL39" i="11"/>
  <c r="RL38" i="11"/>
  <c r="RL40" i="11"/>
  <c r="RL41" i="11"/>
  <c r="RK40" i="11"/>
  <c r="RK39" i="11"/>
  <c r="RK41" i="11"/>
  <c r="RJ39" i="11"/>
  <c r="RJ38" i="11"/>
  <c r="RJ40" i="11"/>
  <c r="RJ41" i="11"/>
  <c r="RI40" i="11"/>
  <c r="RI39" i="11"/>
  <c r="RI41" i="11"/>
  <c r="RG39" i="11"/>
  <c r="RG38" i="11"/>
  <c r="RG40" i="11"/>
  <c r="RG41" i="11"/>
  <c r="RF40" i="11"/>
  <c r="RF39" i="11"/>
  <c r="RF41" i="11"/>
  <c r="RE39" i="11"/>
  <c r="RE38" i="11"/>
  <c r="RE40" i="11"/>
  <c r="RE41" i="11"/>
  <c r="RD40" i="11"/>
  <c r="RD39" i="11"/>
  <c r="RD41" i="11"/>
  <c r="RB39" i="11"/>
  <c r="RB38" i="11"/>
  <c r="RB40" i="11"/>
  <c r="RB41" i="11"/>
  <c r="RA40" i="11"/>
  <c r="RA39" i="11"/>
  <c r="RA41" i="11"/>
  <c r="QZ39" i="11"/>
  <c r="QZ38" i="11"/>
  <c r="QZ40" i="11"/>
  <c r="QZ41" i="11"/>
  <c r="QY40" i="11"/>
  <c r="QY39" i="11"/>
  <c r="QY41" i="11"/>
  <c r="QW39" i="11"/>
  <c r="QW38" i="11"/>
  <c r="QW40" i="11"/>
  <c r="QW41" i="11"/>
  <c r="QV40" i="11"/>
  <c r="QV39" i="11"/>
  <c r="QV41" i="11"/>
  <c r="QU39" i="11"/>
  <c r="QU38" i="11"/>
  <c r="QU40" i="11"/>
  <c r="QU41" i="11"/>
  <c r="QT40" i="11"/>
  <c r="QT39" i="11"/>
  <c r="QT41" i="11"/>
  <c r="QR39" i="11"/>
  <c r="QR38" i="11"/>
  <c r="QR40" i="11"/>
  <c r="QR41" i="11"/>
  <c r="QQ40" i="11"/>
  <c r="QQ39" i="11"/>
  <c r="QQ41" i="11"/>
  <c r="QP39" i="11"/>
  <c r="QP38" i="11"/>
  <c r="QP40" i="11"/>
  <c r="QP41" i="11"/>
  <c r="QO40" i="11"/>
  <c r="QO39" i="11"/>
  <c r="QO41" i="11"/>
  <c r="QM39" i="11"/>
  <c r="QM38" i="11"/>
  <c r="QM40" i="11"/>
  <c r="QM41" i="11"/>
  <c r="QL40" i="11"/>
  <c r="QL39" i="11"/>
  <c r="QL41" i="11"/>
  <c r="QK39" i="11"/>
  <c r="QK38" i="11"/>
  <c r="QK40" i="11"/>
  <c r="QK41" i="11"/>
  <c r="QJ40" i="11"/>
  <c r="QJ39" i="11"/>
  <c r="QJ41" i="11"/>
  <c r="QH39" i="11"/>
  <c r="QH38" i="11"/>
  <c r="QH40" i="11"/>
  <c r="QH41" i="11"/>
  <c r="QG40" i="11"/>
  <c r="QG39" i="11"/>
  <c r="QG41" i="11"/>
  <c r="QF39" i="11"/>
  <c r="QF38" i="11"/>
  <c r="QF40" i="11"/>
  <c r="QF41" i="11"/>
  <c r="QE40" i="11"/>
  <c r="QE39" i="11"/>
  <c r="QE41" i="11"/>
  <c r="QC39" i="11"/>
  <c r="QC38" i="11"/>
  <c r="QC40" i="11"/>
  <c r="QC41" i="11"/>
  <c r="QB40" i="11"/>
  <c r="QB39" i="11"/>
  <c r="QB41" i="11"/>
  <c r="QA39" i="11"/>
  <c r="QA38" i="11"/>
  <c r="QA40" i="11"/>
  <c r="QA41" i="11"/>
  <c r="PZ40" i="11"/>
  <c r="PZ39" i="11"/>
  <c r="PZ41" i="11"/>
  <c r="PX39" i="11"/>
  <c r="PX38" i="11"/>
  <c r="PX40" i="11"/>
  <c r="PX41" i="11"/>
  <c r="PW40" i="11"/>
  <c r="PW39" i="11"/>
  <c r="PW41" i="11"/>
  <c r="PV39" i="11"/>
  <c r="PV38" i="11"/>
  <c r="PV40" i="11"/>
  <c r="PV41" i="11"/>
  <c r="PU40" i="11"/>
  <c r="PU39" i="11"/>
  <c r="PU41" i="11"/>
  <c r="PS39" i="11"/>
  <c r="PS38" i="11"/>
  <c r="PS40" i="11"/>
  <c r="PS41" i="11"/>
  <c r="PR40" i="11"/>
  <c r="PR39" i="11"/>
  <c r="PR41" i="11"/>
  <c r="PQ39" i="11"/>
  <c r="PQ38" i="11"/>
  <c r="PQ40" i="11"/>
  <c r="PQ41" i="11"/>
  <c r="PP40" i="11"/>
  <c r="PP39" i="11"/>
  <c r="PP41" i="11"/>
  <c r="PN39" i="11"/>
  <c r="PN38" i="11"/>
  <c r="PN40" i="11"/>
  <c r="PN41" i="11"/>
  <c r="PM40" i="11"/>
  <c r="PM39" i="11"/>
  <c r="PM41" i="11"/>
  <c r="PL39" i="11"/>
  <c r="PL38" i="11"/>
  <c r="PL40" i="11"/>
  <c r="PL41" i="11"/>
  <c r="PK40" i="11"/>
  <c r="PK39" i="11"/>
  <c r="PK41" i="11"/>
  <c r="PI39" i="11"/>
  <c r="PI38" i="11"/>
  <c r="PI40" i="11"/>
  <c r="PI41" i="11"/>
  <c r="PH40" i="11"/>
  <c r="PH39" i="11"/>
  <c r="PH41" i="11"/>
  <c r="PG39" i="11"/>
  <c r="PG38" i="11"/>
  <c r="PG40" i="11"/>
  <c r="PG41" i="11"/>
  <c r="PF40" i="11"/>
  <c r="PF39" i="11"/>
  <c r="PF41" i="11"/>
  <c r="PD39" i="11"/>
  <c r="PD38" i="11"/>
  <c r="PD40" i="11"/>
  <c r="PD41" i="11"/>
  <c r="PC40" i="11"/>
  <c r="PC39" i="11"/>
  <c r="PC41" i="11"/>
  <c r="PB39" i="11"/>
  <c r="PB38" i="11"/>
  <c r="PB40" i="11"/>
  <c r="PB41" i="11"/>
  <c r="PA40" i="11"/>
  <c r="PA39" i="11"/>
  <c r="PA41" i="11"/>
  <c r="OY39" i="11"/>
  <c r="OY38" i="11"/>
  <c r="OY40" i="11"/>
  <c r="OY41" i="11"/>
  <c r="OX40" i="11"/>
  <c r="OX39" i="11"/>
  <c r="OX41" i="11"/>
  <c r="OW39" i="11"/>
  <c r="OW38" i="11"/>
  <c r="OW40" i="11"/>
  <c r="OW41" i="11"/>
  <c r="OV40" i="11"/>
  <c r="OV39" i="11"/>
  <c r="OV41" i="11"/>
  <c r="OT39" i="11"/>
  <c r="OT38" i="11"/>
  <c r="OT40" i="11"/>
  <c r="OT41" i="11"/>
  <c r="OS40" i="11"/>
  <c r="OS39" i="11"/>
  <c r="OS41" i="11"/>
  <c r="OR39" i="11"/>
  <c r="OR38" i="11"/>
  <c r="OR40" i="11"/>
  <c r="OR41" i="11"/>
  <c r="OQ40" i="11"/>
  <c r="OQ39" i="11"/>
  <c r="OQ41" i="11"/>
  <c r="OO39" i="11"/>
  <c r="OO38" i="11"/>
  <c r="OO40" i="11"/>
  <c r="OO41" i="11"/>
  <c r="ON40" i="11"/>
  <c r="ON39" i="11"/>
  <c r="ON41" i="11"/>
  <c r="OM39" i="11"/>
  <c r="OM38" i="11"/>
  <c r="OM40" i="11"/>
  <c r="OM41" i="11"/>
  <c r="OL40" i="11"/>
  <c r="OL39" i="11"/>
  <c r="OL41" i="11"/>
  <c r="OJ39" i="11"/>
  <c r="OJ38" i="11"/>
  <c r="OJ40" i="11"/>
  <c r="OJ41" i="11"/>
  <c r="OI40" i="11"/>
  <c r="OI39" i="11"/>
  <c r="OI41" i="11"/>
  <c r="OH39" i="11"/>
  <c r="OH38" i="11"/>
  <c r="OH40" i="11"/>
  <c r="OH41" i="11"/>
  <c r="OG40" i="11"/>
  <c r="OG39" i="11"/>
  <c r="OG41" i="11"/>
  <c r="OE39" i="11"/>
  <c r="OE38" i="11"/>
  <c r="OE40" i="11"/>
  <c r="OE41" i="11"/>
  <c r="OD40" i="11"/>
  <c r="OD39" i="11"/>
  <c r="OD41" i="11"/>
  <c r="OC39" i="11"/>
  <c r="OC38" i="11"/>
  <c r="OC40" i="11"/>
  <c r="OC41" i="11"/>
  <c r="OB40" i="11"/>
  <c r="OB39" i="11"/>
  <c r="OB41" i="11"/>
  <c r="NZ39" i="11"/>
  <c r="NZ38" i="11"/>
  <c r="NZ40" i="11"/>
  <c r="NZ41" i="11"/>
  <c r="NY40" i="11"/>
  <c r="NY39" i="11"/>
  <c r="NY41" i="11"/>
  <c r="NX39" i="11"/>
  <c r="NX38" i="11"/>
  <c r="NX40" i="11"/>
  <c r="NX41" i="11"/>
  <c r="NW40" i="11"/>
  <c r="NW39" i="11"/>
  <c r="NW41" i="11"/>
  <c r="NU39" i="11"/>
  <c r="NU38" i="11"/>
  <c r="NU40" i="11"/>
  <c r="NU41" i="11"/>
  <c r="NT40" i="11"/>
  <c r="NT39" i="11"/>
  <c r="NT41" i="11"/>
  <c r="NS39" i="11"/>
  <c r="NS38" i="11"/>
  <c r="NS40" i="11"/>
  <c r="NS41" i="11"/>
  <c r="NR40" i="11"/>
  <c r="NR39" i="11"/>
  <c r="NR41" i="11"/>
  <c r="NP39" i="11"/>
  <c r="NP38" i="11"/>
  <c r="NP40" i="11"/>
  <c r="NP41" i="11"/>
  <c r="NO40" i="11"/>
  <c r="NO39" i="11"/>
  <c r="NO41" i="11"/>
  <c r="NN39" i="11"/>
  <c r="NN38" i="11"/>
  <c r="NN40" i="11"/>
  <c r="NN41" i="11"/>
  <c r="NM40" i="11"/>
  <c r="NM39" i="11"/>
  <c r="NM41" i="11"/>
  <c r="NK39" i="11"/>
  <c r="NK38" i="11"/>
  <c r="NK40" i="11"/>
  <c r="NK41" i="11"/>
  <c r="NJ40" i="11"/>
  <c r="NJ39" i="11"/>
  <c r="NJ41" i="11"/>
  <c r="NI39" i="11"/>
  <c r="NI38" i="11"/>
  <c r="NI40" i="11"/>
  <c r="NI41" i="11"/>
  <c r="NH40" i="11"/>
  <c r="NH39" i="11"/>
  <c r="NH41" i="11"/>
  <c r="NF39" i="11"/>
  <c r="NF38" i="11"/>
  <c r="NF40" i="11"/>
  <c r="NF41" i="11"/>
  <c r="NE40" i="11"/>
  <c r="NE39" i="11"/>
  <c r="NE41" i="11"/>
  <c r="ND39" i="11"/>
  <c r="ND38" i="11"/>
  <c r="ND40" i="11"/>
  <c r="ND41" i="11"/>
  <c r="NC40" i="11"/>
  <c r="NC39" i="11"/>
  <c r="NC41" i="11"/>
  <c r="AAV38" i="11"/>
  <c r="AAT38" i="11"/>
  <c r="AAQ38" i="11"/>
  <c r="AAO38" i="11"/>
  <c r="AAL38" i="11"/>
  <c r="AAJ38" i="11"/>
  <c r="AAG38" i="11"/>
  <c r="AAE38" i="11"/>
  <c r="AAB38" i="11"/>
  <c r="ZZ38" i="11"/>
  <c r="ZW38" i="11"/>
  <c r="ZU38" i="11"/>
  <c r="ZR38" i="11"/>
  <c r="ZP38" i="11"/>
  <c r="ZM38" i="11"/>
  <c r="ZK38" i="11"/>
  <c r="ZH38" i="11"/>
  <c r="ZF38" i="11"/>
  <c r="ZC38" i="11"/>
  <c r="ZA38" i="11"/>
  <c r="YX38" i="11"/>
  <c r="YV38" i="11"/>
  <c r="YS38" i="11"/>
  <c r="YQ38" i="11"/>
  <c r="YN38" i="11"/>
  <c r="YL38" i="11"/>
  <c r="YI38" i="11"/>
  <c r="YG38" i="11"/>
  <c r="YD38" i="11"/>
  <c r="YB38" i="11"/>
  <c r="XY38" i="11"/>
  <c r="XW38" i="11"/>
  <c r="XT38" i="11"/>
  <c r="XR38" i="11"/>
  <c r="XO38" i="11"/>
  <c r="XM38" i="11"/>
  <c r="XJ38" i="11"/>
  <c r="XH38" i="11"/>
  <c r="XE38" i="11"/>
  <c r="XC38" i="11"/>
  <c r="WZ38" i="11"/>
  <c r="WX38" i="11"/>
  <c r="WU38" i="11"/>
  <c r="WS38" i="11"/>
  <c r="WP38" i="11"/>
  <c r="WN38" i="11"/>
  <c r="WK38" i="11"/>
  <c r="WI38" i="11"/>
  <c r="WF38" i="11"/>
  <c r="WD38" i="11"/>
  <c r="WA38" i="11"/>
  <c r="VY38" i="11"/>
  <c r="VV38" i="11"/>
  <c r="VT38" i="11"/>
  <c r="VQ38" i="11"/>
  <c r="VO38" i="11"/>
  <c r="VL38" i="11"/>
  <c r="VJ38" i="11"/>
  <c r="VG38" i="11"/>
  <c r="VE38" i="11"/>
  <c r="VB38" i="11"/>
  <c r="UZ38" i="11"/>
  <c r="UW38" i="11"/>
  <c r="UU38" i="11"/>
  <c r="UR38" i="11"/>
  <c r="UP38" i="11"/>
  <c r="UM38" i="11"/>
  <c r="UK38" i="11"/>
  <c r="UH38" i="11"/>
  <c r="UF38" i="11"/>
  <c r="UC38" i="11"/>
  <c r="UA38" i="11"/>
  <c r="TX38" i="11"/>
  <c r="TV38" i="11"/>
  <c r="TS38" i="11"/>
  <c r="TQ38" i="11"/>
  <c r="TN38" i="11"/>
  <c r="TL38" i="11"/>
  <c r="TI38" i="11"/>
  <c r="TG38" i="11"/>
  <c r="TD38" i="11"/>
  <c r="TB38" i="11"/>
  <c r="SY38" i="11"/>
  <c r="SW38" i="11"/>
  <c r="ST38" i="11"/>
  <c r="SR38" i="11"/>
  <c r="SO38" i="11"/>
  <c r="SM38" i="11"/>
  <c r="SJ38" i="11"/>
  <c r="SH38" i="11"/>
  <c r="SE38" i="11"/>
  <c r="SC38" i="11"/>
  <c r="RZ38" i="11"/>
  <c r="RX38" i="11"/>
  <c r="RU38" i="11"/>
  <c r="RS38" i="11"/>
  <c r="RP38" i="11"/>
  <c r="RN38" i="11"/>
  <c r="RK38" i="11"/>
  <c r="RI38" i="11"/>
  <c r="RF38" i="11"/>
  <c r="RD38" i="11"/>
  <c r="RA38" i="11"/>
  <c r="QY38" i="11"/>
  <c r="QV38" i="11"/>
  <c r="QT38" i="11"/>
  <c r="QQ38" i="11"/>
  <c r="QO38" i="11"/>
  <c r="QL38" i="11"/>
  <c r="QJ38" i="11"/>
  <c r="QG38" i="11"/>
  <c r="QE38" i="11"/>
  <c r="QB38" i="11"/>
  <c r="PZ38" i="11"/>
  <c r="PW38" i="11"/>
  <c r="PU38" i="11"/>
  <c r="PR38" i="11"/>
  <c r="PP38" i="11"/>
  <c r="PM38" i="11"/>
  <c r="PK38" i="11"/>
  <c r="PH38" i="11"/>
  <c r="PF38" i="11"/>
  <c r="PC38" i="11"/>
  <c r="PA38" i="11"/>
  <c r="OX38" i="11"/>
  <c r="OV38" i="11"/>
  <c r="OS38" i="11"/>
  <c r="OQ38" i="11"/>
  <c r="ON38" i="11"/>
  <c r="OL38" i="11"/>
  <c r="OI38" i="11"/>
  <c r="OG38" i="11"/>
  <c r="OD38" i="11"/>
  <c r="OB38" i="11"/>
  <c r="NY38" i="11"/>
  <c r="NW38" i="11"/>
  <c r="NT38" i="11"/>
  <c r="NR38" i="11"/>
  <c r="NO38" i="11"/>
  <c r="NM38" i="11"/>
  <c r="NJ38" i="11"/>
  <c r="NH38" i="11"/>
  <c r="NE38" i="11"/>
  <c r="NC38" i="11"/>
  <c r="NA48" i="11"/>
  <c r="MZ48" i="11"/>
  <c r="MY48" i="11"/>
  <c r="MX48" i="11"/>
  <c r="MV48" i="11"/>
  <c r="MU48" i="11"/>
  <c r="MT48" i="11"/>
  <c r="MS48" i="11"/>
  <c r="MQ48" i="11"/>
  <c r="MP48" i="11"/>
  <c r="MO48" i="11"/>
  <c r="MN48" i="11"/>
  <c r="ML48" i="11"/>
  <c r="MK48" i="11"/>
  <c r="MJ48" i="11"/>
  <c r="MI48" i="11"/>
  <c r="MG48" i="11"/>
  <c r="MF48" i="11"/>
  <c r="ME48" i="11"/>
  <c r="MD48" i="11"/>
  <c r="MB48" i="11"/>
  <c r="MA48" i="11"/>
  <c r="LZ48" i="11"/>
  <c r="LY48" i="11"/>
  <c r="LW48" i="11"/>
  <c r="LV48" i="11"/>
  <c r="LU48" i="11"/>
  <c r="LT48" i="11"/>
  <c r="LR48" i="11"/>
  <c r="LQ48" i="11"/>
  <c r="LP48" i="11"/>
  <c r="LO48" i="11"/>
  <c r="LM48" i="11"/>
  <c r="LL48" i="11"/>
  <c r="LK48" i="11"/>
  <c r="LJ48" i="11"/>
  <c r="LH48" i="11"/>
  <c r="LG48" i="11"/>
  <c r="LF48" i="11"/>
  <c r="LE48" i="11"/>
  <c r="LC48" i="11"/>
  <c r="LB48" i="11"/>
  <c r="LA48" i="11"/>
  <c r="KZ48" i="11"/>
  <c r="KX48" i="11"/>
  <c r="KW48" i="11"/>
  <c r="KV48" i="11"/>
  <c r="KU48" i="11"/>
  <c r="KS48" i="11"/>
  <c r="KR48" i="11"/>
  <c r="KQ48" i="11"/>
  <c r="KP48" i="11"/>
  <c r="KN48" i="11"/>
  <c r="KM48" i="11"/>
  <c r="KL48" i="11"/>
  <c r="KK48" i="11"/>
  <c r="KI48" i="11"/>
  <c r="KH48" i="11"/>
  <c r="KG48" i="11"/>
  <c r="KF48" i="11"/>
  <c r="KD48" i="11"/>
  <c r="KC48" i="11"/>
  <c r="KB48" i="11"/>
  <c r="KA48" i="11"/>
  <c r="JY48" i="11"/>
  <c r="JX48" i="11"/>
  <c r="JW48" i="11"/>
  <c r="JV48" i="11"/>
  <c r="JT48" i="11"/>
  <c r="JS48" i="11"/>
  <c r="JR48" i="11"/>
  <c r="JQ48" i="11"/>
  <c r="JO48" i="11"/>
  <c r="JN48" i="11"/>
  <c r="JM48" i="11"/>
  <c r="JL48" i="11"/>
  <c r="JJ48" i="11"/>
  <c r="JI48" i="11"/>
  <c r="JH48" i="11"/>
  <c r="JG48" i="11"/>
  <c r="JE48" i="11"/>
  <c r="JD48" i="11"/>
  <c r="JC48" i="11"/>
  <c r="JB48" i="11"/>
  <c r="IZ48" i="11"/>
  <c r="IY48" i="11"/>
  <c r="IX48" i="11"/>
  <c r="IW48" i="11"/>
  <c r="IU48" i="11"/>
  <c r="IT48" i="11"/>
  <c r="IS48" i="11"/>
  <c r="IR48" i="11"/>
  <c r="IP48" i="11"/>
  <c r="IO48" i="11"/>
  <c r="IN48" i="11"/>
  <c r="IM48" i="11"/>
  <c r="NA47" i="11"/>
  <c r="MZ47" i="11"/>
  <c r="MY47" i="11"/>
  <c r="MX47" i="11"/>
  <c r="MV47" i="11"/>
  <c r="MU47" i="11"/>
  <c r="MT47" i="11"/>
  <c r="MS47" i="11"/>
  <c r="MQ47" i="11"/>
  <c r="MP47" i="11"/>
  <c r="MO47" i="11"/>
  <c r="MN47" i="11"/>
  <c r="ML47" i="11"/>
  <c r="MK47" i="11"/>
  <c r="MJ47" i="11"/>
  <c r="MI47" i="11"/>
  <c r="MG47" i="11"/>
  <c r="MF47" i="11"/>
  <c r="ME47" i="11"/>
  <c r="MD47" i="11"/>
  <c r="MB47" i="11"/>
  <c r="MA47" i="11"/>
  <c r="LZ47" i="11"/>
  <c r="LY47" i="11"/>
  <c r="LW47" i="11"/>
  <c r="LV47" i="11"/>
  <c r="LU47" i="11"/>
  <c r="LT47" i="11"/>
  <c r="LR47" i="11"/>
  <c r="LQ47" i="11"/>
  <c r="LP47" i="11"/>
  <c r="LO47" i="11"/>
  <c r="LM47" i="11"/>
  <c r="LL47" i="11"/>
  <c r="LK47" i="11"/>
  <c r="LJ47" i="11"/>
  <c r="LH47" i="11"/>
  <c r="LG47" i="11"/>
  <c r="LF47" i="11"/>
  <c r="LE47" i="11"/>
  <c r="LC47" i="11"/>
  <c r="LB47" i="11"/>
  <c r="LA47" i="11"/>
  <c r="KZ47" i="11"/>
  <c r="KX47" i="11"/>
  <c r="KW47" i="11"/>
  <c r="KV47" i="11"/>
  <c r="KU47" i="11"/>
  <c r="KS47" i="11"/>
  <c r="KR47" i="11"/>
  <c r="KQ47" i="11"/>
  <c r="KP47" i="11"/>
  <c r="KN47" i="11"/>
  <c r="KM47" i="11"/>
  <c r="KL47" i="11"/>
  <c r="KK47" i="11"/>
  <c r="KI47" i="11"/>
  <c r="KH47" i="11"/>
  <c r="KG47" i="11"/>
  <c r="KF47" i="11"/>
  <c r="KD47" i="11"/>
  <c r="KC47" i="11"/>
  <c r="KB47" i="11"/>
  <c r="KA47" i="11"/>
  <c r="JY47" i="11"/>
  <c r="JX47" i="11"/>
  <c r="JW47" i="11"/>
  <c r="JV47" i="11"/>
  <c r="JT47" i="11"/>
  <c r="JS47" i="11"/>
  <c r="JR47" i="11"/>
  <c r="JQ47" i="11"/>
  <c r="JO47" i="11"/>
  <c r="JN47" i="11"/>
  <c r="JM47" i="11"/>
  <c r="JL47" i="11"/>
  <c r="JJ47" i="11"/>
  <c r="JI47" i="11"/>
  <c r="JH47" i="11"/>
  <c r="JG47" i="11"/>
  <c r="JE47" i="11"/>
  <c r="JD47" i="11"/>
  <c r="JC47" i="11"/>
  <c r="JB47" i="11"/>
  <c r="IZ47" i="11"/>
  <c r="IY47" i="11"/>
  <c r="IX47" i="11"/>
  <c r="IW47" i="11"/>
  <c r="IU47" i="11"/>
  <c r="IT47" i="11"/>
  <c r="IS47" i="11"/>
  <c r="IR47" i="11"/>
  <c r="IP47" i="11"/>
  <c r="IO47" i="11"/>
  <c r="IN47" i="11"/>
  <c r="IM47" i="11"/>
  <c r="NA46" i="11"/>
  <c r="MZ46" i="11"/>
  <c r="MY46" i="11"/>
  <c r="MX46" i="11"/>
  <c r="MV46" i="11"/>
  <c r="MU46" i="11"/>
  <c r="MT46" i="11"/>
  <c r="MS46" i="11"/>
  <c r="MQ46" i="11"/>
  <c r="MP46" i="11"/>
  <c r="MO46" i="11"/>
  <c r="MN46" i="11"/>
  <c r="ML46" i="11"/>
  <c r="MK46" i="11"/>
  <c r="MJ46" i="11"/>
  <c r="MI46" i="11"/>
  <c r="MG46" i="11"/>
  <c r="MF46" i="11"/>
  <c r="ME46" i="11"/>
  <c r="MD46" i="11"/>
  <c r="MB46" i="11"/>
  <c r="MA46" i="11"/>
  <c r="LZ46" i="11"/>
  <c r="LY46" i="11"/>
  <c r="LW46" i="11"/>
  <c r="LV46" i="11"/>
  <c r="LU46" i="11"/>
  <c r="LT46" i="11"/>
  <c r="LR46" i="11"/>
  <c r="LQ46" i="11"/>
  <c r="LP46" i="11"/>
  <c r="LO46" i="11"/>
  <c r="LM46" i="11"/>
  <c r="LL46" i="11"/>
  <c r="LK46" i="11"/>
  <c r="LJ46" i="11"/>
  <c r="LH46" i="11"/>
  <c r="LG46" i="11"/>
  <c r="LF46" i="11"/>
  <c r="LE46" i="11"/>
  <c r="LC46" i="11"/>
  <c r="LB46" i="11"/>
  <c r="LA46" i="11"/>
  <c r="KZ46" i="11"/>
  <c r="KX46" i="11"/>
  <c r="KW46" i="11"/>
  <c r="KV46" i="11"/>
  <c r="KU46" i="11"/>
  <c r="KS46" i="11"/>
  <c r="KR46" i="11"/>
  <c r="KQ46" i="11"/>
  <c r="KP46" i="11"/>
  <c r="KN46" i="11"/>
  <c r="KM46" i="11"/>
  <c r="KL46" i="11"/>
  <c r="KK46" i="11"/>
  <c r="KI46" i="11"/>
  <c r="KH46" i="11"/>
  <c r="KG46" i="11"/>
  <c r="KF46" i="11"/>
  <c r="KD46" i="11"/>
  <c r="KC46" i="11"/>
  <c r="KB46" i="11"/>
  <c r="KA46" i="11"/>
  <c r="JY46" i="11"/>
  <c r="JX46" i="11"/>
  <c r="JW46" i="11"/>
  <c r="JV46" i="11"/>
  <c r="JT46" i="11"/>
  <c r="JS46" i="11"/>
  <c r="JR46" i="11"/>
  <c r="JQ46" i="11"/>
  <c r="JO46" i="11"/>
  <c r="JN46" i="11"/>
  <c r="JM46" i="11"/>
  <c r="JL46" i="11"/>
  <c r="JI46" i="11"/>
  <c r="JG46" i="11"/>
  <c r="JE46" i="11"/>
  <c r="JD46" i="11"/>
  <c r="JC46" i="11"/>
  <c r="JB46" i="11"/>
  <c r="IZ46" i="11"/>
  <c r="IY46" i="11"/>
  <c r="IX46" i="11"/>
  <c r="IW46" i="11"/>
  <c r="IU46" i="11"/>
  <c r="IT46" i="11"/>
  <c r="IS46" i="11"/>
  <c r="IR46" i="11"/>
  <c r="IP46" i="11"/>
  <c r="IO46" i="11"/>
  <c r="IN46" i="11"/>
  <c r="IM46" i="11"/>
  <c r="NA45" i="11"/>
  <c r="MZ45" i="11"/>
  <c r="MY45" i="11"/>
  <c r="MX45" i="11"/>
  <c r="MV45" i="11"/>
  <c r="MU45" i="11"/>
  <c r="MT45" i="11"/>
  <c r="MS45" i="11"/>
  <c r="MQ45" i="11"/>
  <c r="MP45" i="11"/>
  <c r="MO45" i="11"/>
  <c r="MN45" i="11"/>
  <c r="ML45" i="11"/>
  <c r="MK45" i="11"/>
  <c r="MJ45" i="11"/>
  <c r="MI45" i="11"/>
  <c r="MG45" i="11"/>
  <c r="MF45" i="11"/>
  <c r="ME45" i="11"/>
  <c r="MD45" i="11"/>
  <c r="MB45" i="11"/>
  <c r="MA45" i="11"/>
  <c r="LZ45" i="11"/>
  <c r="LY45" i="11"/>
  <c r="LW45" i="11"/>
  <c r="LV45" i="11"/>
  <c r="LU45" i="11"/>
  <c r="LT45" i="11"/>
  <c r="LR45" i="11"/>
  <c r="LQ45" i="11"/>
  <c r="LP45" i="11"/>
  <c r="LO45" i="11"/>
  <c r="LM45" i="11"/>
  <c r="LL45" i="11"/>
  <c r="LK45" i="11"/>
  <c r="LJ45" i="11"/>
  <c r="LH45" i="11"/>
  <c r="LG45" i="11"/>
  <c r="LF45" i="11"/>
  <c r="LE45" i="11"/>
  <c r="LC45" i="11"/>
  <c r="LB45" i="11"/>
  <c r="LA45" i="11"/>
  <c r="KZ45" i="11"/>
  <c r="KX45" i="11"/>
  <c r="KW45" i="11"/>
  <c r="KV45" i="11"/>
  <c r="KU45" i="11"/>
  <c r="KS45" i="11"/>
  <c r="KR45" i="11"/>
  <c r="KQ45" i="11"/>
  <c r="KP45" i="11"/>
  <c r="KN45" i="11"/>
  <c r="KM45" i="11"/>
  <c r="KL45" i="11"/>
  <c r="KK45" i="11"/>
  <c r="KI45" i="11"/>
  <c r="KH45" i="11"/>
  <c r="KG45" i="11"/>
  <c r="KF45" i="11"/>
  <c r="KD45" i="11"/>
  <c r="KC45" i="11"/>
  <c r="KB45" i="11"/>
  <c r="KA45" i="11"/>
  <c r="JY45" i="11"/>
  <c r="JX45" i="11"/>
  <c r="JW45" i="11"/>
  <c r="JV45" i="11"/>
  <c r="JT45" i="11"/>
  <c r="JS45" i="11"/>
  <c r="JR45" i="11"/>
  <c r="JQ45" i="11"/>
  <c r="JO45" i="11"/>
  <c r="JN45" i="11"/>
  <c r="JM45" i="11"/>
  <c r="JL45" i="11"/>
  <c r="JJ45" i="11"/>
  <c r="JI45" i="11"/>
  <c r="JG45" i="11"/>
  <c r="JE45" i="11"/>
  <c r="JD45" i="11"/>
  <c r="JC45" i="11"/>
  <c r="JB45" i="11"/>
  <c r="IZ45" i="11"/>
  <c r="IY45" i="11"/>
  <c r="IX45" i="11"/>
  <c r="IW45" i="11"/>
  <c r="IU45" i="11"/>
  <c r="IT45" i="11"/>
  <c r="IS45" i="11"/>
  <c r="IR45" i="11"/>
  <c r="IP45" i="11"/>
  <c r="IO45" i="11"/>
  <c r="IN45" i="11"/>
  <c r="IM45" i="11"/>
  <c r="NA44" i="11"/>
  <c r="MZ44" i="11"/>
  <c r="MY44" i="11"/>
  <c r="MX44" i="11"/>
  <c r="MV44" i="11"/>
  <c r="MU44" i="11"/>
  <c r="MT44" i="11"/>
  <c r="MS44" i="11"/>
  <c r="MQ44" i="11"/>
  <c r="MP44" i="11"/>
  <c r="MO44" i="11"/>
  <c r="MN44" i="11"/>
  <c r="ML44" i="11"/>
  <c r="MK44" i="11"/>
  <c r="MJ44" i="11"/>
  <c r="MI44" i="11"/>
  <c r="MG44" i="11"/>
  <c r="MF44" i="11"/>
  <c r="ME44" i="11"/>
  <c r="MD44" i="11"/>
  <c r="MB44" i="11"/>
  <c r="MA44" i="11"/>
  <c r="LZ44" i="11"/>
  <c r="LY44" i="11"/>
  <c r="LW44" i="11"/>
  <c r="LV44" i="11"/>
  <c r="LU44" i="11"/>
  <c r="LT44" i="11"/>
  <c r="LR44" i="11"/>
  <c r="LQ44" i="11"/>
  <c r="LP44" i="11"/>
  <c r="LO44" i="11"/>
  <c r="LM44" i="11"/>
  <c r="LL44" i="11"/>
  <c r="LK44" i="11"/>
  <c r="LJ44" i="11"/>
  <c r="LH44" i="11"/>
  <c r="LG44" i="11"/>
  <c r="LF44" i="11"/>
  <c r="LE44" i="11"/>
  <c r="LC44" i="11"/>
  <c r="LB44" i="11"/>
  <c r="LA44" i="11"/>
  <c r="KZ44" i="11"/>
  <c r="KX44" i="11"/>
  <c r="KW44" i="11"/>
  <c r="KV44" i="11"/>
  <c r="KU44" i="11"/>
  <c r="KS44" i="11"/>
  <c r="KR44" i="11"/>
  <c r="KQ44" i="11"/>
  <c r="KP44" i="11"/>
  <c r="KN44" i="11"/>
  <c r="KM44" i="11"/>
  <c r="KL44" i="11"/>
  <c r="KK44" i="11"/>
  <c r="KI44" i="11"/>
  <c r="KH44" i="11"/>
  <c r="KG44" i="11"/>
  <c r="KF44" i="11"/>
  <c r="KD44" i="11"/>
  <c r="KC44" i="11"/>
  <c r="KB44" i="11"/>
  <c r="KA44" i="11"/>
  <c r="JY44" i="11"/>
  <c r="JX44" i="11"/>
  <c r="JW44" i="11"/>
  <c r="JV44" i="11"/>
  <c r="JT44" i="11"/>
  <c r="JS44" i="11"/>
  <c r="JR44" i="11"/>
  <c r="JQ44" i="11"/>
  <c r="JO44" i="11"/>
  <c r="JN44" i="11"/>
  <c r="JM44" i="11"/>
  <c r="JL44" i="11"/>
  <c r="JJ44" i="11"/>
  <c r="JI44" i="11"/>
  <c r="JH44" i="11"/>
  <c r="JG44" i="11"/>
  <c r="JE44" i="11"/>
  <c r="JD44" i="11"/>
  <c r="JC44" i="11"/>
  <c r="JB44" i="11"/>
  <c r="IZ44" i="11"/>
  <c r="IY44" i="11"/>
  <c r="IX44" i="11"/>
  <c r="IW44" i="11"/>
  <c r="IU44" i="11"/>
  <c r="IT44" i="11"/>
  <c r="IS44" i="11"/>
  <c r="IR44" i="11"/>
  <c r="IP44" i="11"/>
  <c r="IO44" i="11"/>
  <c r="IN44" i="11"/>
  <c r="IM44" i="11"/>
  <c r="NA43" i="11"/>
  <c r="MZ43" i="11"/>
  <c r="MY43" i="11"/>
  <c r="MX43" i="11"/>
  <c r="MV43" i="11"/>
  <c r="MU43" i="11"/>
  <c r="MT43" i="11"/>
  <c r="MS43" i="11"/>
  <c r="MQ43" i="11"/>
  <c r="MP43" i="11"/>
  <c r="MO43" i="11"/>
  <c r="MN43" i="11"/>
  <c r="ML43" i="11"/>
  <c r="MK43" i="11"/>
  <c r="MJ43" i="11"/>
  <c r="MI43" i="11"/>
  <c r="MG43" i="11"/>
  <c r="MF43" i="11"/>
  <c r="ME43" i="11"/>
  <c r="MD43" i="11"/>
  <c r="MB43" i="11"/>
  <c r="MA43" i="11"/>
  <c r="LZ43" i="11"/>
  <c r="LY43" i="11"/>
  <c r="LW43" i="11"/>
  <c r="LV43" i="11"/>
  <c r="LU43" i="11"/>
  <c r="LT43" i="11"/>
  <c r="LR43" i="11"/>
  <c r="LQ43" i="11"/>
  <c r="LP43" i="11"/>
  <c r="LO43" i="11"/>
  <c r="LM43" i="11"/>
  <c r="LL43" i="11"/>
  <c r="LK43" i="11"/>
  <c r="LJ43" i="11"/>
  <c r="LH43" i="11"/>
  <c r="LG43" i="11"/>
  <c r="LF43" i="11"/>
  <c r="LE43" i="11"/>
  <c r="LC43" i="11"/>
  <c r="LB43" i="11"/>
  <c r="LA43" i="11"/>
  <c r="KZ43" i="11"/>
  <c r="KX43" i="11"/>
  <c r="KW43" i="11"/>
  <c r="KV43" i="11"/>
  <c r="KU43" i="11"/>
  <c r="KS43" i="11"/>
  <c r="KR43" i="11"/>
  <c r="KQ43" i="11"/>
  <c r="KP43" i="11"/>
  <c r="KN43" i="11"/>
  <c r="KM43" i="11"/>
  <c r="KL43" i="11"/>
  <c r="KK43" i="11"/>
  <c r="KI43" i="11"/>
  <c r="KH43" i="11"/>
  <c r="KG43" i="11"/>
  <c r="KF43" i="11"/>
  <c r="KD43" i="11"/>
  <c r="KC43" i="11"/>
  <c r="KB43" i="11"/>
  <c r="KA43" i="11"/>
  <c r="JY43" i="11"/>
  <c r="JX43" i="11"/>
  <c r="JW43" i="11"/>
  <c r="JV43" i="11"/>
  <c r="JT43" i="11"/>
  <c r="JS43" i="11"/>
  <c r="JR43" i="11"/>
  <c r="JQ43" i="11"/>
  <c r="JO43" i="11"/>
  <c r="JN43" i="11"/>
  <c r="JM43" i="11"/>
  <c r="JL43" i="11"/>
  <c r="JJ43" i="11"/>
  <c r="JI43" i="11"/>
  <c r="JH43" i="11"/>
  <c r="JG43" i="11"/>
  <c r="JE43" i="11"/>
  <c r="JD43" i="11"/>
  <c r="JC43" i="11"/>
  <c r="JB43" i="11"/>
  <c r="IZ43" i="11"/>
  <c r="IY43" i="11"/>
  <c r="IX43" i="11"/>
  <c r="IW43" i="11"/>
  <c r="IU43" i="11"/>
  <c r="IT43" i="11"/>
  <c r="IS43" i="11"/>
  <c r="IR43" i="11"/>
  <c r="IP43" i="11"/>
  <c r="IO43" i="11"/>
  <c r="IN43" i="11"/>
  <c r="IM43" i="11"/>
  <c r="NA42" i="11"/>
  <c r="MZ42" i="11"/>
  <c r="MY42" i="11"/>
  <c r="MX42" i="11"/>
  <c r="MV42" i="11"/>
  <c r="MU42" i="11"/>
  <c r="MT42" i="11"/>
  <c r="MS42" i="11"/>
  <c r="MQ42" i="11"/>
  <c r="MP42" i="11"/>
  <c r="MO42" i="11"/>
  <c r="MN42" i="11"/>
  <c r="ML42" i="11"/>
  <c r="MK42" i="11"/>
  <c r="MJ42" i="11"/>
  <c r="MI42" i="11"/>
  <c r="MG42" i="11"/>
  <c r="MF42" i="11"/>
  <c r="ME42" i="11"/>
  <c r="MD42" i="11"/>
  <c r="MB42" i="11"/>
  <c r="MA42" i="11"/>
  <c r="LZ42" i="11"/>
  <c r="LY42" i="11"/>
  <c r="LW42" i="11"/>
  <c r="LV42" i="11"/>
  <c r="LU42" i="11"/>
  <c r="LT42" i="11"/>
  <c r="LR42" i="11"/>
  <c r="LQ42" i="11"/>
  <c r="LP42" i="11"/>
  <c r="LO42" i="11"/>
  <c r="LM42" i="11"/>
  <c r="LL42" i="11"/>
  <c r="LK42" i="11"/>
  <c r="LJ42" i="11"/>
  <c r="LH42" i="11"/>
  <c r="LG42" i="11"/>
  <c r="LF42" i="11"/>
  <c r="LE42" i="11"/>
  <c r="LC42" i="11"/>
  <c r="LB42" i="11"/>
  <c r="LA42" i="11"/>
  <c r="KZ42" i="11"/>
  <c r="KX42" i="11"/>
  <c r="KW42" i="11"/>
  <c r="KV42" i="11"/>
  <c r="KU42" i="11"/>
  <c r="KS42" i="11"/>
  <c r="KR42" i="11"/>
  <c r="KQ42" i="11"/>
  <c r="KP42" i="11"/>
  <c r="KN42" i="11"/>
  <c r="KM42" i="11"/>
  <c r="KL42" i="11"/>
  <c r="KK42" i="11"/>
  <c r="KI42" i="11"/>
  <c r="KH42" i="11"/>
  <c r="KG42" i="11"/>
  <c r="KF42" i="11"/>
  <c r="KD42" i="11"/>
  <c r="KC42" i="11"/>
  <c r="KB42" i="11"/>
  <c r="KA42" i="11"/>
  <c r="JY42" i="11"/>
  <c r="JX42" i="11"/>
  <c r="JW42" i="11"/>
  <c r="JV42" i="11"/>
  <c r="JT42" i="11"/>
  <c r="JS42" i="11"/>
  <c r="JR42" i="11"/>
  <c r="JQ42" i="11"/>
  <c r="JO42" i="11"/>
  <c r="JN42" i="11"/>
  <c r="JM42" i="11"/>
  <c r="JL42" i="11"/>
  <c r="JJ42" i="11"/>
  <c r="JI42" i="11"/>
  <c r="JH42" i="11"/>
  <c r="JG42" i="11"/>
  <c r="JE42" i="11"/>
  <c r="JD42" i="11"/>
  <c r="JC42" i="11"/>
  <c r="JB42" i="11"/>
  <c r="IZ42" i="11"/>
  <c r="IY42" i="11"/>
  <c r="IX42" i="11"/>
  <c r="IW42" i="11"/>
  <c r="IU42" i="11"/>
  <c r="IT42" i="11"/>
  <c r="IS42" i="11"/>
  <c r="IR42" i="11"/>
  <c r="IP42" i="11"/>
  <c r="IO42" i="11"/>
  <c r="IN42" i="11"/>
  <c r="IM42" i="11"/>
  <c r="NA39" i="11"/>
  <c r="NA38" i="11"/>
  <c r="NA40" i="11"/>
  <c r="NA41" i="11"/>
  <c r="MZ40" i="11"/>
  <c r="MZ39" i="11"/>
  <c r="MZ41" i="11"/>
  <c r="MY39" i="11"/>
  <c r="MY38" i="11"/>
  <c r="MY40" i="11"/>
  <c r="MY41" i="11"/>
  <c r="MX40" i="11"/>
  <c r="MX39" i="11"/>
  <c r="MX41" i="11"/>
  <c r="MV39" i="11"/>
  <c r="MV38" i="11"/>
  <c r="MV40" i="11"/>
  <c r="MV41" i="11"/>
  <c r="MU40" i="11"/>
  <c r="MU39" i="11"/>
  <c r="MU41" i="11"/>
  <c r="MT39" i="11"/>
  <c r="MT38" i="11"/>
  <c r="MT40" i="11"/>
  <c r="MT41" i="11"/>
  <c r="MS40" i="11"/>
  <c r="MS39" i="11"/>
  <c r="MS41" i="11"/>
  <c r="MQ39" i="11"/>
  <c r="MQ38" i="11"/>
  <c r="MQ40" i="11"/>
  <c r="MQ41" i="11"/>
  <c r="MP40" i="11"/>
  <c r="MP39" i="11"/>
  <c r="MP41" i="11"/>
  <c r="MO39" i="11"/>
  <c r="MO38" i="11"/>
  <c r="MO40" i="11"/>
  <c r="MO41" i="11"/>
  <c r="MN40" i="11"/>
  <c r="MN39" i="11"/>
  <c r="MN41" i="11"/>
  <c r="ML39" i="11"/>
  <c r="ML38" i="11"/>
  <c r="ML40" i="11"/>
  <c r="ML41" i="11"/>
  <c r="MK40" i="11"/>
  <c r="MK39" i="11"/>
  <c r="MK41" i="11"/>
  <c r="MJ39" i="11"/>
  <c r="MJ38" i="11"/>
  <c r="MJ40" i="11"/>
  <c r="MJ41" i="11"/>
  <c r="MI40" i="11"/>
  <c r="MI39" i="11"/>
  <c r="MI41" i="11"/>
  <c r="MG39" i="11"/>
  <c r="MG38" i="11"/>
  <c r="MG40" i="11"/>
  <c r="MG41" i="11"/>
  <c r="MF40" i="11"/>
  <c r="MF39" i="11"/>
  <c r="MF41" i="11"/>
  <c r="ME39" i="11"/>
  <c r="ME38" i="11"/>
  <c r="ME40" i="11"/>
  <c r="ME41" i="11"/>
  <c r="MD40" i="11"/>
  <c r="MD39" i="11"/>
  <c r="MD41" i="11"/>
  <c r="MB39" i="11"/>
  <c r="MB38" i="11"/>
  <c r="MB40" i="11"/>
  <c r="MB41" i="11"/>
  <c r="MA40" i="11"/>
  <c r="MA39" i="11"/>
  <c r="MA41" i="11"/>
  <c r="LZ39" i="11"/>
  <c r="LZ38" i="11"/>
  <c r="LZ40" i="11"/>
  <c r="LZ41" i="11"/>
  <c r="LY40" i="11"/>
  <c r="LY39" i="11"/>
  <c r="LY41" i="11"/>
  <c r="LW39" i="11"/>
  <c r="LW38" i="11"/>
  <c r="LW40" i="11"/>
  <c r="LW41" i="11"/>
  <c r="LV40" i="11"/>
  <c r="LV39" i="11"/>
  <c r="LV41" i="11"/>
  <c r="LU39" i="11"/>
  <c r="LU38" i="11"/>
  <c r="LU40" i="11"/>
  <c r="LU41" i="11"/>
  <c r="LT40" i="11"/>
  <c r="LT39" i="11"/>
  <c r="LT41" i="11"/>
  <c r="LR39" i="11"/>
  <c r="LR38" i="11"/>
  <c r="LR40" i="11"/>
  <c r="LR41" i="11"/>
  <c r="LQ40" i="11"/>
  <c r="LQ39" i="11"/>
  <c r="LQ41" i="11"/>
  <c r="LP39" i="11"/>
  <c r="LP38" i="11"/>
  <c r="LP40" i="11"/>
  <c r="LP41" i="11"/>
  <c r="LO40" i="11"/>
  <c r="LO39" i="11"/>
  <c r="LO41" i="11"/>
  <c r="LM39" i="11"/>
  <c r="LM38" i="11"/>
  <c r="LM40" i="11"/>
  <c r="LM41" i="11"/>
  <c r="LL40" i="11"/>
  <c r="LL39" i="11"/>
  <c r="LL41" i="11"/>
  <c r="LK39" i="11"/>
  <c r="LK38" i="11"/>
  <c r="LK40" i="11"/>
  <c r="LK41" i="11"/>
  <c r="LJ40" i="11"/>
  <c r="LJ39" i="11"/>
  <c r="LJ41" i="11"/>
  <c r="LH39" i="11"/>
  <c r="LH38" i="11"/>
  <c r="LH40" i="11"/>
  <c r="LH41" i="11"/>
  <c r="LG40" i="11"/>
  <c r="LG39" i="11"/>
  <c r="LG41" i="11"/>
  <c r="LF39" i="11"/>
  <c r="LF38" i="11"/>
  <c r="LF40" i="11"/>
  <c r="LF41" i="11"/>
  <c r="LE40" i="11"/>
  <c r="LE39" i="11"/>
  <c r="LE41" i="11"/>
  <c r="LC39" i="11"/>
  <c r="LC38" i="11"/>
  <c r="LC40" i="11"/>
  <c r="LC41" i="11"/>
  <c r="LB40" i="11"/>
  <c r="LB39" i="11"/>
  <c r="LB41" i="11"/>
  <c r="LA39" i="11"/>
  <c r="LA38" i="11"/>
  <c r="LA40" i="11"/>
  <c r="LA41" i="11"/>
  <c r="KZ40" i="11"/>
  <c r="KZ39" i="11"/>
  <c r="KZ41" i="11"/>
  <c r="KX39" i="11"/>
  <c r="KX38" i="11"/>
  <c r="KX40" i="11"/>
  <c r="KX41" i="11"/>
  <c r="KW40" i="11"/>
  <c r="KW39" i="11"/>
  <c r="KW41" i="11"/>
  <c r="KV39" i="11"/>
  <c r="KV38" i="11"/>
  <c r="KV40" i="11"/>
  <c r="KV41" i="11"/>
  <c r="KU40" i="11"/>
  <c r="KU39" i="11"/>
  <c r="KU41" i="11"/>
  <c r="KS39" i="11"/>
  <c r="KS38" i="11"/>
  <c r="KS40" i="11"/>
  <c r="KS41" i="11"/>
  <c r="KR40" i="11"/>
  <c r="KR39" i="11"/>
  <c r="KR41" i="11"/>
  <c r="KQ39" i="11"/>
  <c r="KQ38" i="11"/>
  <c r="KQ40" i="11"/>
  <c r="KQ41" i="11"/>
  <c r="KP40" i="11"/>
  <c r="KP39" i="11"/>
  <c r="KP41" i="11"/>
  <c r="KN39" i="11"/>
  <c r="KN38" i="11"/>
  <c r="KN40" i="11"/>
  <c r="KN41" i="11"/>
  <c r="KM40" i="11"/>
  <c r="KM39" i="11"/>
  <c r="KM41" i="11"/>
  <c r="KL39" i="11"/>
  <c r="KL38" i="11"/>
  <c r="KL40" i="11"/>
  <c r="KL41" i="11"/>
  <c r="KK40" i="11"/>
  <c r="KK39" i="11"/>
  <c r="KK41" i="11"/>
  <c r="KI39" i="11"/>
  <c r="KI38" i="11"/>
  <c r="KI40" i="11"/>
  <c r="KI41" i="11"/>
  <c r="KH40" i="11"/>
  <c r="KH39" i="11"/>
  <c r="KH41" i="11"/>
  <c r="KG39" i="11"/>
  <c r="KG38" i="11"/>
  <c r="KG40" i="11"/>
  <c r="KG41" i="11"/>
  <c r="KF40" i="11"/>
  <c r="KF39" i="11"/>
  <c r="KF41" i="11"/>
  <c r="KD39" i="11"/>
  <c r="KD38" i="11"/>
  <c r="KD40" i="11"/>
  <c r="KD41" i="11"/>
  <c r="KC40" i="11"/>
  <c r="KC39" i="11"/>
  <c r="KC41" i="11"/>
  <c r="KB39" i="11"/>
  <c r="KB38" i="11"/>
  <c r="KB40" i="11"/>
  <c r="KB41" i="11"/>
  <c r="KA40" i="11"/>
  <c r="KA39" i="11"/>
  <c r="KA41" i="11"/>
  <c r="JY39" i="11"/>
  <c r="JY38" i="11"/>
  <c r="JY40" i="11"/>
  <c r="JY41" i="11"/>
  <c r="JX40" i="11"/>
  <c r="JX39" i="11"/>
  <c r="JX41" i="11"/>
  <c r="JW39" i="11"/>
  <c r="JW38" i="11"/>
  <c r="JW40" i="11"/>
  <c r="JW41" i="11"/>
  <c r="JV40" i="11"/>
  <c r="JV39" i="11"/>
  <c r="JV41" i="11"/>
  <c r="JT39" i="11"/>
  <c r="JT38" i="11"/>
  <c r="JT40" i="11"/>
  <c r="JT41" i="11"/>
  <c r="JS40" i="11"/>
  <c r="JS39" i="11"/>
  <c r="JS41" i="11"/>
  <c r="JR39" i="11"/>
  <c r="JR38" i="11"/>
  <c r="JR40" i="11"/>
  <c r="JR41" i="11"/>
  <c r="JQ40" i="11"/>
  <c r="JQ39" i="11"/>
  <c r="JQ41" i="11"/>
  <c r="JO39" i="11"/>
  <c r="JO38" i="11"/>
  <c r="JO40" i="11"/>
  <c r="JO41" i="11"/>
  <c r="JN40" i="11"/>
  <c r="JN39" i="11"/>
  <c r="JN41" i="11"/>
  <c r="JM39" i="11"/>
  <c r="JM38" i="11"/>
  <c r="JM40" i="11"/>
  <c r="JM41" i="11"/>
  <c r="JL40" i="11"/>
  <c r="JL39" i="11"/>
  <c r="JL41" i="11"/>
  <c r="JJ41" i="11"/>
  <c r="JH39" i="11"/>
  <c r="JH38" i="11"/>
  <c r="JH40" i="11"/>
  <c r="JH41" i="11"/>
  <c r="JG40" i="11"/>
  <c r="JG39" i="11"/>
  <c r="JG41" i="11"/>
  <c r="JE39" i="11"/>
  <c r="JE38" i="11"/>
  <c r="JE40" i="11"/>
  <c r="JE41" i="11"/>
  <c r="JD40" i="11"/>
  <c r="JD39" i="11"/>
  <c r="JD41" i="11"/>
  <c r="JC39" i="11"/>
  <c r="JC38" i="11"/>
  <c r="JC40" i="11"/>
  <c r="JC41" i="11"/>
  <c r="JB40" i="11"/>
  <c r="JB39" i="11"/>
  <c r="JB41" i="11"/>
  <c r="IZ39" i="11"/>
  <c r="IZ38" i="11"/>
  <c r="IZ40" i="11"/>
  <c r="IZ41" i="11"/>
  <c r="IY40" i="11"/>
  <c r="IY39" i="11"/>
  <c r="IY41" i="11"/>
  <c r="IX39" i="11"/>
  <c r="IX38" i="11"/>
  <c r="IX40" i="11"/>
  <c r="IX41" i="11"/>
  <c r="IW40" i="11"/>
  <c r="IW39" i="11"/>
  <c r="IW41" i="11"/>
  <c r="IU39" i="11"/>
  <c r="IU38" i="11"/>
  <c r="IU40" i="11"/>
  <c r="IU41" i="11"/>
  <c r="IT40" i="11"/>
  <c r="IT39" i="11"/>
  <c r="IT41" i="11"/>
  <c r="IS39" i="11"/>
  <c r="IS38" i="11"/>
  <c r="IS40" i="11"/>
  <c r="IS41" i="11"/>
  <c r="IR40" i="11"/>
  <c r="IR39" i="11"/>
  <c r="IR41" i="11"/>
  <c r="IP39" i="11"/>
  <c r="IP38" i="11"/>
  <c r="IP40" i="11"/>
  <c r="IP41" i="11"/>
  <c r="IO40" i="11"/>
  <c r="IO39" i="11"/>
  <c r="IO41" i="11"/>
  <c r="IN39" i="11"/>
  <c r="IN38" i="11"/>
  <c r="IN40" i="11"/>
  <c r="IN41" i="11"/>
  <c r="IM40" i="11"/>
  <c r="IM39" i="11"/>
  <c r="IM41" i="11"/>
  <c r="MZ38" i="11"/>
  <c r="MX38" i="11"/>
  <c r="MU38" i="11"/>
  <c r="MS38" i="11"/>
  <c r="MP38" i="11"/>
  <c r="MN38" i="11"/>
  <c r="MK38" i="11"/>
  <c r="MI38" i="11"/>
  <c r="MF38" i="11"/>
  <c r="MD38" i="11"/>
  <c r="MA38" i="11"/>
  <c r="LY38" i="11"/>
  <c r="LV38" i="11"/>
  <c r="LT38" i="11"/>
  <c r="LQ38" i="11"/>
  <c r="LO38" i="11"/>
  <c r="LL38" i="11"/>
  <c r="LJ38" i="11"/>
  <c r="LG38" i="11"/>
  <c r="LE38" i="11"/>
  <c r="LB38" i="11"/>
  <c r="KZ38" i="11"/>
  <c r="KW38" i="11"/>
  <c r="KU38" i="11"/>
  <c r="KR38" i="11"/>
  <c r="KP38" i="11"/>
  <c r="KM38" i="11"/>
  <c r="KK38" i="11"/>
  <c r="KH38" i="11"/>
  <c r="KF38" i="11"/>
  <c r="KC38" i="11"/>
  <c r="KA38" i="11"/>
  <c r="JX38" i="11"/>
  <c r="JV38" i="11"/>
  <c r="JS38" i="11"/>
  <c r="JQ38" i="11"/>
  <c r="JN38" i="11"/>
  <c r="JL38" i="11"/>
  <c r="JI38" i="11"/>
  <c r="JG38" i="11"/>
  <c r="JD38" i="11"/>
  <c r="JB38" i="11"/>
  <c r="IY38" i="11"/>
  <c r="IW38" i="11"/>
  <c r="IT38" i="11"/>
  <c r="IR38" i="11"/>
  <c r="IO38" i="11"/>
  <c r="IM38" i="11"/>
  <c r="IK48" i="11"/>
  <c r="IJ48" i="11"/>
  <c r="II48" i="11"/>
  <c r="IH48" i="11"/>
  <c r="IF48" i="11"/>
  <c r="IE48" i="11"/>
  <c r="ID48" i="11"/>
  <c r="IC48" i="11"/>
  <c r="IA48" i="11"/>
  <c r="HZ48" i="11"/>
  <c r="HY48" i="11"/>
  <c r="HX48" i="11"/>
  <c r="HV48" i="11"/>
  <c r="HU48" i="11"/>
  <c r="HT48" i="11"/>
  <c r="HS48" i="11"/>
  <c r="HQ48" i="11"/>
  <c r="HP48" i="11"/>
  <c r="HO48" i="11"/>
  <c r="HN48" i="11"/>
  <c r="HL48" i="11"/>
  <c r="HK48" i="11"/>
  <c r="HJ48" i="11"/>
  <c r="HI48" i="11"/>
  <c r="HG48" i="11"/>
  <c r="HF48" i="11"/>
  <c r="HE48" i="11"/>
  <c r="HD48" i="11"/>
  <c r="HB48" i="11"/>
  <c r="HA48" i="11"/>
  <c r="GZ48" i="11"/>
  <c r="GY48" i="11"/>
  <c r="GW48" i="11"/>
  <c r="GV48" i="11"/>
  <c r="GU48" i="11"/>
  <c r="GT48" i="11"/>
  <c r="GR48" i="11"/>
  <c r="GQ48" i="11"/>
  <c r="GP48" i="11"/>
  <c r="GO48" i="11"/>
  <c r="GM48" i="11"/>
  <c r="GL48" i="11"/>
  <c r="GK48" i="11"/>
  <c r="GJ48" i="11"/>
  <c r="GH48" i="11"/>
  <c r="GG48" i="11"/>
  <c r="GF48" i="11"/>
  <c r="GE48" i="11"/>
  <c r="GC48" i="11"/>
  <c r="GB48" i="11"/>
  <c r="GA48" i="11"/>
  <c r="FZ48" i="11"/>
  <c r="FX48" i="11"/>
  <c r="FW48" i="11"/>
  <c r="FV48" i="11"/>
  <c r="FU48" i="11"/>
  <c r="FS48" i="11"/>
  <c r="FR48" i="11"/>
  <c r="FQ48" i="11"/>
  <c r="FP48" i="11"/>
  <c r="FN48" i="11"/>
  <c r="FM48" i="11"/>
  <c r="FL48" i="11"/>
  <c r="FK48" i="11"/>
  <c r="FI48" i="11"/>
  <c r="FH48" i="11"/>
  <c r="FG48" i="11"/>
  <c r="FF48" i="11"/>
  <c r="FD48" i="11"/>
  <c r="FC48" i="11"/>
  <c r="FB48" i="11"/>
  <c r="FA48" i="11"/>
  <c r="EY48" i="11"/>
  <c r="EX48" i="11"/>
  <c r="EW48" i="11"/>
  <c r="EV48" i="11"/>
  <c r="ET48" i="11"/>
  <c r="ES48" i="11"/>
  <c r="ER48" i="11"/>
  <c r="EQ48" i="11"/>
  <c r="EO48" i="11"/>
  <c r="EN48" i="11"/>
  <c r="EM48" i="11"/>
  <c r="EL48" i="11"/>
  <c r="EJ48" i="11"/>
  <c r="EI48" i="11"/>
  <c r="EH48" i="11"/>
  <c r="EG48" i="11"/>
  <c r="EE48" i="11"/>
  <c r="ED48" i="11"/>
  <c r="EC48" i="11"/>
  <c r="EB48" i="11"/>
  <c r="DZ48" i="11"/>
  <c r="DY48" i="11"/>
  <c r="DX48" i="11"/>
  <c r="DW48" i="11"/>
  <c r="DU48" i="11"/>
  <c r="DT48" i="11"/>
  <c r="DS48" i="11"/>
  <c r="DR48" i="11"/>
  <c r="DP48" i="11"/>
  <c r="DO48" i="11"/>
  <c r="DN48" i="11"/>
  <c r="DM48" i="11"/>
  <c r="DK48" i="11"/>
  <c r="DJ48" i="11"/>
  <c r="DI48" i="11"/>
  <c r="DH48" i="11"/>
  <c r="DF48" i="11"/>
  <c r="DE48" i="11"/>
  <c r="DD48" i="11"/>
  <c r="DC48" i="11"/>
  <c r="DA48" i="11"/>
  <c r="CZ48" i="11"/>
  <c r="CY48" i="11"/>
  <c r="CX48" i="11"/>
  <c r="CV48" i="11"/>
  <c r="CU48" i="11"/>
  <c r="CT48" i="11"/>
  <c r="CS48" i="11"/>
  <c r="CQ48" i="11"/>
  <c r="CP48" i="11"/>
  <c r="CO48" i="11"/>
  <c r="CN48" i="11"/>
  <c r="CL48" i="11"/>
  <c r="CK48" i="11"/>
  <c r="CJ48" i="11"/>
  <c r="CI48" i="11"/>
  <c r="CG48" i="11"/>
  <c r="CF48" i="11"/>
  <c r="CE48" i="11"/>
  <c r="CD48" i="11"/>
  <c r="CB48" i="11"/>
  <c r="CA48" i="11"/>
  <c r="BZ48" i="11"/>
  <c r="BY48" i="11"/>
  <c r="BW48" i="11"/>
  <c r="BV48" i="11"/>
  <c r="BU48" i="11"/>
  <c r="BT48" i="11"/>
  <c r="BR48" i="11"/>
  <c r="BQ48" i="11"/>
  <c r="BP48" i="11"/>
  <c r="BO48" i="11"/>
  <c r="BM48" i="11"/>
  <c r="BL48" i="11"/>
  <c r="BK48" i="11"/>
  <c r="BJ48" i="11"/>
  <c r="BH48" i="11"/>
  <c r="BG48" i="11"/>
  <c r="BF48" i="11"/>
  <c r="BE48" i="11"/>
  <c r="BC48" i="11"/>
  <c r="BB48" i="11"/>
  <c r="BA48" i="11"/>
  <c r="AZ48" i="11"/>
  <c r="AX48" i="11"/>
  <c r="AW48" i="11"/>
  <c r="AV48" i="11"/>
  <c r="AU48" i="11"/>
  <c r="AS48" i="11"/>
  <c r="AR48" i="11"/>
  <c r="AQ48" i="11"/>
  <c r="AP48" i="11"/>
  <c r="AN48" i="11"/>
  <c r="AM48" i="11"/>
  <c r="AL48" i="11"/>
  <c r="AK48" i="11"/>
  <c r="AI48" i="11"/>
  <c r="AH48" i="11"/>
  <c r="AG48" i="11"/>
  <c r="AF48" i="11"/>
  <c r="AD48" i="11"/>
  <c r="AC48" i="11"/>
  <c r="AB48" i="11"/>
  <c r="AA48" i="11"/>
  <c r="Y48" i="11"/>
  <c r="X48" i="11"/>
  <c r="W48" i="11"/>
  <c r="V48" i="11"/>
  <c r="T48" i="11"/>
  <c r="S48" i="11"/>
  <c r="R48" i="11"/>
  <c r="Q48" i="11"/>
  <c r="O48" i="11"/>
  <c r="N48" i="11"/>
  <c r="M48" i="11"/>
  <c r="L48" i="11"/>
  <c r="J48" i="11"/>
  <c r="I48" i="11"/>
  <c r="H48" i="11"/>
  <c r="G48" i="11"/>
  <c r="IK47" i="11"/>
  <c r="IJ47" i="11"/>
  <c r="II47" i="11"/>
  <c r="IH47" i="11"/>
  <c r="IF47" i="11"/>
  <c r="IE47" i="11"/>
  <c r="ID47" i="11"/>
  <c r="IC47" i="11"/>
  <c r="IA47" i="11"/>
  <c r="HZ47" i="11"/>
  <c r="HY47" i="11"/>
  <c r="HX47" i="11"/>
  <c r="HV47" i="11"/>
  <c r="HU47" i="11"/>
  <c r="HT47" i="11"/>
  <c r="HS47" i="11"/>
  <c r="HQ47" i="11"/>
  <c r="HP47" i="11"/>
  <c r="HO47" i="11"/>
  <c r="HN47" i="11"/>
  <c r="HL47" i="11"/>
  <c r="HK47" i="11"/>
  <c r="HJ47" i="11"/>
  <c r="HI47" i="11"/>
  <c r="HG47" i="11"/>
  <c r="HF47" i="11"/>
  <c r="HE47" i="11"/>
  <c r="HD47" i="11"/>
  <c r="HB47" i="11"/>
  <c r="HA47" i="11"/>
  <c r="GZ47" i="11"/>
  <c r="GY47" i="11"/>
  <c r="GW47" i="11"/>
  <c r="GV47" i="11"/>
  <c r="GU47" i="11"/>
  <c r="GT47" i="11"/>
  <c r="GR47" i="11"/>
  <c r="GQ47" i="11"/>
  <c r="GP47" i="11"/>
  <c r="GO47" i="11"/>
  <c r="GM47" i="11"/>
  <c r="GL47" i="11"/>
  <c r="GK47" i="11"/>
  <c r="GJ47" i="11"/>
  <c r="GH47" i="11"/>
  <c r="GG47" i="11"/>
  <c r="GF47" i="11"/>
  <c r="GE47" i="11"/>
  <c r="GC47" i="11"/>
  <c r="GB47" i="11"/>
  <c r="GA47" i="11"/>
  <c r="FZ47" i="11"/>
  <c r="FX47" i="11"/>
  <c r="FW47" i="11"/>
  <c r="FV47" i="11"/>
  <c r="FU47" i="11"/>
  <c r="FS47" i="11"/>
  <c r="FR47" i="11"/>
  <c r="FQ47" i="11"/>
  <c r="FP47" i="11"/>
  <c r="FN47" i="11"/>
  <c r="FM47" i="11"/>
  <c r="FL47" i="11"/>
  <c r="FK47" i="11"/>
  <c r="FI47" i="11"/>
  <c r="FH47" i="11"/>
  <c r="FG47" i="11"/>
  <c r="FF47" i="11"/>
  <c r="FD47" i="11"/>
  <c r="FC47" i="11"/>
  <c r="FB47" i="11"/>
  <c r="FA47" i="11"/>
  <c r="EY47" i="11"/>
  <c r="EX47" i="11"/>
  <c r="EW47" i="11"/>
  <c r="EV47" i="11"/>
  <c r="ET47" i="11"/>
  <c r="ES47" i="11"/>
  <c r="ER47" i="11"/>
  <c r="EQ47" i="11"/>
  <c r="EO47" i="11"/>
  <c r="EN47" i="11"/>
  <c r="EM47" i="11"/>
  <c r="EL47" i="11"/>
  <c r="EJ47" i="11"/>
  <c r="EI47" i="11"/>
  <c r="EH47" i="11"/>
  <c r="EG47" i="11"/>
  <c r="EE47" i="11"/>
  <c r="ED47" i="11"/>
  <c r="EC47" i="11"/>
  <c r="EB47" i="11"/>
  <c r="DZ47" i="11"/>
  <c r="DY47" i="11"/>
  <c r="DX47" i="11"/>
  <c r="DW47" i="11"/>
  <c r="DU47" i="11"/>
  <c r="DT47" i="11"/>
  <c r="DS47" i="11"/>
  <c r="DR47" i="11"/>
  <c r="DP47" i="11"/>
  <c r="DO47" i="11"/>
  <c r="DN47" i="11"/>
  <c r="DM47" i="11"/>
  <c r="DK47" i="11"/>
  <c r="DJ47" i="11"/>
  <c r="DI47" i="11"/>
  <c r="DH47" i="11"/>
  <c r="DF47" i="11"/>
  <c r="DE47" i="11"/>
  <c r="DD47" i="11"/>
  <c r="DC47" i="11"/>
  <c r="DA47" i="11"/>
  <c r="CZ47" i="11"/>
  <c r="CY47" i="11"/>
  <c r="CX47" i="11"/>
  <c r="CV47" i="11"/>
  <c r="CU47" i="11"/>
  <c r="CT47" i="11"/>
  <c r="CS47" i="11"/>
  <c r="CQ47" i="11"/>
  <c r="CP47" i="11"/>
  <c r="CO47" i="11"/>
  <c r="CN47" i="11"/>
  <c r="CL47" i="11"/>
  <c r="CK47" i="11"/>
  <c r="CJ47" i="11"/>
  <c r="CI47" i="11"/>
  <c r="CG47" i="11"/>
  <c r="CF47" i="11"/>
  <c r="CE47" i="11"/>
  <c r="CD47" i="11"/>
  <c r="CB47" i="11"/>
  <c r="CA47" i="11"/>
  <c r="BZ47" i="11"/>
  <c r="BY47" i="11"/>
  <c r="BW47" i="11"/>
  <c r="BV47" i="11"/>
  <c r="BU47" i="11"/>
  <c r="BT47" i="11"/>
  <c r="BR47" i="11"/>
  <c r="BQ47" i="11"/>
  <c r="BP47" i="11"/>
  <c r="BO47" i="11"/>
  <c r="BM47" i="11"/>
  <c r="BL47" i="11"/>
  <c r="BK47" i="11"/>
  <c r="BJ47" i="11"/>
  <c r="BH47" i="11"/>
  <c r="BG47" i="11"/>
  <c r="BF47" i="11"/>
  <c r="BE47" i="11"/>
  <c r="BC47" i="11"/>
  <c r="BB47" i="11"/>
  <c r="BA47" i="11"/>
  <c r="AZ47" i="11"/>
  <c r="AX47" i="11"/>
  <c r="AW47" i="11"/>
  <c r="AV47" i="11"/>
  <c r="AU47" i="11"/>
  <c r="AS47" i="11"/>
  <c r="AR47" i="11"/>
  <c r="AQ47" i="11"/>
  <c r="AP47" i="11"/>
  <c r="AN47" i="11"/>
  <c r="AM47" i="11"/>
  <c r="AL47" i="11"/>
  <c r="AK47" i="11"/>
  <c r="AI47" i="11"/>
  <c r="AH47" i="11"/>
  <c r="AG47" i="11"/>
  <c r="AF47" i="11"/>
  <c r="AD47" i="11"/>
  <c r="AC47" i="11"/>
  <c r="AB47" i="11"/>
  <c r="AA47" i="11"/>
  <c r="Y47" i="11"/>
  <c r="X47" i="11"/>
  <c r="W47" i="11"/>
  <c r="V47" i="11"/>
  <c r="T47" i="11"/>
  <c r="S47" i="11"/>
  <c r="R47" i="11"/>
  <c r="Q47" i="11"/>
  <c r="O47" i="11"/>
  <c r="N47" i="11"/>
  <c r="M47" i="11"/>
  <c r="L47" i="11"/>
  <c r="J47" i="11"/>
  <c r="I47" i="11"/>
  <c r="H47" i="11"/>
  <c r="G47" i="11"/>
  <c r="IK46" i="11"/>
  <c r="IJ46" i="11"/>
  <c r="II46" i="11"/>
  <c r="IH46" i="11"/>
  <c r="IF46" i="11"/>
  <c r="IE46" i="11"/>
  <c r="ID46" i="11"/>
  <c r="IC46" i="11"/>
  <c r="IA46" i="11"/>
  <c r="HZ46" i="11"/>
  <c r="HY46" i="11"/>
  <c r="HX46" i="11"/>
  <c r="HV46" i="11"/>
  <c r="HU46" i="11"/>
  <c r="HT46" i="11"/>
  <c r="HS46" i="11"/>
  <c r="HQ46" i="11"/>
  <c r="HP46" i="11"/>
  <c r="HO46" i="11"/>
  <c r="HN46" i="11"/>
  <c r="HL46" i="11"/>
  <c r="HK46" i="11"/>
  <c r="HJ46" i="11"/>
  <c r="HI46" i="11"/>
  <c r="HG46" i="11"/>
  <c r="HF46" i="11"/>
  <c r="HE46" i="11"/>
  <c r="HD46" i="11"/>
  <c r="HB46" i="11"/>
  <c r="HA46" i="11"/>
  <c r="GZ46" i="11"/>
  <c r="GY46" i="11"/>
  <c r="GW46" i="11"/>
  <c r="GV46" i="11"/>
  <c r="GU46" i="11"/>
  <c r="GT46" i="11"/>
  <c r="GR46" i="11"/>
  <c r="GQ46" i="11"/>
  <c r="GP46" i="11"/>
  <c r="GO46" i="11"/>
  <c r="GM46" i="11"/>
  <c r="GL46" i="11"/>
  <c r="GK46" i="11"/>
  <c r="GJ46" i="11"/>
  <c r="GH46" i="11"/>
  <c r="GG46" i="11"/>
  <c r="GF46" i="11"/>
  <c r="GE46" i="11"/>
  <c r="GC46" i="11"/>
  <c r="GB46" i="11"/>
  <c r="GA46" i="11"/>
  <c r="FZ46" i="11"/>
  <c r="FX46" i="11"/>
  <c r="FW46" i="11"/>
  <c r="FV46" i="11"/>
  <c r="FU46" i="11"/>
  <c r="FS46" i="11"/>
  <c r="FR46" i="11"/>
  <c r="FQ46" i="11"/>
  <c r="FP46" i="11"/>
  <c r="FN46" i="11"/>
  <c r="FM46" i="11"/>
  <c r="FL46" i="11"/>
  <c r="FK46" i="11"/>
  <c r="FI46" i="11"/>
  <c r="FH46" i="11"/>
  <c r="FG46" i="11"/>
  <c r="FF46" i="11"/>
  <c r="FD46" i="11"/>
  <c r="FC46" i="11"/>
  <c r="FB46" i="11"/>
  <c r="FA46" i="11"/>
  <c r="EY46" i="11"/>
  <c r="EX46" i="11"/>
  <c r="EW46" i="11"/>
  <c r="EV46" i="11"/>
  <c r="ET46" i="11"/>
  <c r="ES46" i="11"/>
  <c r="ER46" i="11"/>
  <c r="EQ46" i="11"/>
  <c r="EO46" i="11"/>
  <c r="EN46" i="11"/>
  <c r="EM46" i="11"/>
  <c r="EL46" i="11"/>
  <c r="EJ46" i="11"/>
  <c r="EI46" i="11"/>
  <c r="EH46" i="11"/>
  <c r="EG46" i="11"/>
  <c r="EE46" i="11"/>
  <c r="ED46" i="11"/>
  <c r="EC46" i="11"/>
  <c r="EB46" i="11"/>
  <c r="DZ46" i="11"/>
  <c r="DY46" i="11"/>
  <c r="DX46" i="11"/>
  <c r="DW46" i="11"/>
  <c r="DU46" i="11"/>
  <c r="DT46" i="11"/>
  <c r="DS46" i="11"/>
  <c r="DR46" i="11"/>
  <c r="DP46" i="11"/>
  <c r="DO46" i="11"/>
  <c r="DN46" i="11"/>
  <c r="DM46" i="11"/>
  <c r="DK46" i="11"/>
  <c r="DJ46" i="11"/>
  <c r="DI46" i="11"/>
  <c r="DH46" i="11"/>
  <c r="DF46" i="11"/>
  <c r="DE46" i="11"/>
  <c r="DD46" i="11"/>
  <c r="DC46" i="11"/>
  <c r="DA46" i="11"/>
  <c r="CZ46" i="11"/>
  <c r="CY46" i="11"/>
  <c r="CX46" i="11"/>
  <c r="CV46" i="11"/>
  <c r="CU46" i="11"/>
  <c r="CT46" i="11"/>
  <c r="CS46" i="11"/>
  <c r="CQ46" i="11"/>
  <c r="CP46" i="11"/>
  <c r="CO46" i="11"/>
  <c r="CN46" i="11"/>
  <c r="CL46" i="11"/>
  <c r="CK46" i="11"/>
  <c r="CJ46" i="11"/>
  <c r="CI46" i="11"/>
  <c r="CG46" i="11"/>
  <c r="CF46" i="11"/>
  <c r="CE46" i="11"/>
  <c r="CD46" i="11"/>
  <c r="CB46" i="11"/>
  <c r="CA46" i="11"/>
  <c r="BZ46" i="11"/>
  <c r="BY46" i="11"/>
  <c r="BW46" i="11"/>
  <c r="BV46" i="11"/>
  <c r="BU46" i="11"/>
  <c r="BT46" i="11"/>
  <c r="BR46" i="11"/>
  <c r="BQ46" i="11"/>
  <c r="BP46" i="11"/>
  <c r="BO46" i="11"/>
  <c r="BM46" i="11"/>
  <c r="BL46" i="11"/>
  <c r="BK46" i="11"/>
  <c r="BJ46" i="11"/>
  <c r="BH46" i="11"/>
  <c r="BG46" i="11"/>
  <c r="BF46" i="11"/>
  <c r="BE46" i="11"/>
  <c r="BC46" i="11"/>
  <c r="BB46" i="11"/>
  <c r="BA46" i="11"/>
  <c r="AZ46" i="11"/>
  <c r="AX46" i="11"/>
  <c r="AW46" i="11"/>
  <c r="AV46" i="11"/>
  <c r="AU46" i="11"/>
  <c r="AS46" i="11"/>
  <c r="AR46" i="11"/>
  <c r="AQ46" i="11"/>
  <c r="AP46" i="11"/>
  <c r="AN46" i="11"/>
  <c r="AM46" i="11"/>
  <c r="AL46" i="11"/>
  <c r="AK46" i="11"/>
  <c r="AI46" i="11"/>
  <c r="AH46" i="11"/>
  <c r="AG46" i="11"/>
  <c r="AF46" i="11"/>
  <c r="AC46" i="11"/>
  <c r="AA46" i="11"/>
  <c r="Y46" i="11"/>
  <c r="X46" i="11"/>
  <c r="W46" i="11"/>
  <c r="V46" i="11"/>
  <c r="T46" i="11"/>
  <c r="S46" i="11"/>
  <c r="R46" i="11"/>
  <c r="Q46" i="11"/>
  <c r="O46" i="11"/>
  <c r="N46" i="11"/>
  <c r="M46" i="11"/>
  <c r="L46" i="11"/>
  <c r="J46" i="11"/>
  <c r="I46" i="11"/>
  <c r="H46" i="11"/>
  <c r="G46" i="11"/>
  <c r="IK45" i="11"/>
  <c r="IJ45" i="11"/>
  <c r="II45" i="11"/>
  <c r="IH45" i="11"/>
  <c r="IF45" i="11"/>
  <c r="IE45" i="11"/>
  <c r="ID45" i="11"/>
  <c r="IC45" i="11"/>
  <c r="IA45" i="11"/>
  <c r="HZ45" i="11"/>
  <c r="HY45" i="11"/>
  <c r="HX45" i="11"/>
  <c r="HV45" i="11"/>
  <c r="HU45" i="11"/>
  <c r="HT45" i="11"/>
  <c r="HS45" i="11"/>
  <c r="HQ45" i="11"/>
  <c r="HP45" i="11"/>
  <c r="HO45" i="11"/>
  <c r="HN45" i="11"/>
  <c r="HL45" i="11"/>
  <c r="HK45" i="11"/>
  <c r="HJ45" i="11"/>
  <c r="HI45" i="11"/>
  <c r="HG45" i="11"/>
  <c r="HF45" i="11"/>
  <c r="HE45" i="11"/>
  <c r="HD45" i="11"/>
  <c r="HB45" i="11"/>
  <c r="HA45" i="11"/>
  <c r="GZ45" i="11"/>
  <c r="GY45" i="11"/>
  <c r="GW45" i="11"/>
  <c r="GV45" i="11"/>
  <c r="GU45" i="11"/>
  <c r="GT45" i="11"/>
  <c r="GR45" i="11"/>
  <c r="GQ45" i="11"/>
  <c r="GP45" i="11"/>
  <c r="GO45" i="11"/>
  <c r="GM45" i="11"/>
  <c r="GL45" i="11"/>
  <c r="GK45" i="11"/>
  <c r="GJ45" i="11"/>
  <c r="GH45" i="11"/>
  <c r="GG45" i="11"/>
  <c r="GF45" i="11"/>
  <c r="GE45" i="11"/>
  <c r="GC45" i="11"/>
  <c r="GB45" i="11"/>
  <c r="GA45" i="11"/>
  <c r="FZ45" i="11"/>
  <c r="FX45" i="11"/>
  <c r="FW45" i="11"/>
  <c r="FV45" i="11"/>
  <c r="FU45" i="11"/>
  <c r="FS45" i="11"/>
  <c r="FR45" i="11"/>
  <c r="FQ45" i="11"/>
  <c r="FP45" i="11"/>
  <c r="FN45" i="11"/>
  <c r="FM45" i="11"/>
  <c r="FL45" i="11"/>
  <c r="FK45" i="11"/>
  <c r="FI45" i="11"/>
  <c r="FH45" i="11"/>
  <c r="FG45" i="11"/>
  <c r="FF45" i="11"/>
  <c r="FD45" i="11"/>
  <c r="FC45" i="11"/>
  <c r="FB45" i="11"/>
  <c r="FA45" i="11"/>
  <c r="EY45" i="11"/>
  <c r="EX45" i="11"/>
  <c r="EW45" i="11"/>
  <c r="EV45" i="11"/>
  <c r="ET45" i="11"/>
  <c r="ES45" i="11"/>
  <c r="ER45" i="11"/>
  <c r="EQ45" i="11"/>
  <c r="EO45" i="11"/>
  <c r="EN45" i="11"/>
  <c r="EM45" i="11"/>
  <c r="EL45" i="11"/>
  <c r="EJ45" i="11"/>
  <c r="EI45" i="11"/>
  <c r="EH45" i="11"/>
  <c r="EG45" i="11"/>
  <c r="EE45" i="11"/>
  <c r="ED45" i="11"/>
  <c r="EC45" i="11"/>
  <c r="EB45" i="11"/>
  <c r="DZ45" i="11"/>
  <c r="DY45" i="11"/>
  <c r="DX45" i="11"/>
  <c r="DW45" i="11"/>
  <c r="DU45" i="11"/>
  <c r="DT45" i="11"/>
  <c r="DS45" i="11"/>
  <c r="DR45" i="11"/>
  <c r="DP45" i="11"/>
  <c r="DO45" i="11"/>
  <c r="DN45" i="11"/>
  <c r="DM45" i="11"/>
  <c r="DK45" i="11"/>
  <c r="DJ45" i="11"/>
  <c r="DI45" i="11"/>
  <c r="DH45" i="11"/>
  <c r="DF45" i="11"/>
  <c r="DE45" i="11"/>
  <c r="DD45" i="11"/>
  <c r="DC45" i="11"/>
  <c r="DA45" i="11"/>
  <c r="CZ45" i="11"/>
  <c r="CY45" i="11"/>
  <c r="CX45" i="11"/>
  <c r="CV45" i="11"/>
  <c r="CU45" i="11"/>
  <c r="CT45" i="11"/>
  <c r="CS45" i="11"/>
  <c r="CQ45" i="11"/>
  <c r="CP45" i="11"/>
  <c r="CO45" i="11"/>
  <c r="CN45" i="11"/>
  <c r="CL45" i="11"/>
  <c r="CK45" i="11"/>
  <c r="CJ45" i="11"/>
  <c r="CI45" i="11"/>
  <c r="CG45" i="11"/>
  <c r="CF45" i="11"/>
  <c r="CE45" i="11"/>
  <c r="CD45" i="11"/>
  <c r="CB45" i="11"/>
  <c r="CA45" i="11"/>
  <c r="BZ45" i="11"/>
  <c r="BY45" i="11"/>
  <c r="BW45" i="11"/>
  <c r="BV45" i="11"/>
  <c r="BU45" i="11"/>
  <c r="BT45" i="11"/>
  <c r="BR45" i="11"/>
  <c r="BQ45" i="11"/>
  <c r="BP45" i="11"/>
  <c r="BO45" i="11"/>
  <c r="BM45" i="11"/>
  <c r="BL45" i="11"/>
  <c r="BK45" i="11"/>
  <c r="BJ45" i="11"/>
  <c r="BH45" i="11"/>
  <c r="BG45" i="11"/>
  <c r="BF45" i="11"/>
  <c r="BE45" i="11"/>
  <c r="BC45" i="11"/>
  <c r="BB45" i="11"/>
  <c r="BA45" i="11"/>
  <c r="AZ45" i="11"/>
  <c r="AX45" i="11"/>
  <c r="AW45" i="11"/>
  <c r="AV45" i="11"/>
  <c r="AU45" i="11"/>
  <c r="AS45" i="11"/>
  <c r="AR45" i="11"/>
  <c r="AQ45" i="11"/>
  <c r="AP45" i="11"/>
  <c r="AN45" i="11"/>
  <c r="AM45" i="11"/>
  <c r="AL45" i="11"/>
  <c r="AK45" i="11"/>
  <c r="AI45" i="11"/>
  <c r="AH45" i="11"/>
  <c r="AG45" i="11"/>
  <c r="AF45" i="11"/>
  <c r="AD45" i="11"/>
  <c r="AC45" i="11"/>
  <c r="AA45" i="11"/>
  <c r="Y45" i="11"/>
  <c r="X45" i="11"/>
  <c r="W45" i="11"/>
  <c r="V45" i="11"/>
  <c r="T45" i="11"/>
  <c r="S45" i="11"/>
  <c r="R45" i="11"/>
  <c r="Q45" i="11"/>
  <c r="O45" i="11"/>
  <c r="N45" i="11"/>
  <c r="M45" i="11"/>
  <c r="L45" i="11"/>
  <c r="J45" i="11"/>
  <c r="I45" i="11"/>
  <c r="H45" i="11"/>
  <c r="G45" i="11"/>
  <c r="IK44" i="11"/>
  <c r="IJ44" i="11"/>
  <c r="II44" i="11"/>
  <c r="IH44" i="11"/>
  <c r="IF44" i="11"/>
  <c r="IE44" i="11"/>
  <c r="ID44" i="11"/>
  <c r="IC44" i="11"/>
  <c r="IA44" i="11"/>
  <c r="HZ44" i="11"/>
  <c r="HY44" i="11"/>
  <c r="HX44" i="11"/>
  <c r="HV44" i="11"/>
  <c r="HU44" i="11"/>
  <c r="HT44" i="11"/>
  <c r="HS44" i="11"/>
  <c r="HQ44" i="11"/>
  <c r="HP44" i="11"/>
  <c r="HO44" i="11"/>
  <c r="HN44" i="11"/>
  <c r="HL44" i="11"/>
  <c r="HK44" i="11"/>
  <c r="HJ44" i="11"/>
  <c r="HI44" i="11"/>
  <c r="HG44" i="11"/>
  <c r="HF44" i="11"/>
  <c r="HE44" i="11"/>
  <c r="HD44" i="11"/>
  <c r="HB44" i="11"/>
  <c r="HA44" i="11"/>
  <c r="GZ44" i="11"/>
  <c r="GY44" i="11"/>
  <c r="GW44" i="11"/>
  <c r="GV44" i="11"/>
  <c r="GU44" i="11"/>
  <c r="GT44" i="11"/>
  <c r="GR44" i="11"/>
  <c r="GQ44" i="11"/>
  <c r="GP44" i="11"/>
  <c r="GO44" i="11"/>
  <c r="GM44" i="11"/>
  <c r="GL44" i="11"/>
  <c r="GK44" i="11"/>
  <c r="GJ44" i="11"/>
  <c r="GH44" i="11"/>
  <c r="GG44" i="11"/>
  <c r="GF44" i="11"/>
  <c r="GE44" i="11"/>
  <c r="GC44" i="11"/>
  <c r="GB44" i="11"/>
  <c r="GA44" i="11"/>
  <c r="FZ44" i="11"/>
  <c r="FX44" i="11"/>
  <c r="FW44" i="11"/>
  <c r="FV44" i="11"/>
  <c r="FU44" i="11"/>
  <c r="FS44" i="11"/>
  <c r="FR44" i="11"/>
  <c r="FQ44" i="11"/>
  <c r="FP44" i="11"/>
  <c r="FN44" i="11"/>
  <c r="FM44" i="11"/>
  <c r="FL44" i="11"/>
  <c r="FK44" i="11"/>
  <c r="FI44" i="11"/>
  <c r="FH44" i="11"/>
  <c r="FG44" i="11"/>
  <c r="FF44" i="11"/>
  <c r="FD44" i="11"/>
  <c r="FC44" i="11"/>
  <c r="FB44" i="11"/>
  <c r="FA44" i="11"/>
  <c r="EY44" i="11"/>
  <c r="EX44" i="11"/>
  <c r="EW44" i="11"/>
  <c r="EV44" i="11"/>
  <c r="ET44" i="11"/>
  <c r="ES44" i="11"/>
  <c r="ER44" i="11"/>
  <c r="EQ44" i="11"/>
  <c r="EO44" i="11"/>
  <c r="EN44" i="11"/>
  <c r="EM44" i="11"/>
  <c r="EL44" i="11"/>
  <c r="EJ44" i="11"/>
  <c r="EI44" i="11"/>
  <c r="EH44" i="11"/>
  <c r="EG44" i="11"/>
  <c r="EE44" i="11"/>
  <c r="ED44" i="11"/>
  <c r="EC44" i="11"/>
  <c r="EB44" i="11"/>
  <c r="DZ44" i="11"/>
  <c r="DY44" i="11"/>
  <c r="DX44" i="11"/>
  <c r="DW44" i="11"/>
  <c r="DU44" i="11"/>
  <c r="DT44" i="11"/>
  <c r="DS44" i="11"/>
  <c r="DR44" i="11"/>
  <c r="DP44" i="11"/>
  <c r="DO44" i="11"/>
  <c r="DN44" i="11"/>
  <c r="DM44" i="11"/>
  <c r="DK44" i="11"/>
  <c r="DJ44" i="11"/>
  <c r="DI44" i="11"/>
  <c r="DH44" i="11"/>
  <c r="DF44" i="11"/>
  <c r="DE44" i="11"/>
  <c r="DD44" i="11"/>
  <c r="DC44" i="11"/>
  <c r="DA44" i="11"/>
  <c r="CZ44" i="11"/>
  <c r="CY44" i="11"/>
  <c r="CX44" i="11"/>
  <c r="CV44" i="11"/>
  <c r="CU44" i="11"/>
  <c r="CT44" i="11"/>
  <c r="CS44" i="11"/>
  <c r="CQ44" i="11"/>
  <c r="CP44" i="11"/>
  <c r="CO44" i="11"/>
  <c r="CN44" i="11"/>
  <c r="CL44" i="11"/>
  <c r="CK44" i="11"/>
  <c r="CJ44" i="11"/>
  <c r="CI44" i="11"/>
  <c r="CG44" i="11"/>
  <c r="CF44" i="11"/>
  <c r="CE44" i="11"/>
  <c r="CD44" i="11"/>
  <c r="CB44" i="11"/>
  <c r="CA44" i="11"/>
  <c r="BZ44" i="11"/>
  <c r="BY44" i="11"/>
  <c r="BW44" i="11"/>
  <c r="BV44" i="11"/>
  <c r="BU44" i="11"/>
  <c r="BT44" i="11"/>
  <c r="BR44" i="11"/>
  <c r="BQ44" i="11"/>
  <c r="BP44" i="11"/>
  <c r="BO44" i="11"/>
  <c r="BM44" i="11"/>
  <c r="BL44" i="11"/>
  <c r="BK44" i="11"/>
  <c r="BJ44" i="11"/>
  <c r="BH44" i="11"/>
  <c r="BG44" i="11"/>
  <c r="BF44" i="11"/>
  <c r="BE44" i="11"/>
  <c r="BC44" i="11"/>
  <c r="BB44" i="11"/>
  <c r="BA44" i="11"/>
  <c r="AZ44" i="11"/>
  <c r="AX44" i="11"/>
  <c r="AW44" i="11"/>
  <c r="AV44" i="11"/>
  <c r="AU44" i="11"/>
  <c r="AS44" i="11"/>
  <c r="AR44" i="11"/>
  <c r="AQ44" i="11"/>
  <c r="AP44" i="11"/>
  <c r="AN44" i="11"/>
  <c r="AM44" i="11"/>
  <c r="AL44" i="11"/>
  <c r="AK44" i="11"/>
  <c r="AI44" i="11"/>
  <c r="AH44" i="11"/>
  <c r="AG44" i="11"/>
  <c r="AF44" i="11"/>
  <c r="AD44" i="11"/>
  <c r="AC44" i="11"/>
  <c r="AB44" i="11"/>
  <c r="AA44" i="11"/>
  <c r="Y44" i="11"/>
  <c r="X44" i="11"/>
  <c r="W44" i="11"/>
  <c r="V44" i="11"/>
  <c r="T44" i="11"/>
  <c r="S44" i="11"/>
  <c r="R44" i="11"/>
  <c r="Q44" i="11"/>
  <c r="O44" i="11"/>
  <c r="N44" i="11"/>
  <c r="M44" i="11"/>
  <c r="L44" i="11"/>
  <c r="J44" i="11"/>
  <c r="I44" i="11"/>
  <c r="H44" i="11"/>
  <c r="G44" i="11"/>
  <c r="IK43" i="11"/>
  <c r="IJ43" i="11"/>
  <c r="II43" i="11"/>
  <c r="IH43" i="11"/>
  <c r="IF43" i="11"/>
  <c r="IE43" i="11"/>
  <c r="ID43" i="11"/>
  <c r="IC43" i="11"/>
  <c r="IA43" i="11"/>
  <c r="HZ43" i="11"/>
  <c r="HY43" i="11"/>
  <c r="HX43" i="11"/>
  <c r="HV43" i="11"/>
  <c r="HU43" i="11"/>
  <c r="HT43" i="11"/>
  <c r="HS43" i="11"/>
  <c r="HQ43" i="11"/>
  <c r="HP43" i="11"/>
  <c r="HO43" i="11"/>
  <c r="HN43" i="11"/>
  <c r="HL43" i="11"/>
  <c r="HK43" i="11"/>
  <c r="HJ43" i="11"/>
  <c r="HI43" i="11"/>
  <c r="HG43" i="11"/>
  <c r="HF43" i="11"/>
  <c r="HE43" i="11"/>
  <c r="HD43" i="11"/>
  <c r="HB43" i="11"/>
  <c r="HA43" i="11"/>
  <c r="GZ43" i="11"/>
  <c r="GY43" i="11"/>
  <c r="GW43" i="11"/>
  <c r="GV43" i="11"/>
  <c r="GU43" i="11"/>
  <c r="GT43" i="11"/>
  <c r="GR43" i="11"/>
  <c r="GQ43" i="11"/>
  <c r="GP43" i="11"/>
  <c r="GO43" i="11"/>
  <c r="GM43" i="11"/>
  <c r="GL43" i="11"/>
  <c r="GK43" i="11"/>
  <c r="GJ43" i="11"/>
  <c r="GH43" i="11"/>
  <c r="GG43" i="11"/>
  <c r="GF43" i="11"/>
  <c r="GE43" i="11"/>
  <c r="GC43" i="11"/>
  <c r="GB43" i="11"/>
  <c r="GA43" i="11"/>
  <c r="FZ43" i="11"/>
  <c r="FX43" i="11"/>
  <c r="FW43" i="11"/>
  <c r="FV43" i="11"/>
  <c r="FU43" i="11"/>
  <c r="FS43" i="11"/>
  <c r="FR43" i="11"/>
  <c r="FQ43" i="11"/>
  <c r="FP43" i="11"/>
  <c r="FN43" i="11"/>
  <c r="FM43" i="11"/>
  <c r="FL43" i="11"/>
  <c r="FK43" i="11"/>
  <c r="FI43" i="11"/>
  <c r="FH43" i="11"/>
  <c r="FG43" i="11"/>
  <c r="FF43" i="11"/>
  <c r="FD43" i="11"/>
  <c r="FC43" i="11"/>
  <c r="FB43" i="11"/>
  <c r="FA43" i="11"/>
  <c r="EY43" i="11"/>
  <c r="EX43" i="11"/>
  <c r="EW43" i="11"/>
  <c r="EV43" i="11"/>
  <c r="ET43" i="11"/>
  <c r="ES43" i="11"/>
  <c r="ER43" i="11"/>
  <c r="EQ43" i="11"/>
  <c r="EO43" i="11"/>
  <c r="EN43" i="11"/>
  <c r="EM43" i="11"/>
  <c r="EL43" i="11"/>
  <c r="EJ43" i="11"/>
  <c r="EI43" i="11"/>
  <c r="EH43" i="11"/>
  <c r="EG43" i="11"/>
  <c r="EE43" i="11"/>
  <c r="ED43" i="11"/>
  <c r="EC43" i="11"/>
  <c r="EB43" i="11"/>
  <c r="DZ43" i="11"/>
  <c r="DY43" i="11"/>
  <c r="DX43" i="11"/>
  <c r="DW43" i="11"/>
  <c r="DU43" i="11"/>
  <c r="DT43" i="11"/>
  <c r="DS43" i="11"/>
  <c r="DR43" i="11"/>
  <c r="DP43" i="11"/>
  <c r="DO43" i="11"/>
  <c r="DN43" i="11"/>
  <c r="DM43" i="11"/>
  <c r="DK43" i="11"/>
  <c r="DJ43" i="11"/>
  <c r="DI43" i="11"/>
  <c r="DH43" i="11"/>
  <c r="DF43" i="11"/>
  <c r="DE43" i="11"/>
  <c r="DD43" i="11"/>
  <c r="DC43" i="11"/>
  <c r="DA43" i="11"/>
  <c r="CZ43" i="11"/>
  <c r="CY43" i="11"/>
  <c r="CX43" i="11"/>
  <c r="CV43" i="11"/>
  <c r="CU43" i="11"/>
  <c r="CT43" i="11"/>
  <c r="CS43" i="11"/>
  <c r="CQ43" i="11"/>
  <c r="CP43" i="11"/>
  <c r="CO43" i="11"/>
  <c r="CN43" i="11"/>
  <c r="CL43" i="11"/>
  <c r="CK43" i="11"/>
  <c r="CJ43" i="11"/>
  <c r="CI43" i="11"/>
  <c r="CG43" i="11"/>
  <c r="CF43" i="11"/>
  <c r="CE43" i="11"/>
  <c r="CD43" i="11"/>
  <c r="CB43" i="11"/>
  <c r="CA43" i="11"/>
  <c r="BZ43" i="11"/>
  <c r="BY43" i="11"/>
  <c r="BW43" i="11"/>
  <c r="BV43" i="11"/>
  <c r="BU43" i="11"/>
  <c r="BT43" i="11"/>
  <c r="BR43" i="11"/>
  <c r="BQ43" i="11"/>
  <c r="BP43" i="11"/>
  <c r="BO43" i="11"/>
  <c r="BM43" i="11"/>
  <c r="BL43" i="11"/>
  <c r="BK43" i="11"/>
  <c r="BJ43" i="11"/>
  <c r="BH43" i="11"/>
  <c r="BG43" i="11"/>
  <c r="BF43" i="11"/>
  <c r="BE43" i="11"/>
  <c r="BC43" i="11"/>
  <c r="BB43" i="11"/>
  <c r="BA43" i="11"/>
  <c r="AZ43" i="11"/>
  <c r="AX43" i="11"/>
  <c r="AW43" i="11"/>
  <c r="AV43" i="11"/>
  <c r="AU43" i="11"/>
  <c r="AS43" i="11"/>
  <c r="AR43" i="11"/>
  <c r="AQ43" i="11"/>
  <c r="AP43" i="11"/>
  <c r="AN43" i="11"/>
  <c r="AM43" i="11"/>
  <c r="AL43" i="11"/>
  <c r="AK43" i="11"/>
  <c r="AI43" i="11"/>
  <c r="AH43" i="11"/>
  <c r="AG43" i="11"/>
  <c r="AF43" i="11"/>
  <c r="AD43" i="11"/>
  <c r="AC43" i="11"/>
  <c r="AB43" i="11"/>
  <c r="AA43" i="11"/>
  <c r="Y43" i="11"/>
  <c r="X43" i="11"/>
  <c r="W43" i="11"/>
  <c r="V43" i="11"/>
  <c r="T43" i="11"/>
  <c r="S43" i="11"/>
  <c r="R43" i="11"/>
  <c r="Q43" i="11"/>
  <c r="O43" i="11"/>
  <c r="N43" i="11"/>
  <c r="M43" i="11"/>
  <c r="L43" i="11"/>
  <c r="J43" i="11"/>
  <c r="I43" i="11"/>
  <c r="H43" i="11"/>
  <c r="G43" i="11"/>
  <c r="IK42" i="11"/>
  <c r="IJ42" i="11"/>
  <c r="II42" i="11"/>
  <c r="IH42" i="11"/>
  <c r="IF42" i="11"/>
  <c r="IE42" i="11"/>
  <c r="ID42" i="11"/>
  <c r="IC42" i="11"/>
  <c r="IA42" i="11"/>
  <c r="HZ42" i="11"/>
  <c r="HY42" i="11"/>
  <c r="HX42" i="11"/>
  <c r="HV42" i="11"/>
  <c r="HU42" i="11"/>
  <c r="HT42" i="11"/>
  <c r="HS42" i="11"/>
  <c r="HQ42" i="11"/>
  <c r="HP42" i="11"/>
  <c r="HO42" i="11"/>
  <c r="HN42" i="11"/>
  <c r="HL42" i="11"/>
  <c r="HK42" i="11"/>
  <c r="HJ42" i="11"/>
  <c r="HI42" i="11"/>
  <c r="HG42" i="11"/>
  <c r="HF42" i="11"/>
  <c r="HE42" i="11"/>
  <c r="HD42" i="11"/>
  <c r="HB42" i="11"/>
  <c r="HA42" i="11"/>
  <c r="GZ42" i="11"/>
  <c r="GY42" i="11"/>
  <c r="GW42" i="11"/>
  <c r="GV42" i="11"/>
  <c r="GU42" i="11"/>
  <c r="GT42" i="11"/>
  <c r="GR42" i="11"/>
  <c r="GQ42" i="11"/>
  <c r="GP42" i="11"/>
  <c r="GO42" i="11"/>
  <c r="GM42" i="11"/>
  <c r="GL42" i="11"/>
  <c r="GK42" i="11"/>
  <c r="GJ42" i="11"/>
  <c r="GH42" i="11"/>
  <c r="GG42" i="11"/>
  <c r="GF42" i="11"/>
  <c r="GE42" i="11"/>
  <c r="GC42" i="11"/>
  <c r="GB42" i="11"/>
  <c r="GA42" i="11"/>
  <c r="FZ42" i="11"/>
  <c r="FX42" i="11"/>
  <c r="FW42" i="11"/>
  <c r="FV42" i="11"/>
  <c r="FU42" i="11"/>
  <c r="FS42" i="11"/>
  <c r="FR42" i="11"/>
  <c r="FQ42" i="11"/>
  <c r="FP42" i="11"/>
  <c r="FN42" i="11"/>
  <c r="FM42" i="11"/>
  <c r="FL42" i="11"/>
  <c r="FK42" i="11"/>
  <c r="FI42" i="11"/>
  <c r="FH42" i="11"/>
  <c r="FG42" i="11"/>
  <c r="FF42" i="11"/>
  <c r="FD42" i="11"/>
  <c r="FC42" i="11"/>
  <c r="FB42" i="11"/>
  <c r="FA42" i="11"/>
  <c r="EY42" i="11"/>
  <c r="EX42" i="11"/>
  <c r="EW42" i="11"/>
  <c r="EV42" i="11"/>
  <c r="ET42" i="11"/>
  <c r="ES42" i="11"/>
  <c r="ER42" i="11"/>
  <c r="EQ42" i="11"/>
  <c r="EO42" i="11"/>
  <c r="EN42" i="11"/>
  <c r="EM42" i="11"/>
  <c r="EL42" i="11"/>
  <c r="EJ42" i="11"/>
  <c r="EI42" i="11"/>
  <c r="EH42" i="11"/>
  <c r="EG42" i="11"/>
  <c r="EE42" i="11"/>
  <c r="ED42" i="11"/>
  <c r="EC42" i="11"/>
  <c r="EB42" i="11"/>
  <c r="DZ42" i="11"/>
  <c r="DY42" i="11"/>
  <c r="DX42" i="11"/>
  <c r="DW42" i="11"/>
  <c r="DU42" i="11"/>
  <c r="DT42" i="11"/>
  <c r="DS42" i="11"/>
  <c r="DR42" i="11"/>
  <c r="DP42" i="11"/>
  <c r="DO42" i="11"/>
  <c r="DN42" i="11"/>
  <c r="DM42" i="11"/>
  <c r="DK42" i="11"/>
  <c r="DJ42" i="11"/>
  <c r="DI42" i="11"/>
  <c r="DH42" i="11"/>
  <c r="DF42" i="11"/>
  <c r="DE42" i="11"/>
  <c r="DD42" i="11"/>
  <c r="DC42" i="11"/>
  <c r="DA42" i="11"/>
  <c r="CZ42" i="11"/>
  <c r="CY42" i="11"/>
  <c r="CX42" i="11"/>
  <c r="CV42" i="11"/>
  <c r="CU42" i="11"/>
  <c r="CT42" i="11"/>
  <c r="CS42" i="11"/>
  <c r="CQ42" i="11"/>
  <c r="CP42" i="11"/>
  <c r="CO42" i="11"/>
  <c r="CN42" i="11"/>
  <c r="CL42" i="11"/>
  <c r="CK42" i="11"/>
  <c r="CJ42" i="11"/>
  <c r="CI42" i="11"/>
  <c r="CG42" i="11"/>
  <c r="CF42" i="11"/>
  <c r="CE42" i="11"/>
  <c r="CD42" i="11"/>
  <c r="CB42" i="11"/>
  <c r="CA42" i="11"/>
  <c r="BZ42" i="11"/>
  <c r="BY42" i="11"/>
  <c r="BW42" i="11"/>
  <c r="BV42" i="11"/>
  <c r="BU42" i="11"/>
  <c r="BT42" i="11"/>
  <c r="BR42" i="11"/>
  <c r="BQ42" i="11"/>
  <c r="BP42" i="11"/>
  <c r="BO42" i="11"/>
  <c r="BM42" i="11"/>
  <c r="BL42" i="11"/>
  <c r="BK42" i="11"/>
  <c r="BJ42" i="11"/>
  <c r="BH42" i="11"/>
  <c r="BG42" i="11"/>
  <c r="BF42" i="11"/>
  <c r="BE42" i="11"/>
  <c r="BC42" i="11"/>
  <c r="BB42" i="11"/>
  <c r="BA42" i="11"/>
  <c r="AZ42" i="11"/>
  <c r="AX42" i="11"/>
  <c r="AW42" i="11"/>
  <c r="AV42" i="11"/>
  <c r="AU42" i="11"/>
  <c r="AS42" i="11"/>
  <c r="AR42" i="11"/>
  <c r="AQ42" i="11"/>
  <c r="AP42" i="11"/>
  <c r="AN42" i="11"/>
  <c r="AM42" i="11"/>
  <c r="AL42" i="11"/>
  <c r="AK42" i="11"/>
  <c r="AI42" i="11"/>
  <c r="AH42" i="11"/>
  <c r="AG42" i="11"/>
  <c r="AF42" i="11"/>
  <c r="AD42" i="11"/>
  <c r="AC42" i="11"/>
  <c r="AB42" i="11"/>
  <c r="AA42" i="11"/>
  <c r="Y42" i="11"/>
  <c r="X42" i="11"/>
  <c r="W42" i="11"/>
  <c r="V42" i="11"/>
  <c r="T42" i="11"/>
  <c r="S42" i="11"/>
  <c r="R42" i="11"/>
  <c r="Q42" i="11"/>
  <c r="O42" i="11"/>
  <c r="N42" i="11"/>
  <c r="M42" i="11"/>
  <c r="L42" i="11"/>
  <c r="J42" i="11"/>
  <c r="I42" i="11"/>
  <c r="H42" i="11"/>
  <c r="G42" i="11"/>
  <c r="IK39" i="11"/>
  <c r="IK38" i="11"/>
  <c r="IK40" i="11"/>
  <c r="IK41" i="11"/>
  <c r="IJ40" i="11"/>
  <c r="IJ39" i="11"/>
  <c r="IJ41" i="11"/>
  <c r="II39" i="11"/>
  <c r="II38" i="11"/>
  <c r="II40" i="11"/>
  <c r="II41" i="11"/>
  <c r="IH40" i="11"/>
  <c r="IH39" i="11"/>
  <c r="IH41" i="11"/>
  <c r="IF39" i="11"/>
  <c r="IF38" i="11"/>
  <c r="IF40" i="11"/>
  <c r="IF41" i="11"/>
  <c r="IE40" i="11"/>
  <c r="IE39" i="11"/>
  <c r="IE41" i="11"/>
  <c r="ID39" i="11"/>
  <c r="ID38" i="11"/>
  <c r="ID40" i="11"/>
  <c r="ID41" i="11"/>
  <c r="IC40" i="11"/>
  <c r="IC39" i="11"/>
  <c r="IC41" i="11"/>
  <c r="IA39" i="11"/>
  <c r="IA38" i="11"/>
  <c r="IA40" i="11"/>
  <c r="IA41" i="11"/>
  <c r="HZ40" i="11"/>
  <c r="HZ39" i="11"/>
  <c r="HZ41" i="11"/>
  <c r="HY39" i="11"/>
  <c r="HY38" i="11"/>
  <c r="HY40" i="11"/>
  <c r="HY41" i="11"/>
  <c r="HX40" i="11"/>
  <c r="HX39" i="11"/>
  <c r="HX41" i="11"/>
  <c r="HV39" i="11"/>
  <c r="HV38" i="11"/>
  <c r="HV40" i="11"/>
  <c r="HV41" i="11"/>
  <c r="HU40" i="11"/>
  <c r="HU39" i="11"/>
  <c r="HU41" i="11"/>
  <c r="HT39" i="11"/>
  <c r="HT38" i="11"/>
  <c r="HT40" i="11"/>
  <c r="HT41" i="11"/>
  <c r="HS40" i="11"/>
  <c r="HS39" i="11"/>
  <c r="HS41" i="11"/>
  <c r="HQ39" i="11"/>
  <c r="HQ38" i="11"/>
  <c r="HQ40" i="11"/>
  <c r="HQ41" i="11"/>
  <c r="HP40" i="11"/>
  <c r="HP39" i="11"/>
  <c r="HP41" i="11"/>
  <c r="HO39" i="11"/>
  <c r="HO38" i="11"/>
  <c r="HO40" i="11"/>
  <c r="HO41" i="11"/>
  <c r="HN40" i="11"/>
  <c r="HN39" i="11"/>
  <c r="HN41" i="11"/>
  <c r="HL39" i="11"/>
  <c r="HL38" i="11"/>
  <c r="HL40" i="11"/>
  <c r="HL41" i="11"/>
  <c r="HK40" i="11"/>
  <c r="HK39" i="11"/>
  <c r="HK41" i="11"/>
  <c r="HJ39" i="11"/>
  <c r="HJ38" i="11"/>
  <c r="HJ40" i="11"/>
  <c r="HJ41" i="11"/>
  <c r="HI40" i="11"/>
  <c r="HI39" i="11"/>
  <c r="HI41" i="11"/>
  <c r="HG39" i="11"/>
  <c r="HG38" i="11"/>
  <c r="HG40" i="11"/>
  <c r="HG41" i="11"/>
  <c r="HF40" i="11"/>
  <c r="HF39" i="11"/>
  <c r="HF41" i="11"/>
  <c r="HE39" i="11"/>
  <c r="HE38" i="11"/>
  <c r="HE40" i="11"/>
  <c r="HE41" i="11"/>
  <c r="HD40" i="11"/>
  <c r="HD39" i="11"/>
  <c r="HD41" i="11"/>
  <c r="HB39" i="11"/>
  <c r="HB38" i="11"/>
  <c r="HB40" i="11"/>
  <c r="HB41" i="11"/>
  <c r="HA40" i="11"/>
  <c r="HA39" i="11"/>
  <c r="HA41" i="11"/>
  <c r="GZ39" i="11"/>
  <c r="GZ38" i="11"/>
  <c r="GZ40" i="11"/>
  <c r="GZ41" i="11"/>
  <c r="GY40" i="11"/>
  <c r="GY39" i="11"/>
  <c r="GY41" i="11"/>
  <c r="GW39" i="11"/>
  <c r="GW38" i="11"/>
  <c r="GW40" i="11"/>
  <c r="GW41" i="11"/>
  <c r="GV40" i="11"/>
  <c r="GV39" i="11"/>
  <c r="GV41" i="11"/>
  <c r="GU39" i="11"/>
  <c r="GU38" i="11"/>
  <c r="GU40" i="11"/>
  <c r="GU41" i="11"/>
  <c r="GT40" i="11"/>
  <c r="GT39" i="11"/>
  <c r="GT41" i="11"/>
  <c r="GR39" i="11"/>
  <c r="GR38" i="11"/>
  <c r="GR40" i="11"/>
  <c r="GR41" i="11"/>
  <c r="GQ40" i="11"/>
  <c r="GQ39" i="11"/>
  <c r="GQ41" i="11"/>
  <c r="GP39" i="11"/>
  <c r="GP38" i="11"/>
  <c r="GP40" i="11"/>
  <c r="GP41" i="11"/>
  <c r="GO40" i="11"/>
  <c r="GO39" i="11"/>
  <c r="GO41" i="11"/>
  <c r="GM39" i="11"/>
  <c r="GM38" i="11"/>
  <c r="GM40" i="11"/>
  <c r="GM41" i="11"/>
  <c r="GL40" i="11"/>
  <c r="GL39" i="11"/>
  <c r="GL41" i="11"/>
  <c r="GK39" i="11"/>
  <c r="GK38" i="11"/>
  <c r="GK40" i="11"/>
  <c r="GK41" i="11"/>
  <c r="GJ40" i="11"/>
  <c r="GJ39" i="11"/>
  <c r="GJ41" i="11"/>
  <c r="GH39" i="11"/>
  <c r="GH38" i="11"/>
  <c r="GH40" i="11"/>
  <c r="GH41" i="11"/>
  <c r="GG40" i="11"/>
  <c r="GG39" i="11"/>
  <c r="GG41" i="11"/>
  <c r="GF39" i="11"/>
  <c r="GF38" i="11"/>
  <c r="GF40" i="11"/>
  <c r="GF41" i="11"/>
  <c r="GE40" i="11"/>
  <c r="GE39" i="11"/>
  <c r="GE41" i="11"/>
  <c r="GC39" i="11"/>
  <c r="GC38" i="11"/>
  <c r="GC40" i="11"/>
  <c r="GC41" i="11"/>
  <c r="GB40" i="11"/>
  <c r="GB39" i="11"/>
  <c r="GB41" i="11"/>
  <c r="GA39" i="11"/>
  <c r="GA38" i="11"/>
  <c r="GA40" i="11"/>
  <c r="GA41" i="11"/>
  <c r="FZ40" i="11"/>
  <c r="FZ39" i="11"/>
  <c r="FZ41" i="11"/>
  <c r="FX39" i="11"/>
  <c r="FX38" i="11"/>
  <c r="FX40" i="11"/>
  <c r="FX41" i="11"/>
  <c r="FW40" i="11"/>
  <c r="FW39" i="11"/>
  <c r="FW41" i="11"/>
  <c r="FV39" i="11"/>
  <c r="FV38" i="11"/>
  <c r="FV40" i="11"/>
  <c r="FV41" i="11"/>
  <c r="FU40" i="11"/>
  <c r="FU39" i="11"/>
  <c r="FU41" i="11"/>
  <c r="FS39" i="11"/>
  <c r="FS38" i="11"/>
  <c r="FS40" i="11"/>
  <c r="FS41" i="11"/>
  <c r="FR40" i="11"/>
  <c r="FR39" i="11"/>
  <c r="FR41" i="11"/>
  <c r="FQ39" i="11"/>
  <c r="FQ38" i="11"/>
  <c r="FQ40" i="11"/>
  <c r="FQ41" i="11"/>
  <c r="FP40" i="11"/>
  <c r="FP39" i="11"/>
  <c r="FP41" i="11"/>
  <c r="FN39" i="11"/>
  <c r="FN38" i="11"/>
  <c r="FN40" i="11"/>
  <c r="FN41" i="11"/>
  <c r="FM40" i="11"/>
  <c r="FM39" i="11"/>
  <c r="FM41" i="11"/>
  <c r="FL39" i="11"/>
  <c r="FL38" i="11"/>
  <c r="FL40" i="11"/>
  <c r="FL41" i="11"/>
  <c r="FK40" i="11"/>
  <c r="FK39" i="11"/>
  <c r="FK41" i="11"/>
  <c r="FI39" i="11"/>
  <c r="FI38" i="11"/>
  <c r="FI40" i="11"/>
  <c r="FI41" i="11"/>
  <c r="FH40" i="11"/>
  <c r="FH39" i="11"/>
  <c r="FH41" i="11"/>
  <c r="FG39" i="11"/>
  <c r="FG38" i="11"/>
  <c r="FG40" i="11"/>
  <c r="FG41" i="11"/>
  <c r="FF40" i="11"/>
  <c r="FF39" i="11"/>
  <c r="FF41" i="11"/>
  <c r="FD39" i="11"/>
  <c r="FD38" i="11"/>
  <c r="FD40" i="11"/>
  <c r="FD41" i="11"/>
  <c r="FC40" i="11"/>
  <c r="FC39" i="11"/>
  <c r="FC41" i="11"/>
  <c r="FB39" i="11"/>
  <c r="FB38" i="11"/>
  <c r="FB40" i="11"/>
  <c r="FB41" i="11"/>
  <c r="FA40" i="11"/>
  <c r="FA39" i="11"/>
  <c r="FA41" i="11"/>
  <c r="EY39" i="11"/>
  <c r="EY38" i="11"/>
  <c r="EY40" i="11"/>
  <c r="EY41" i="11"/>
  <c r="EX40" i="11"/>
  <c r="EX39" i="11"/>
  <c r="EX41" i="11"/>
  <c r="EW39" i="11"/>
  <c r="EW38" i="11"/>
  <c r="EW40" i="11"/>
  <c r="EW41" i="11"/>
  <c r="EV40" i="11"/>
  <c r="EV39" i="11"/>
  <c r="EV41" i="11"/>
  <c r="ET39" i="11"/>
  <c r="ET38" i="11"/>
  <c r="ET40" i="11"/>
  <c r="ET41" i="11"/>
  <c r="ES40" i="11"/>
  <c r="ES39" i="11"/>
  <c r="ES41" i="11"/>
  <c r="ER39" i="11"/>
  <c r="ER38" i="11"/>
  <c r="ER40" i="11"/>
  <c r="ER41" i="11"/>
  <c r="EQ40" i="11"/>
  <c r="EQ39" i="11"/>
  <c r="EQ41" i="11"/>
  <c r="EO39" i="11"/>
  <c r="EO38" i="11"/>
  <c r="EO40" i="11"/>
  <c r="EO41" i="11"/>
  <c r="EN40" i="11"/>
  <c r="EN39" i="11"/>
  <c r="EN41" i="11"/>
  <c r="EM39" i="11"/>
  <c r="EM38" i="11"/>
  <c r="EM40" i="11"/>
  <c r="EM41" i="11"/>
  <c r="EL40" i="11"/>
  <c r="EL39" i="11"/>
  <c r="EL41" i="11"/>
  <c r="EJ39" i="11"/>
  <c r="EJ38" i="11"/>
  <c r="EJ40" i="11"/>
  <c r="EJ41" i="11"/>
  <c r="EI40" i="11"/>
  <c r="EI39" i="11"/>
  <c r="EI41" i="11"/>
  <c r="EH39" i="11"/>
  <c r="EH38" i="11"/>
  <c r="EH40" i="11"/>
  <c r="EH41" i="11"/>
  <c r="EG40" i="11"/>
  <c r="EG39" i="11"/>
  <c r="EG41" i="11"/>
  <c r="EE39" i="11"/>
  <c r="EE38" i="11"/>
  <c r="EE40" i="11"/>
  <c r="EE41" i="11"/>
  <c r="ED40" i="11"/>
  <c r="ED39" i="11"/>
  <c r="ED41" i="11"/>
  <c r="EC39" i="11"/>
  <c r="EC38" i="11"/>
  <c r="EC40" i="11"/>
  <c r="EC41" i="11"/>
  <c r="EB40" i="11"/>
  <c r="EB39" i="11"/>
  <c r="EB41" i="11"/>
  <c r="DZ39" i="11"/>
  <c r="DZ38" i="11"/>
  <c r="DZ40" i="11"/>
  <c r="DZ41" i="11"/>
  <c r="DY40" i="11"/>
  <c r="DY39" i="11"/>
  <c r="DY41" i="11"/>
  <c r="DX39" i="11"/>
  <c r="DX38" i="11"/>
  <c r="DX40" i="11"/>
  <c r="DX41" i="11"/>
  <c r="DW40" i="11"/>
  <c r="DW39" i="11"/>
  <c r="DW41" i="11"/>
  <c r="DU39" i="11"/>
  <c r="DU38" i="11"/>
  <c r="DU40" i="11"/>
  <c r="DU41" i="11"/>
  <c r="DT40" i="11"/>
  <c r="DT39" i="11"/>
  <c r="DT41" i="11"/>
  <c r="DS39" i="11"/>
  <c r="DS38" i="11"/>
  <c r="DS40" i="11"/>
  <c r="DS41" i="11"/>
  <c r="DR40" i="11"/>
  <c r="DR39" i="11"/>
  <c r="DR41" i="11"/>
  <c r="DP39" i="11"/>
  <c r="DP38" i="11"/>
  <c r="DP40" i="11"/>
  <c r="DP41" i="11"/>
  <c r="DO40" i="11"/>
  <c r="DO39" i="11"/>
  <c r="DO41" i="11"/>
  <c r="DN39" i="11"/>
  <c r="DN38" i="11"/>
  <c r="DN40" i="11"/>
  <c r="DN41" i="11"/>
  <c r="DM40" i="11"/>
  <c r="DM39" i="11"/>
  <c r="DM41" i="11"/>
  <c r="DK39" i="11"/>
  <c r="DK38" i="11"/>
  <c r="DK40" i="11"/>
  <c r="DK41" i="11"/>
  <c r="DJ40" i="11"/>
  <c r="DJ39" i="11"/>
  <c r="DJ41" i="11"/>
  <c r="DI39" i="11"/>
  <c r="DI38" i="11"/>
  <c r="DI40" i="11"/>
  <c r="DI41" i="11"/>
  <c r="DH40" i="11"/>
  <c r="DH39" i="11"/>
  <c r="DH41" i="11"/>
  <c r="DF39" i="11"/>
  <c r="DF38" i="11"/>
  <c r="DF40" i="11"/>
  <c r="DF41" i="11"/>
  <c r="DE40" i="11"/>
  <c r="DE39" i="11"/>
  <c r="DE41" i="11"/>
  <c r="DD39" i="11"/>
  <c r="DD38" i="11"/>
  <c r="DD40" i="11"/>
  <c r="DD41" i="11"/>
  <c r="DC40" i="11"/>
  <c r="DC39" i="11"/>
  <c r="DC41" i="11"/>
  <c r="DA39" i="11"/>
  <c r="DA38" i="11"/>
  <c r="DA40" i="11"/>
  <c r="DA41" i="11"/>
  <c r="CZ40" i="11"/>
  <c r="CZ39" i="11"/>
  <c r="CZ41" i="11"/>
  <c r="CY39" i="11"/>
  <c r="CY38" i="11"/>
  <c r="CY40" i="11"/>
  <c r="CY41" i="11"/>
  <c r="CX40" i="11"/>
  <c r="CX39" i="11"/>
  <c r="CX41" i="11"/>
  <c r="CV39" i="11"/>
  <c r="CV38" i="11"/>
  <c r="CV40" i="11"/>
  <c r="CV41" i="11"/>
  <c r="CU40" i="11"/>
  <c r="CU39" i="11"/>
  <c r="CU41" i="11"/>
  <c r="CT39" i="11"/>
  <c r="CT38" i="11"/>
  <c r="CT40" i="11"/>
  <c r="CT41" i="11"/>
  <c r="CS40" i="11"/>
  <c r="CS39" i="11"/>
  <c r="CS41" i="11"/>
  <c r="CQ39" i="11"/>
  <c r="CQ38" i="11"/>
  <c r="CQ40" i="11"/>
  <c r="CQ41" i="11"/>
  <c r="CP40" i="11"/>
  <c r="CP39" i="11"/>
  <c r="CP41" i="11"/>
  <c r="CO39" i="11"/>
  <c r="CO38" i="11"/>
  <c r="CO40" i="11"/>
  <c r="CO41" i="11"/>
  <c r="CN40" i="11"/>
  <c r="CN39" i="11"/>
  <c r="CN41" i="11"/>
  <c r="CL39" i="11"/>
  <c r="CL38" i="11"/>
  <c r="CL40" i="11"/>
  <c r="CL41" i="11"/>
  <c r="CK40" i="11"/>
  <c r="CK39" i="11"/>
  <c r="CK41" i="11"/>
  <c r="CJ39" i="11"/>
  <c r="CJ38" i="11"/>
  <c r="CJ40" i="11"/>
  <c r="CJ41" i="11"/>
  <c r="CI40" i="11"/>
  <c r="CI39" i="11"/>
  <c r="CI41" i="11"/>
  <c r="CG39" i="11"/>
  <c r="CG38" i="11"/>
  <c r="CG40" i="11"/>
  <c r="CG41" i="11"/>
  <c r="CF40" i="11"/>
  <c r="CF39" i="11"/>
  <c r="CF41" i="11"/>
  <c r="CE39" i="11"/>
  <c r="CE38" i="11"/>
  <c r="CE40" i="11"/>
  <c r="CE41" i="11"/>
  <c r="CD40" i="11"/>
  <c r="CD39" i="11"/>
  <c r="CD41" i="11"/>
  <c r="CB39" i="11"/>
  <c r="CB38" i="11"/>
  <c r="CB40" i="11"/>
  <c r="CB41" i="11"/>
  <c r="CA40" i="11"/>
  <c r="CA39" i="11"/>
  <c r="CA41" i="11"/>
  <c r="BZ39" i="11"/>
  <c r="BZ38" i="11"/>
  <c r="BZ40" i="11"/>
  <c r="BZ41" i="11"/>
  <c r="BY40" i="11"/>
  <c r="BY39" i="11"/>
  <c r="BY41" i="11"/>
  <c r="BW39" i="11"/>
  <c r="BW38" i="11"/>
  <c r="BW40" i="11"/>
  <c r="BW41" i="11"/>
  <c r="BV40" i="11"/>
  <c r="BV39" i="11"/>
  <c r="BV41" i="11"/>
  <c r="BU39" i="11"/>
  <c r="BU38" i="11"/>
  <c r="BU40" i="11"/>
  <c r="BU41" i="11"/>
  <c r="BT40" i="11"/>
  <c r="BT39" i="11"/>
  <c r="BT41" i="11"/>
  <c r="BR39" i="11"/>
  <c r="BR38" i="11"/>
  <c r="BR40" i="11"/>
  <c r="BR41" i="11"/>
  <c r="BQ40" i="11"/>
  <c r="BQ39" i="11"/>
  <c r="BQ41" i="11"/>
  <c r="BP39" i="11"/>
  <c r="BP38" i="11"/>
  <c r="BP40" i="11"/>
  <c r="BP41" i="11"/>
  <c r="BO40" i="11"/>
  <c r="BO39" i="11"/>
  <c r="BO41" i="11"/>
  <c r="BM39" i="11"/>
  <c r="BM38" i="11"/>
  <c r="BM40" i="11"/>
  <c r="BM41" i="11"/>
  <c r="BL40" i="11"/>
  <c r="BL39" i="11"/>
  <c r="BL41" i="11"/>
  <c r="BK39" i="11"/>
  <c r="BK38" i="11"/>
  <c r="BK40" i="11"/>
  <c r="BK41" i="11"/>
  <c r="BJ40" i="11"/>
  <c r="BJ39" i="11"/>
  <c r="BJ41" i="11"/>
  <c r="BH39" i="11"/>
  <c r="BH38" i="11"/>
  <c r="BH40" i="11"/>
  <c r="BH41" i="11"/>
  <c r="BG40" i="11"/>
  <c r="BG39" i="11"/>
  <c r="BG41" i="11"/>
  <c r="BF39" i="11"/>
  <c r="BF38" i="11"/>
  <c r="BF40" i="11"/>
  <c r="BF41" i="11"/>
  <c r="BE40" i="11"/>
  <c r="BE39" i="11"/>
  <c r="BE41" i="11"/>
  <c r="BC39" i="11"/>
  <c r="BC38" i="11"/>
  <c r="BC40" i="11"/>
  <c r="BC41" i="11"/>
  <c r="BB40" i="11"/>
  <c r="BB39" i="11"/>
  <c r="BB41" i="11"/>
  <c r="BA39" i="11"/>
  <c r="BA38" i="11"/>
  <c r="BA40" i="11"/>
  <c r="BA41" i="11"/>
  <c r="AZ40" i="11"/>
  <c r="AZ39" i="11"/>
  <c r="AZ41" i="11"/>
  <c r="AX39" i="11"/>
  <c r="AX38" i="11"/>
  <c r="AX40" i="11"/>
  <c r="AX41" i="11"/>
  <c r="AW40" i="11"/>
  <c r="AW39" i="11"/>
  <c r="AW41" i="11"/>
  <c r="AV39" i="11"/>
  <c r="AV38" i="11"/>
  <c r="AV40" i="11"/>
  <c r="AV41" i="11"/>
  <c r="AU40" i="11"/>
  <c r="AU39" i="11"/>
  <c r="AU41" i="11"/>
  <c r="AS39" i="11"/>
  <c r="AS38" i="11"/>
  <c r="AS40" i="11"/>
  <c r="AS41" i="11"/>
  <c r="AR40" i="11"/>
  <c r="AR39" i="11"/>
  <c r="AR41" i="11"/>
  <c r="AQ39" i="11"/>
  <c r="AQ38" i="11"/>
  <c r="AQ40" i="11"/>
  <c r="AQ41" i="11"/>
  <c r="AP40" i="11"/>
  <c r="AP39" i="11"/>
  <c r="AP41" i="11"/>
  <c r="AN39" i="11"/>
  <c r="AN38" i="11"/>
  <c r="AN40" i="11"/>
  <c r="AN41" i="11"/>
  <c r="AM40" i="11"/>
  <c r="AM39" i="11"/>
  <c r="AM41" i="11"/>
  <c r="AL39" i="11"/>
  <c r="AL38" i="11"/>
  <c r="AL40" i="11"/>
  <c r="AL41" i="11"/>
  <c r="AK40" i="11"/>
  <c r="AK39" i="11"/>
  <c r="AK41" i="11"/>
  <c r="AI39" i="11"/>
  <c r="AI38" i="11"/>
  <c r="AI40" i="11"/>
  <c r="AI41" i="11"/>
  <c r="AH40" i="11"/>
  <c r="AH39" i="11"/>
  <c r="AH41" i="11"/>
  <c r="AG39" i="11"/>
  <c r="AG38" i="11"/>
  <c r="AG40" i="11"/>
  <c r="AG41" i="11"/>
  <c r="AF40" i="11"/>
  <c r="AF39" i="11"/>
  <c r="AF41" i="11"/>
  <c r="AD41" i="11"/>
  <c r="AB39" i="11"/>
  <c r="AB38" i="11"/>
  <c r="AB40" i="11"/>
  <c r="AB41" i="11"/>
  <c r="AA40" i="11"/>
  <c r="AA39" i="11"/>
  <c r="AA41" i="11"/>
  <c r="Y39" i="11"/>
  <c r="Y38" i="11"/>
  <c r="Y40" i="11"/>
  <c r="Y41" i="11"/>
  <c r="X40" i="11"/>
  <c r="X39" i="11"/>
  <c r="X41" i="11"/>
  <c r="W39" i="11"/>
  <c r="W38" i="11"/>
  <c r="W40" i="11"/>
  <c r="W41" i="11"/>
  <c r="V40" i="11"/>
  <c r="V39" i="11"/>
  <c r="V41" i="11"/>
  <c r="T39" i="11"/>
  <c r="T38" i="11"/>
  <c r="T40" i="11"/>
  <c r="T41" i="11"/>
  <c r="S40" i="11"/>
  <c r="S39" i="11"/>
  <c r="S41" i="11"/>
  <c r="R39" i="11"/>
  <c r="R38" i="11"/>
  <c r="R40" i="11"/>
  <c r="R41" i="11"/>
  <c r="Q40" i="11"/>
  <c r="Q39" i="11"/>
  <c r="Q41" i="11"/>
  <c r="O39" i="11"/>
  <c r="O38" i="11"/>
  <c r="O40" i="11"/>
  <c r="O41" i="11"/>
  <c r="N40" i="11"/>
  <c r="N39" i="11"/>
  <c r="N41" i="11"/>
  <c r="M39" i="11"/>
  <c r="M38" i="11"/>
  <c r="M40" i="11"/>
  <c r="M41" i="11"/>
  <c r="L40" i="11"/>
  <c r="L39" i="11"/>
  <c r="L41" i="11"/>
  <c r="J39" i="11"/>
  <c r="J38" i="11"/>
  <c r="J40" i="11"/>
  <c r="J41" i="11"/>
  <c r="I40" i="11"/>
  <c r="I39" i="11"/>
  <c r="I41" i="11"/>
  <c r="H39" i="11"/>
  <c r="H38" i="11"/>
  <c r="H40" i="11"/>
  <c r="H41" i="11"/>
  <c r="G40" i="11"/>
  <c r="G39" i="11"/>
  <c r="G41" i="11"/>
  <c r="IJ38" i="11"/>
  <c r="IH38" i="11"/>
  <c r="IE38" i="11"/>
  <c r="IC38" i="11"/>
  <c r="HZ38" i="11"/>
  <c r="HX38" i="11"/>
  <c r="HU38" i="11"/>
  <c r="HS38" i="11"/>
  <c r="HP38" i="11"/>
  <c r="HN38" i="11"/>
  <c r="HK38" i="11"/>
  <c r="HI38" i="11"/>
  <c r="HF38" i="11"/>
  <c r="HD38" i="11"/>
  <c r="HA38" i="11"/>
  <c r="GY38" i="11"/>
  <c r="GV38" i="11"/>
  <c r="GT38" i="11"/>
  <c r="GQ38" i="11"/>
  <c r="GO38" i="11"/>
  <c r="GL38" i="11"/>
  <c r="GJ38" i="11"/>
  <c r="GG38" i="11"/>
  <c r="GE38" i="11"/>
  <c r="GB38" i="11"/>
  <c r="FZ38" i="11"/>
  <c r="FW38" i="11"/>
  <c r="FU38" i="11"/>
  <c r="FR38" i="11"/>
  <c r="FP38" i="11"/>
  <c r="FM38" i="11"/>
  <c r="FK38" i="11"/>
  <c r="FH38" i="11"/>
  <c r="FF38" i="11"/>
  <c r="FC38" i="11"/>
  <c r="FA38" i="11"/>
  <c r="EX38" i="11"/>
  <c r="EV38" i="11"/>
  <c r="ES38" i="11"/>
  <c r="EQ38" i="11"/>
  <c r="EN38" i="11"/>
  <c r="EL38" i="11"/>
  <c r="EI38" i="11"/>
  <c r="EG38" i="11"/>
  <c r="ED38" i="11"/>
  <c r="EB38" i="11"/>
  <c r="DY38" i="11"/>
  <c r="DW38" i="11"/>
  <c r="DT38" i="11"/>
  <c r="DR38" i="11"/>
  <c r="DO38" i="11"/>
  <c r="DM38" i="11"/>
  <c r="DJ38" i="11"/>
  <c r="DH38" i="11"/>
  <c r="DE38" i="11"/>
  <c r="DC38" i="11"/>
  <c r="CZ38" i="11"/>
  <c r="CX38" i="11"/>
  <c r="CU38" i="11"/>
  <c r="CS38" i="11"/>
  <c r="CP38" i="11"/>
  <c r="CN38" i="11"/>
  <c r="CK38" i="11"/>
  <c r="CI38" i="11"/>
  <c r="CF38" i="11"/>
  <c r="CD38" i="11"/>
  <c r="CA38" i="11"/>
  <c r="BY38" i="11"/>
  <c r="BV38" i="11"/>
  <c r="BT38" i="11"/>
  <c r="BQ38" i="11"/>
  <c r="BO38" i="11"/>
  <c r="BL38" i="11"/>
  <c r="BJ38" i="11"/>
  <c r="BG38" i="11"/>
  <c r="BE38" i="11"/>
  <c r="BB38" i="11"/>
  <c r="AZ38" i="11"/>
  <c r="AW38" i="11"/>
  <c r="AU38" i="11"/>
  <c r="AR38" i="11"/>
  <c r="AP38" i="11"/>
  <c r="AM38" i="11"/>
  <c r="AK38" i="11"/>
  <c r="AH38" i="11"/>
  <c r="AF38" i="11"/>
  <c r="AC38" i="11"/>
  <c r="AA38" i="11"/>
  <c r="X38" i="11"/>
  <c r="V38" i="11"/>
  <c r="S38" i="11"/>
  <c r="Q38" i="11"/>
  <c r="N38" i="11"/>
  <c r="L38" i="11"/>
  <c r="I38" i="11"/>
  <c r="G38" i="11"/>
  <c r="G1" i="11"/>
  <c r="H1" i="11"/>
  <c r="I1" i="11"/>
  <c r="J1" i="11"/>
  <c r="K1" i="11"/>
  <c r="L1" i="11"/>
  <c r="M1" i="11"/>
  <c r="N1" i="11"/>
  <c r="O1" i="11"/>
  <c r="P1" i="11"/>
  <c r="Q1" i="11"/>
  <c r="R1" i="11"/>
  <c r="S1" i="11"/>
  <c r="T1" i="11"/>
  <c r="U1" i="11"/>
  <c r="V1" i="11"/>
  <c r="W1" i="11"/>
  <c r="X1" i="11"/>
  <c r="Y1" i="11"/>
  <c r="Z1" i="11"/>
  <c r="AA1" i="11"/>
  <c r="AB1" i="11"/>
  <c r="AC1" i="11"/>
  <c r="AD1" i="11"/>
  <c r="AE1" i="11"/>
  <c r="AF1" i="11"/>
  <c r="AG1" i="11"/>
  <c r="AH1" i="11"/>
  <c r="AI1" i="11"/>
  <c r="AJ1" i="11"/>
  <c r="AK1" i="11"/>
  <c r="AL1" i="11"/>
  <c r="AM1" i="11"/>
  <c r="AN1" i="11"/>
  <c r="AO1" i="11"/>
  <c r="AP1" i="11"/>
  <c r="AQ1" i="11"/>
  <c r="AR1" i="11"/>
  <c r="AS1" i="11"/>
  <c r="AT1" i="11"/>
  <c r="AU1" i="11"/>
  <c r="AV1" i="11"/>
  <c r="AW1" i="11"/>
  <c r="AX1" i="11"/>
  <c r="AY1" i="11"/>
  <c r="AZ1" i="11"/>
  <c r="BA1" i="11"/>
  <c r="BB1" i="11"/>
  <c r="BC1" i="11"/>
  <c r="BD1" i="11"/>
  <c r="BE1" i="11"/>
  <c r="BF1" i="11"/>
  <c r="BG1" i="11"/>
  <c r="BH1" i="11"/>
  <c r="BI1" i="11"/>
  <c r="BJ1" i="11"/>
  <c r="BK1" i="11"/>
  <c r="BL1" i="11"/>
  <c r="BM1" i="11"/>
  <c r="BN1" i="11"/>
  <c r="BO1" i="11"/>
  <c r="BP1" i="11"/>
  <c r="BQ1" i="11"/>
  <c r="BR1" i="11"/>
  <c r="BS1" i="11"/>
  <c r="BT1" i="11"/>
  <c r="BU1" i="11"/>
  <c r="BV1" i="11"/>
  <c r="BW1" i="11"/>
  <c r="BX1" i="11"/>
  <c r="BY1" i="11"/>
  <c r="BZ1" i="11"/>
  <c r="CA1" i="11"/>
  <c r="CB1" i="11"/>
  <c r="CC1" i="11"/>
  <c r="CD1" i="11"/>
  <c r="CE1" i="11"/>
  <c r="CF1" i="11"/>
  <c r="CG1" i="11"/>
  <c r="CH1" i="11"/>
  <c r="CI1" i="11"/>
  <c r="CJ1" i="11"/>
  <c r="CK1" i="11"/>
  <c r="CL1" i="11"/>
  <c r="CM1" i="11"/>
  <c r="CN1" i="11"/>
  <c r="CO1" i="11"/>
  <c r="CP1" i="11"/>
  <c r="CQ1" i="11"/>
  <c r="CR1" i="11"/>
  <c r="CS1" i="11"/>
  <c r="CT1" i="11"/>
  <c r="CU1" i="11"/>
  <c r="CV1" i="11"/>
  <c r="CW1" i="11"/>
  <c r="CX1" i="11"/>
  <c r="CY1" i="11"/>
  <c r="CZ1" i="11"/>
  <c r="DA1" i="11"/>
  <c r="DB1" i="11"/>
  <c r="DC1" i="11"/>
  <c r="DD1" i="11"/>
  <c r="DE1" i="11"/>
  <c r="DF1" i="11"/>
  <c r="DG1" i="11"/>
  <c r="DH1" i="11"/>
  <c r="DI1" i="11"/>
  <c r="DJ1" i="11"/>
  <c r="DK1" i="11"/>
  <c r="DL1" i="11"/>
  <c r="DM1" i="11"/>
  <c r="DN1" i="11"/>
  <c r="DO1" i="11"/>
  <c r="DP1" i="11"/>
  <c r="DQ1" i="11"/>
  <c r="DR1" i="11"/>
  <c r="DS1" i="11"/>
  <c r="DT1" i="11"/>
  <c r="DU1" i="11"/>
  <c r="DV1" i="11"/>
  <c r="DW1" i="11"/>
  <c r="DX1" i="11"/>
  <c r="DY1" i="11"/>
  <c r="DZ1" i="11"/>
  <c r="EA1" i="11"/>
  <c r="EB1" i="11"/>
  <c r="EC1" i="11"/>
  <c r="ED1" i="11"/>
  <c r="EE1" i="11"/>
  <c r="EF1" i="11"/>
  <c r="EG1" i="11"/>
  <c r="EH1" i="11"/>
  <c r="EI1" i="11"/>
  <c r="EJ1" i="11"/>
  <c r="EK1" i="11"/>
  <c r="EL1" i="11"/>
  <c r="EM1" i="11"/>
  <c r="EN1" i="11"/>
  <c r="EO1" i="11"/>
  <c r="EP1" i="11"/>
  <c r="EQ1" i="11"/>
  <c r="ER1" i="11"/>
  <c r="ES1" i="11"/>
  <c r="ET1" i="11"/>
  <c r="EU1" i="11"/>
  <c r="EV1" i="11"/>
  <c r="EW1" i="11"/>
  <c r="EX1" i="11"/>
  <c r="EY1" i="11"/>
  <c r="EZ1" i="11"/>
  <c r="FA1" i="11"/>
  <c r="FB1" i="11"/>
  <c r="FC1" i="11"/>
  <c r="FD1" i="11"/>
  <c r="FE1" i="11"/>
  <c r="FF1" i="11"/>
  <c r="FG1" i="11"/>
  <c r="FH1" i="11"/>
  <c r="FI1" i="11"/>
  <c r="FJ1" i="11"/>
  <c r="FK1" i="11"/>
  <c r="FL1" i="11"/>
  <c r="FM1" i="11"/>
  <c r="FN1" i="11"/>
  <c r="FO1" i="11"/>
  <c r="FP1" i="11"/>
  <c r="FQ1" i="11"/>
  <c r="FR1" i="11"/>
  <c r="FS1" i="11"/>
  <c r="FT1" i="11"/>
  <c r="FU1" i="11"/>
  <c r="FV1" i="11"/>
  <c r="FW1" i="11"/>
  <c r="FX1" i="11"/>
  <c r="FY1" i="11"/>
  <c r="FZ1" i="11"/>
  <c r="GA1" i="11"/>
  <c r="GB1" i="11"/>
  <c r="GC1" i="11"/>
  <c r="GD1" i="11"/>
  <c r="GE1" i="11"/>
  <c r="GF1" i="11"/>
  <c r="GG1" i="11"/>
  <c r="GH1" i="11"/>
  <c r="GI1" i="11"/>
  <c r="GJ1" i="11"/>
  <c r="GK1" i="11"/>
  <c r="GL1" i="11"/>
  <c r="GM1" i="11"/>
  <c r="GN1" i="11"/>
  <c r="GO1" i="11"/>
  <c r="GP1" i="11"/>
  <c r="GQ1" i="11"/>
  <c r="GR1" i="11"/>
  <c r="GS1" i="11"/>
  <c r="GT1" i="11"/>
  <c r="GU1" i="11"/>
  <c r="GV1" i="11"/>
  <c r="GW1" i="11"/>
  <c r="GX1" i="11"/>
  <c r="GY1" i="11"/>
  <c r="GZ1" i="11"/>
  <c r="HA1" i="11"/>
  <c r="HB1" i="11"/>
  <c r="HC1" i="11"/>
  <c r="HD1" i="11"/>
  <c r="HE1" i="11"/>
  <c r="HF1" i="11"/>
  <c r="HG1" i="11"/>
  <c r="HH1" i="11"/>
  <c r="HI1" i="11"/>
  <c r="HJ1" i="11"/>
  <c r="HK1" i="11"/>
  <c r="HL1" i="11"/>
  <c r="HM1" i="11"/>
  <c r="HN1" i="11"/>
  <c r="HO1" i="11"/>
  <c r="HP1" i="11"/>
  <c r="HQ1" i="11"/>
  <c r="HR1" i="11"/>
  <c r="HS1" i="11"/>
  <c r="HT1" i="11"/>
  <c r="HU1" i="11"/>
  <c r="HV1" i="11"/>
  <c r="HW1" i="11"/>
  <c r="HX1" i="11"/>
  <c r="HY1" i="11"/>
  <c r="HZ1" i="11"/>
  <c r="IA1" i="11"/>
  <c r="IB1" i="11"/>
  <c r="IC1" i="11"/>
  <c r="ID1" i="11"/>
  <c r="IE1" i="11"/>
  <c r="IF1" i="11"/>
  <c r="IG1" i="11"/>
  <c r="IH1" i="11"/>
  <c r="II1" i="11"/>
  <c r="IJ1" i="11"/>
  <c r="IK1" i="11"/>
  <c r="IL1" i="11"/>
  <c r="IM1" i="11"/>
  <c r="IN1" i="11"/>
  <c r="IO1" i="11"/>
  <c r="IP1" i="11"/>
  <c r="IQ1" i="11"/>
  <c r="IR1" i="11"/>
  <c r="IS1" i="11"/>
  <c r="IT1" i="11"/>
  <c r="IU1" i="11"/>
  <c r="IV1" i="11"/>
  <c r="IW1" i="11"/>
  <c r="IX1" i="11"/>
  <c r="IY1" i="11"/>
  <c r="IZ1" i="11"/>
  <c r="JA1" i="11"/>
  <c r="JB1" i="11"/>
  <c r="JC1" i="11"/>
  <c r="JD1" i="11"/>
  <c r="JE1" i="11"/>
  <c r="JF1" i="11"/>
  <c r="JG1" i="11"/>
  <c r="JH1" i="11"/>
  <c r="JI1" i="11"/>
  <c r="JJ1" i="11"/>
  <c r="JK1" i="11"/>
  <c r="JL1" i="11"/>
  <c r="JM1" i="11"/>
  <c r="JN1" i="11"/>
  <c r="JO1" i="11"/>
  <c r="JP1" i="11"/>
  <c r="JQ1" i="11"/>
  <c r="JR1" i="11"/>
  <c r="JS1" i="11"/>
  <c r="JT1" i="11"/>
  <c r="JU1" i="11"/>
  <c r="JV1" i="11"/>
  <c r="JW1" i="11"/>
  <c r="JX1" i="11"/>
  <c r="JY1" i="11"/>
  <c r="JZ1" i="11"/>
  <c r="KA1" i="11"/>
  <c r="KB1" i="11"/>
  <c r="KC1" i="11"/>
  <c r="KD1" i="11"/>
  <c r="KE1" i="11"/>
  <c r="KF1" i="11"/>
  <c r="KG1" i="11"/>
  <c r="KH1" i="11"/>
  <c r="KI1" i="11"/>
  <c r="KJ1" i="11"/>
  <c r="KK1" i="11"/>
  <c r="KL1" i="11"/>
  <c r="KM1" i="11"/>
  <c r="KN1" i="11"/>
  <c r="KO1" i="11"/>
  <c r="KP1" i="11"/>
  <c r="KQ1" i="11"/>
  <c r="KR1" i="11"/>
  <c r="KS1" i="11"/>
  <c r="KT1" i="11"/>
  <c r="KU1" i="11"/>
  <c r="KV1" i="11"/>
  <c r="KW1" i="11"/>
  <c r="KX1" i="11"/>
  <c r="KY1" i="11"/>
  <c r="KZ1" i="11"/>
  <c r="LA1" i="11"/>
  <c r="LB1" i="11"/>
  <c r="LC1" i="11"/>
  <c r="LD1" i="11"/>
  <c r="LE1" i="11"/>
  <c r="LF1" i="11"/>
  <c r="LG1" i="11"/>
  <c r="LH1" i="11"/>
  <c r="LI1" i="11"/>
  <c r="LJ1" i="11"/>
  <c r="LK1" i="11"/>
  <c r="LL1" i="11"/>
  <c r="LM1" i="11"/>
  <c r="LN1" i="11"/>
  <c r="LO1" i="11"/>
  <c r="LP1" i="11"/>
  <c r="LQ1" i="11"/>
  <c r="LR1" i="11"/>
  <c r="LS1" i="11"/>
  <c r="LT1" i="11"/>
  <c r="LU1" i="11"/>
  <c r="LV1" i="11"/>
  <c r="LW1" i="11"/>
  <c r="LX1" i="11"/>
  <c r="LY1" i="11"/>
  <c r="LZ1" i="11"/>
  <c r="MA1" i="11"/>
  <c r="MB1" i="11"/>
  <c r="MC1" i="11"/>
  <c r="MD1" i="11"/>
  <c r="ME1" i="11"/>
  <c r="MF1" i="11"/>
  <c r="MG1" i="11"/>
  <c r="MH1" i="11"/>
  <c r="MI1" i="11"/>
  <c r="MJ1" i="11"/>
  <c r="MK1" i="11"/>
  <c r="ML1" i="11"/>
  <c r="MM1" i="11"/>
  <c r="MN1" i="11"/>
  <c r="MO1" i="11"/>
  <c r="MP1" i="11"/>
  <c r="MQ1" i="11"/>
  <c r="MR1" i="11"/>
  <c r="MS1" i="11"/>
  <c r="MT1" i="11"/>
  <c r="MU1" i="11"/>
  <c r="MV1" i="11"/>
  <c r="MW1" i="11"/>
  <c r="MX1" i="11"/>
  <c r="MY1" i="11"/>
  <c r="MZ1" i="11"/>
  <c r="NA1" i="11"/>
  <c r="NB1" i="11"/>
  <c r="NC1" i="11"/>
  <c r="ND1" i="11"/>
  <c r="NE1" i="11"/>
  <c r="NF1" i="11"/>
  <c r="NG1" i="11"/>
  <c r="NH1" i="11"/>
  <c r="NI1" i="11"/>
  <c r="NJ1" i="11"/>
  <c r="NK1" i="11"/>
  <c r="NL1" i="11"/>
  <c r="NM1" i="11"/>
  <c r="NN1" i="11"/>
  <c r="NO1" i="11"/>
  <c r="NP1" i="11"/>
  <c r="NQ1" i="11"/>
  <c r="NR1" i="11"/>
  <c r="NS1" i="11"/>
  <c r="NT1" i="11"/>
  <c r="NU1" i="11"/>
  <c r="NV1" i="11"/>
  <c r="NW1" i="11"/>
  <c r="NX1" i="11"/>
  <c r="NY1" i="11"/>
  <c r="NZ1" i="11"/>
  <c r="OA1" i="11"/>
  <c r="OB1" i="11"/>
  <c r="OC1" i="11"/>
  <c r="OD1" i="11"/>
  <c r="OE1" i="11"/>
  <c r="OF1" i="11"/>
  <c r="OG1" i="11"/>
  <c r="OH1" i="11"/>
  <c r="OI1" i="11"/>
  <c r="OJ1" i="11"/>
  <c r="OK1" i="11"/>
  <c r="OL1" i="11"/>
  <c r="OM1" i="11"/>
  <c r="ON1" i="11"/>
  <c r="OO1" i="11"/>
  <c r="OP1" i="11"/>
  <c r="OQ1" i="11"/>
  <c r="OR1" i="11"/>
  <c r="OS1" i="11"/>
  <c r="OT1" i="11"/>
  <c r="OU1" i="11"/>
  <c r="OV1" i="11"/>
  <c r="OW1" i="11"/>
  <c r="OX1" i="11"/>
  <c r="OY1" i="11"/>
  <c r="OZ1" i="11"/>
  <c r="PA1" i="11"/>
  <c r="PB1" i="11"/>
  <c r="PC1" i="11"/>
  <c r="PD1" i="11"/>
  <c r="PE1" i="11"/>
  <c r="PF1" i="11"/>
  <c r="PG1" i="11"/>
  <c r="PH1" i="11"/>
  <c r="PI1" i="11"/>
  <c r="PJ1" i="11"/>
  <c r="PK1" i="11"/>
  <c r="PL1" i="11"/>
  <c r="PM1" i="11"/>
  <c r="PN1" i="11"/>
  <c r="PO1" i="11"/>
  <c r="PP1" i="11"/>
  <c r="PQ1" i="11"/>
  <c r="PR1" i="11"/>
  <c r="PS1" i="11"/>
  <c r="PT1" i="11"/>
  <c r="PU1" i="11"/>
  <c r="PV1" i="11"/>
  <c r="PW1" i="11"/>
  <c r="PX1" i="11"/>
  <c r="PY1" i="11"/>
  <c r="PZ1" i="11"/>
  <c r="QA1" i="11"/>
  <c r="QB1" i="11"/>
  <c r="QC1" i="11"/>
  <c r="QD1" i="11"/>
  <c r="QE1" i="11"/>
  <c r="QF1" i="11"/>
  <c r="QG1" i="11"/>
  <c r="QH1" i="11"/>
  <c r="QI1" i="11"/>
  <c r="QJ1" i="11"/>
  <c r="QK1" i="11"/>
  <c r="QL1" i="11"/>
  <c r="QM1" i="11"/>
  <c r="QN1" i="11"/>
  <c r="QO1" i="11"/>
  <c r="QP1" i="11"/>
  <c r="QQ1" i="11"/>
  <c r="QR1" i="11"/>
  <c r="QS1" i="11"/>
  <c r="QT1" i="11"/>
  <c r="QU1" i="11"/>
  <c r="QV1" i="11"/>
  <c r="QW1" i="11"/>
  <c r="QX1" i="11"/>
  <c r="QY1" i="11"/>
  <c r="QZ1" i="11"/>
  <c r="RA1" i="11"/>
  <c r="RB1" i="11"/>
  <c r="RC1" i="11"/>
  <c r="RD1" i="11"/>
  <c r="RE1" i="11"/>
  <c r="RF1" i="11"/>
  <c r="RG1" i="11"/>
  <c r="RH1" i="11"/>
  <c r="RI1" i="11"/>
  <c r="RJ1" i="11"/>
  <c r="RK1" i="11"/>
  <c r="RL1" i="11"/>
  <c r="RM1" i="11"/>
  <c r="RN1" i="11"/>
  <c r="RO1" i="11"/>
  <c r="RP1" i="11"/>
  <c r="RQ1" i="11"/>
  <c r="RR1" i="11"/>
  <c r="RS1" i="11"/>
  <c r="RT1" i="11"/>
  <c r="RU1" i="11"/>
  <c r="RV1" i="11"/>
  <c r="RW1" i="11"/>
  <c r="RX1" i="11"/>
  <c r="RY1" i="11"/>
  <c r="RZ1" i="11"/>
  <c r="SA1" i="11"/>
  <c r="SB1" i="11"/>
  <c r="SC1" i="11"/>
  <c r="SD1" i="11"/>
  <c r="SE1" i="11"/>
  <c r="SF1" i="11"/>
  <c r="SG1" i="11"/>
  <c r="SH1" i="11"/>
  <c r="SI1" i="11"/>
  <c r="SJ1" i="11"/>
  <c r="SK1" i="11"/>
  <c r="SL1" i="11"/>
  <c r="SM1" i="11"/>
  <c r="SN1" i="11"/>
  <c r="SO1" i="11"/>
  <c r="SP1" i="11"/>
  <c r="SQ1" i="11"/>
  <c r="SR1" i="11"/>
  <c r="SS1" i="11"/>
  <c r="ST1" i="11"/>
  <c r="SU1" i="11"/>
  <c r="SV1" i="11"/>
  <c r="SW1" i="11"/>
  <c r="SX1" i="11"/>
  <c r="SY1" i="11"/>
  <c r="SZ1" i="11"/>
  <c r="TA1" i="11"/>
  <c r="TB1" i="11"/>
  <c r="TC1" i="11"/>
  <c r="TD1" i="11"/>
  <c r="TE1" i="11"/>
  <c r="TF1" i="11"/>
  <c r="TG1" i="11"/>
  <c r="TH1" i="11"/>
  <c r="TI1" i="11"/>
  <c r="TJ1" i="11"/>
  <c r="TK1" i="11"/>
  <c r="TL1" i="11"/>
  <c r="TM1" i="11"/>
  <c r="TN1" i="11"/>
  <c r="TO1" i="11"/>
  <c r="TP1" i="11"/>
  <c r="TQ1" i="11"/>
  <c r="TR1" i="11"/>
  <c r="TS1" i="11"/>
  <c r="TT1" i="11"/>
  <c r="TU1" i="11"/>
  <c r="TV1" i="11"/>
  <c r="TW1" i="11"/>
  <c r="TX1" i="11"/>
  <c r="TY1" i="11"/>
  <c r="TZ1" i="11"/>
  <c r="UA1" i="11"/>
  <c r="UB1" i="11"/>
  <c r="UC1" i="11"/>
  <c r="UD1" i="11"/>
  <c r="UE1" i="11"/>
  <c r="UF1" i="11"/>
  <c r="UG1" i="11"/>
  <c r="UH1" i="11"/>
  <c r="UI1" i="11"/>
  <c r="UJ1" i="11"/>
  <c r="UK1" i="11"/>
  <c r="UL1" i="11"/>
  <c r="UM1" i="11"/>
  <c r="UN1" i="11"/>
  <c r="UO1" i="11"/>
  <c r="UP1" i="11"/>
  <c r="UQ1" i="11"/>
  <c r="UR1" i="11"/>
  <c r="US1" i="11"/>
  <c r="UT1" i="11"/>
  <c r="UU1" i="11"/>
  <c r="UV1" i="11"/>
  <c r="UW1" i="11"/>
  <c r="UX1" i="11"/>
  <c r="UY1" i="11"/>
  <c r="UZ1" i="11"/>
  <c r="VA1" i="11"/>
  <c r="VB1" i="11"/>
  <c r="VC1" i="11"/>
  <c r="VD1" i="11"/>
  <c r="VE1" i="11"/>
  <c r="VF1" i="11"/>
  <c r="VG1" i="11"/>
  <c r="VH1" i="11"/>
  <c r="VI1" i="11"/>
  <c r="VJ1" i="11"/>
  <c r="VK1" i="11"/>
  <c r="VL1" i="11"/>
  <c r="VM1" i="11"/>
  <c r="VN1" i="11"/>
  <c r="VO1" i="11"/>
  <c r="VP1" i="11"/>
  <c r="VQ1" i="11"/>
  <c r="VR1" i="11"/>
  <c r="VS1" i="11"/>
  <c r="VT1" i="11"/>
  <c r="VU1" i="11"/>
  <c r="VV1" i="11"/>
  <c r="VW1" i="11"/>
  <c r="VX1" i="11"/>
  <c r="VY1" i="11"/>
  <c r="VZ1" i="11"/>
  <c r="WA1" i="11"/>
  <c r="WB1" i="11"/>
  <c r="WC1" i="11"/>
  <c r="WD1" i="11"/>
  <c r="WE1" i="11"/>
  <c r="WF1" i="11"/>
  <c r="WG1" i="11"/>
  <c r="WH1" i="11"/>
  <c r="WI1" i="11"/>
  <c r="WJ1" i="11"/>
  <c r="WK1" i="11"/>
  <c r="WL1" i="11"/>
  <c r="WM1" i="11"/>
  <c r="WN1" i="11"/>
  <c r="WO1" i="11"/>
  <c r="WP1" i="11"/>
  <c r="WQ1" i="11"/>
  <c r="WR1" i="11"/>
  <c r="WS1" i="11"/>
  <c r="WT1" i="11"/>
  <c r="WU1" i="11"/>
  <c r="WV1" i="11"/>
  <c r="WW1" i="11"/>
  <c r="WX1" i="11"/>
  <c r="WY1" i="11"/>
  <c r="WZ1" i="11"/>
  <c r="XA1" i="11"/>
  <c r="XB1" i="11"/>
  <c r="XC1" i="11"/>
  <c r="XD1" i="11"/>
  <c r="XE1" i="11"/>
  <c r="XF1" i="11"/>
  <c r="XG1" i="11"/>
  <c r="XH1" i="11"/>
  <c r="XI1" i="11"/>
  <c r="XJ1" i="11"/>
  <c r="XK1" i="11"/>
  <c r="XL1" i="11"/>
  <c r="XM1" i="11"/>
  <c r="XN1" i="11"/>
  <c r="XO1" i="11"/>
  <c r="XP1" i="11"/>
  <c r="XQ1" i="11"/>
  <c r="XR1" i="11"/>
  <c r="XS1" i="11"/>
  <c r="XT1" i="11"/>
  <c r="XU1" i="11"/>
  <c r="XV1" i="11"/>
  <c r="XW1" i="11"/>
  <c r="XX1" i="11"/>
  <c r="XY1" i="11"/>
  <c r="XZ1" i="11"/>
  <c r="YA1" i="11"/>
  <c r="YB1" i="11"/>
  <c r="YC1" i="11"/>
  <c r="YD1" i="11"/>
  <c r="YE1" i="11"/>
  <c r="YF1" i="11"/>
  <c r="YG1" i="11"/>
  <c r="YH1" i="11"/>
  <c r="YI1" i="11"/>
  <c r="YJ1" i="11"/>
  <c r="YK1" i="11"/>
  <c r="YL1" i="11"/>
  <c r="YM1" i="11"/>
  <c r="YN1" i="11"/>
  <c r="YO1" i="11"/>
  <c r="YP1" i="11"/>
  <c r="YQ1" i="11"/>
  <c r="YR1" i="11"/>
  <c r="YS1" i="11"/>
  <c r="YT1" i="11"/>
  <c r="YU1" i="11"/>
  <c r="YV1" i="11"/>
  <c r="YW1" i="11"/>
  <c r="YX1" i="11"/>
  <c r="YY1" i="11"/>
  <c r="YZ1" i="11"/>
  <c r="ZA1" i="11"/>
  <c r="ZB1" i="11"/>
  <c r="ZC1" i="11"/>
  <c r="ZD1" i="11"/>
  <c r="ZE1" i="11"/>
  <c r="ZF1" i="11"/>
  <c r="ZG1" i="11"/>
  <c r="ZH1" i="11"/>
  <c r="ZI1" i="11"/>
  <c r="ZJ1" i="11"/>
  <c r="ZK1" i="11"/>
  <c r="ZL1" i="11"/>
  <c r="ZM1" i="11"/>
  <c r="ZN1" i="11"/>
  <c r="ZO1" i="11"/>
  <c r="ZP1" i="11"/>
  <c r="ZQ1" i="11"/>
  <c r="ZR1" i="11"/>
  <c r="ZS1" i="11"/>
  <c r="ZT1" i="11"/>
  <c r="ZU1" i="11"/>
  <c r="ZV1" i="11"/>
  <c r="ZW1" i="11"/>
  <c r="ZX1" i="11"/>
  <c r="ZY1" i="11"/>
  <c r="ZZ1" i="11"/>
  <c r="AAA1" i="11"/>
  <c r="AAB1" i="11"/>
  <c r="AAC1" i="11"/>
  <c r="AAD1" i="11"/>
  <c r="AAE1" i="11"/>
  <c r="AAF1" i="11"/>
  <c r="AAG1" i="11"/>
  <c r="AAH1" i="11"/>
  <c r="AAI1" i="11"/>
  <c r="AAJ1" i="11"/>
  <c r="AAK1" i="11"/>
  <c r="AAL1" i="11"/>
  <c r="AAM1" i="11"/>
  <c r="AAN1" i="11"/>
  <c r="AAO1" i="11"/>
  <c r="AAP1" i="11"/>
  <c r="AAQ1" i="11"/>
  <c r="AAR1" i="11"/>
  <c r="AAS1" i="11"/>
  <c r="AAT1" i="11"/>
  <c r="AAU1" i="11"/>
  <c r="AAV1" i="11"/>
  <c r="AAW1" i="11"/>
  <c r="AAX1" i="11"/>
  <c r="AAY1" i="11"/>
  <c r="AAZ1" i="11"/>
  <c r="ABA1" i="11"/>
  <c r="ABB1" i="11"/>
  <c r="ABC1" i="11"/>
  <c r="ABD1" i="11"/>
  <c r="ABE1" i="11"/>
  <c r="ABF1" i="11"/>
  <c r="ABG1" i="11"/>
  <c r="ABH1" i="11"/>
  <c r="ABI1" i="11"/>
  <c r="ABJ1" i="11"/>
  <c r="ABK1" i="11"/>
  <c r="ABL1" i="11"/>
  <c r="ABM1" i="11"/>
  <c r="ABN1" i="11"/>
  <c r="ABO1" i="11"/>
  <c r="ABP1" i="11"/>
  <c r="ABQ1" i="11"/>
  <c r="ABR1" i="11"/>
  <c r="ABS1" i="11"/>
  <c r="ABT1" i="11"/>
  <c r="ABU1" i="11"/>
  <c r="ABV1" i="11"/>
  <c r="ABW1" i="11"/>
  <c r="ABX1" i="11"/>
  <c r="ABY1" i="11"/>
  <c r="ABZ1" i="11"/>
  <c r="ACA1" i="11"/>
  <c r="ACB1" i="11"/>
  <c r="ACC1" i="11"/>
  <c r="ACD1" i="11"/>
  <c r="ACE1" i="11"/>
  <c r="ACF1" i="11"/>
  <c r="ACG1" i="11"/>
  <c r="ACH1" i="11"/>
  <c r="ACI1" i="11"/>
  <c r="ACJ1" i="11"/>
  <c r="ACK1" i="11"/>
  <c r="ACL1" i="11"/>
  <c r="ACM1" i="11"/>
  <c r="ACN1" i="11"/>
  <c r="ACO1" i="11"/>
  <c r="ACP1" i="11"/>
  <c r="ACQ1" i="11"/>
  <c r="ACR1" i="11"/>
  <c r="ACS1" i="11"/>
  <c r="ACT1" i="11"/>
  <c r="ACU1" i="11"/>
  <c r="ACV1" i="11"/>
  <c r="ACW1" i="11"/>
  <c r="ACX1" i="11"/>
  <c r="ACY1" i="11"/>
  <c r="ACZ1" i="11"/>
  <c r="ADA1" i="11"/>
  <c r="ADB1" i="11"/>
  <c r="ADC1" i="11"/>
  <c r="ADD1" i="11"/>
  <c r="ADE1" i="11"/>
  <c r="ADF1" i="11"/>
  <c r="ADG1" i="11"/>
  <c r="ADH1" i="11"/>
  <c r="ADI1" i="11"/>
  <c r="ADJ1" i="11"/>
  <c r="ADK1" i="11"/>
  <c r="ADL1" i="11"/>
  <c r="ADM1" i="11"/>
  <c r="ADN1" i="11"/>
  <c r="ADO1" i="11"/>
  <c r="ADP1" i="11"/>
  <c r="ADQ1" i="11"/>
  <c r="ADR1" i="11"/>
  <c r="ADS1" i="11"/>
  <c r="ADT1" i="11"/>
  <c r="ADU1" i="11"/>
  <c r="ADV1" i="11"/>
  <c r="ADW1" i="11"/>
  <c r="ADX1" i="11"/>
  <c r="ADY1" i="11"/>
  <c r="ADZ1" i="11"/>
  <c r="AEA1" i="11"/>
  <c r="AEB1" i="11"/>
  <c r="AEC1" i="11"/>
  <c r="AED1" i="11"/>
  <c r="AEE1" i="11"/>
  <c r="AEF1" i="11"/>
  <c r="AEG1" i="11"/>
  <c r="AEH1" i="11"/>
  <c r="AEI1" i="11"/>
  <c r="AEJ1" i="11"/>
  <c r="AEK1" i="11"/>
  <c r="AEL1" i="11"/>
  <c r="AEM1" i="11"/>
  <c r="AEN1" i="11"/>
  <c r="AEO1" i="11"/>
  <c r="AEP1" i="11"/>
  <c r="AEQ1" i="11"/>
  <c r="AER1" i="11"/>
  <c r="AES1" i="11"/>
  <c r="AET1" i="11"/>
  <c r="AEU1" i="11"/>
  <c r="AEV1" i="11"/>
  <c r="AEW1" i="11"/>
  <c r="AEX1" i="11"/>
  <c r="AEY1" i="11"/>
  <c r="AEZ1" i="11"/>
  <c r="AFA1" i="11"/>
  <c r="AFB1" i="11"/>
  <c r="AFC1" i="11"/>
  <c r="AFD1" i="11"/>
  <c r="AFE1" i="11"/>
  <c r="AFF1" i="11"/>
  <c r="AFG1" i="11"/>
  <c r="AFH1" i="11"/>
  <c r="AFI1" i="11"/>
  <c r="AFJ1" i="11"/>
  <c r="AFK1" i="11"/>
  <c r="AFL1" i="11"/>
  <c r="AFM1" i="11"/>
  <c r="B18" i="1"/>
  <c r="B17" i="1"/>
  <c r="B20" i="1"/>
  <c r="C20" i="1"/>
  <c r="C16" i="1"/>
  <c r="C19" i="1"/>
  <c r="C15" i="1"/>
  <c r="B14" i="1"/>
  <c r="B13" i="1"/>
  <c r="B40" i="1"/>
  <c r="B25" i="1"/>
  <c r="B26" i="1"/>
  <c r="B28" i="1"/>
  <c r="B12" i="2"/>
  <c r="B11" i="2"/>
  <c r="B59" i="1"/>
  <c r="B13" i="2"/>
  <c r="B46" i="1"/>
  <c r="B24" i="1"/>
  <c r="N17" i="2"/>
  <c r="O17" i="2"/>
  <c r="C13" i="1"/>
  <c r="C17" i="1"/>
  <c r="C12" i="1"/>
  <c r="C18" i="1"/>
  <c r="C28" i="1"/>
  <c r="C23" i="1"/>
  <c r="C14" i="1"/>
  <c r="C26" i="1"/>
  <c r="T17" i="2"/>
  <c r="C36" i="1"/>
  <c r="AA7" i="2"/>
  <c r="Z7" i="2"/>
  <c r="Z8" i="2"/>
  <c r="C37" i="1"/>
  <c r="AA8" i="2"/>
  <c r="U17" i="2"/>
  <c r="V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15" i="2"/>
  <c r="W17" i="2"/>
  <c r="O18" i="2"/>
  <c r="T18" i="2"/>
  <c r="U18" i="2"/>
  <c r="V18" i="2"/>
  <c r="W18" i="2"/>
  <c r="O19" i="2"/>
  <c r="T19" i="2"/>
  <c r="U19" i="2"/>
  <c r="V19" i="2"/>
  <c r="W19" i="2"/>
  <c r="O20" i="2"/>
  <c r="T20" i="2"/>
  <c r="U20" i="2"/>
  <c r="V20" i="2"/>
  <c r="W20" i="2"/>
  <c r="O21" i="2"/>
  <c r="T21" i="2"/>
  <c r="U21" i="2"/>
  <c r="V21" i="2"/>
  <c r="W21" i="2"/>
  <c r="O22" i="2"/>
  <c r="T22" i="2"/>
  <c r="U22" i="2"/>
  <c r="V22" i="2"/>
  <c r="W22" i="2"/>
  <c r="O23" i="2"/>
  <c r="T23" i="2"/>
  <c r="U23" i="2"/>
  <c r="V23" i="2"/>
  <c r="W23" i="2"/>
  <c r="O24" i="2"/>
  <c r="T24" i="2"/>
  <c r="U24" i="2"/>
  <c r="V24" i="2"/>
  <c r="W24" i="2"/>
  <c r="O25" i="2"/>
  <c r="T25" i="2"/>
  <c r="U25" i="2"/>
  <c r="V25" i="2"/>
  <c r="W25" i="2"/>
  <c r="O26" i="2"/>
  <c r="T26" i="2"/>
  <c r="U26" i="2"/>
  <c r="V26" i="2"/>
  <c r="W26" i="2"/>
  <c r="O27" i="2"/>
  <c r="T27" i="2"/>
  <c r="U27" i="2"/>
  <c r="V27" i="2"/>
  <c r="W27" i="2"/>
  <c r="O28" i="2"/>
  <c r="T28" i="2"/>
  <c r="U28" i="2"/>
  <c r="V28" i="2"/>
  <c r="W28" i="2"/>
  <c r="O29" i="2"/>
  <c r="T29" i="2"/>
  <c r="U29" i="2"/>
  <c r="V29" i="2"/>
  <c r="W29" i="2"/>
  <c r="O30" i="2"/>
  <c r="T30" i="2"/>
  <c r="U30" i="2"/>
  <c r="V30" i="2"/>
  <c r="W30" i="2"/>
  <c r="O31" i="2"/>
  <c r="T31" i="2"/>
  <c r="U31" i="2"/>
  <c r="V31" i="2"/>
  <c r="W31" i="2"/>
  <c r="O32" i="2"/>
  <c r="T32" i="2"/>
  <c r="U32" i="2"/>
  <c r="V32" i="2"/>
  <c r="W32" i="2"/>
  <c r="O33" i="2"/>
  <c r="T33" i="2"/>
  <c r="U33" i="2"/>
  <c r="V33" i="2"/>
  <c r="W33" i="2"/>
  <c r="O34" i="2"/>
  <c r="T34" i="2"/>
  <c r="U34" i="2"/>
  <c r="V34" i="2"/>
  <c r="W34" i="2"/>
  <c r="O35" i="2"/>
  <c r="T35" i="2"/>
  <c r="U35" i="2"/>
  <c r="V35" i="2"/>
  <c r="W35" i="2"/>
  <c r="O36" i="2"/>
  <c r="T36" i="2"/>
  <c r="U36" i="2"/>
  <c r="V36" i="2"/>
  <c r="W36" i="2"/>
  <c r="O37" i="2"/>
  <c r="T37" i="2"/>
  <c r="U37" i="2"/>
  <c r="V37" i="2"/>
  <c r="W37" i="2"/>
  <c r="O38" i="2"/>
  <c r="T38" i="2"/>
  <c r="U38" i="2"/>
  <c r="V38" i="2"/>
  <c r="W38" i="2"/>
  <c r="O39" i="2"/>
  <c r="T39" i="2"/>
  <c r="U39" i="2"/>
  <c r="V39" i="2"/>
  <c r="W39" i="2"/>
  <c r="O40" i="2"/>
  <c r="T40" i="2"/>
  <c r="U40" i="2"/>
  <c r="V40" i="2"/>
  <c r="W40" i="2"/>
  <c r="O41" i="2"/>
  <c r="T41" i="2"/>
  <c r="U41" i="2"/>
  <c r="V41" i="2"/>
  <c r="W41" i="2"/>
  <c r="O42" i="2"/>
  <c r="T42" i="2"/>
  <c r="U42" i="2"/>
  <c r="V42" i="2"/>
  <c r="W42" i="2"/>
  <c r="O43" i="2"/>
  <c r="T43" i="2"/>
  <c r="U43" i="2"/>
  <c r="V43" i="2"/>
  <c r="W43" i="2"/>
  <c r="O44" i="2"/>
  <c r="T44" i="2"/>
  <c r="U44" i="2"/>
  <c r="V44" i="2"/>
  <c r="W44" i="2"/>
  <c r="O45" i="2"/>
  <c r="T45" i="2"/>
  <c r="U45" i="2"/>
  <c r="V45" i="2"/>
  <c r="W45" i="2"/>
  <c r="O46" i="2"/>
  <c r="T46" i="2"/>
  <c r="U46" i="2"/>
  <c r="V46" i="2"/>
  <c r="W46" i="2"/>
  <c r="O47" i="2"/>
  <c r="T47" i="2"/>
  <c r="U47" i="2"/>
  <c r="V47" i="2"/>
  <c r="W47" i="2"/>
  <c r="O48" i="2"/>
  <c r="T48" i="2"/>
  <c r="U48" i="2"/>
  <c r="V48" i="2"/>
  <c r="W48" i="2"/>
  <c r="O49" i="2"/>
  <c r="T49" i="2"/>
  <c r="U49" i="2"/>
  <c r="V49" i="2"/>
  <c r="W49" i="2"/>
  <c r="O50" i="2"/>
  <c r="T50" i="2"/>
  <c r="U50" i="2"/>
  <c r="V50" i="2"/>
  <c r="W50" i="2"/>
  <c r="O51" i="2"/>
  <c r="T51" i="2"/>
  <c r="U51" i="2"/>
  <c r="V51" i="2"/>
  <c r="W51" i="2"/>
  <c r="O52" i="2"/>
  <c r="T52" i="2"/>
  <c r="U52" i="2"/>
  <c r="V52" i="2"/>
  <c r="W52" i="2"/>
  <c r="O53" i="2"/>
  <c r="T53" i="2"/>
  <c r="U53" i="2"/>
  <c r="V53" i="2"/>
  <c r="W53" i="2"/>
  <c r="O54" i="2"/>
  <c r="T54" i="2"/>
  <c r="U54" i="2"/>
  <c r="V54" i="2"/>
  <c r="W54" i="2"/>
  <c r="O55" i="2"/>
  <c r="T55" i="2"/>
  <c r="U55" i="2"/>
  <c r="V55" i="2"/>
  <c r="W55" i="2"/>
  <c r="O56" i="2"/>
  <c r="T56" i="2"/>
  <c r="U56" i="2"/>
  <c r="V56" i="2"/>
  <c r="W56" i="2"/>
  <c r="O57" i="2"/>
  <c r="T57" i="2"/>
  <c r="U57" i="2"/>
  <c r="V57" i="2"/>
  <c r="W57" i="2"/>
  <c r="O58" i="2"/>
  <c r="T58" i="2"/>
  <c r="U58" i="2"/>
  <c r="V58" i="2"/>
  <c r="W58" i="2"/>
  <c r="O59" i="2"/>
  <c r="T59" i="2"/>
  <c r="U59" i="2"/>
  <c r="V59" i="2"/>
  <c r="W59" i="2"/>
  <c r="O60" i="2"/>
  <c r="T60" i="2"/>
  <c r="U60" i="2"/>
  <c r="V60" i="2"/>
  <c r="W60" i="2"/>
  <c r="O61" i="2"/>
  <c r="T61" i="2"/>
  <c r="U61" i="2"/>
  <c r="V61" i="2"/>
  <c r="W61" i="2"/>
  <c r="O62" i="2"/>
  <c r="T62" i="2"/>
  <c r="U62" i="2"/>
  <c r="V62" i="2"/>
  <c r="W62" i="2"/>
  <c r="O63" i="2"/>
  <c r="T63" i="2"/>
  <c r="U63" i="2"/>
  <c r="V63" i="2"/>
  <c r="W63" i="2"/>
  <c r="O64" i="2"/>
  <c r="T64" i="2"/>
  <c r="U64" i="2"/>
  <c r="V64" i="2"/>
  <c r="W64" i="2"/>
  <c r="O65" i="2"/>
  <c r="T65" i="2"/>
  <c r="U65" i="2"/>
  <c r="V65" i="2"/>
  <c r="W65" i="2"/>
  <c r="O66" i="2"/>
  <c r="T66" i="2"/>
  <c r="U66" i="2"/>
  <c r="V66" i="2"/>
  <c r="W66" i="2"/>
  <c r="O67" i="2"/>
  <c r="T67" i="2"/>
  <c r="U67" i="2"/>
  <c r="V67" i="2"/>
  <c r="W67" i="2"/>
  <c r="O68" i="2"/>
  <c r="T68" i="2"/>
  <c r="U68" i="2"/>
  <c r="V68" i="2"/>
  <c r="W68" i="2"/>
  <c r="O69" i="2"/>
  <c r="T69" i="2"/>
  <c r="U69" i="2"/>
  <c r="V69" i="2"/>
  <c r="W69" i="2"/>
  <c r="O70" i="2"/>
  <c r="T70" i="2"/>
  <c r="U70" i="2"/>
  <c r="V70" i="2"/>
  <c r="W70" i="2"/>
  <c r="O71" i="2"/>
  <c r="T71" i="2"/>
  <c r="U71" i="2"/>
  <c r="V71" i="2"/>
  <c r="W71" i="2"/>
  <c r="O72" i="2"/>
  <c r="T72" i="2"/>
  <c r="U72" i="2"/>
  <c r="V72" i="2"/>
  <c r="W72" i="2"/>
  <c r="O73" i="2"/>
  <c r="T73" i="2"/>
  <c r="U73" i="2"/>
  <c r="V73" i="2"/>
  <c r="W73" i="2"/>
  <c r="O74" i="2"/>
  <c r="T74" i="2"/>
  <c r="U74" i="2"/>
  <c r="V74" i="2"/>
  <c r="W74" i="2"/>
  <c r="O75" i="2"/>
  <c r="T75" i="2"/>
  <c r="U75" i="2"/>
  <c r="V75" i="2"/>
  <c r="W75" i="2"/>
  <c r="O76" i="2"/>
  <c r="T76" i="2"/>
  <c r="U76" i="2"/>
  <c r="V76" i="2"/>
  <c r="W76" i="2"/>
  <c r="O77" i="2"/>
  <c r="T77" i="2"/>
  <c r="U77" i="2"/>
  <c r="V77" i="2"/>
  <c r="W77" i="2"/>
  <c r="O78" i="2"/>
  <c r="T78" i="2"/>
  <c r="U78" i="2"/>
  <c r="V78" i="2"/>
  <c r="W78" i="2"/>
  <c r="O79" i="2"/>
  <c r="T79" i="2"/>
  <c r="U79" i="2"/>
  <c r="V79" i="2"/>
  <c r="W79" i="2"/>
  <c r="O80" i="2"/>
  <c r="T80" i="2"/>
  <c r="U80" i="2"/>
  <c r="V80" i="2"/>
  <c r="W80" i="2"/>
  <c r="O81" i="2"/>
  <c r="T81" i="2"/>
  <c r="U81" i="2"/>
  <c r="V81" i="2"/>
  <c r="W81" i="2"/>
  <c r="O82" i="2"/>
  <c r="T82" i="2"/>
  <c r="U82" i="2"/>
  <c r="V82" i="2"/>
  <c r="W82" i="2"/>
  <c r="O83" i="2"/>
  <c r="T83" i="2"/>
  <c r="U83" i="2"/>
  <c r="V83" i="2"/>
  <c r="W83" i="2"/>
  <c r="O84" i="2"/>
  <c r="T84" i="2"/>
  <c r="U84" i="2"/>
  <c r="V84" i="2"/>
  <c r="W84" i="2"/>
  <c r="O85" i="2"/>
  <c r="T85" i="2"/>
  <c r="U85" i="2"/>
  <c r="V85" i="2"/>
  <c r="W85" i="2"/>
  <c r="O86" i="2"/>
  <c r="T86" i="2"/>
  <c r="U86" i="2"/>
  <c r="V86" i="2"/>
  <c r="W86" i="2"/>
  <c r="O87" i="2"/>
  <c r="T87" i="2"/>
  <c r="U87" i="2"/>
  <c r="V87" i="2"/>
  <c r="W87" i="2"/>
  <c r="O88" i="2"/>
  <c r="T88" i="2"/>
  <c r="U88" i="2"/>
  <c r="V88" i="2"/>
  <c r="W88" i="2"/>
  <c r="O89" i="2"/>
  <c r="T89" i="2"/>
  <c r="U89" i="2"/>
  <c r="V89" i="2"/>
  <c r="W89" i="2"/>
  <c r="O90" i="2"/>
  <c r="T90" i="2"/>
  <c r="U90" i="2"/>
  <c r="V90" i="2"/>
  <c r="W90" i="2"/>
  <c r="O91" i="2"/>
  <c r="T91" i="2"/>
  <c r="U91" i="2"/>
  <c r="V91" i="2"/>
  <c r="W91" i="2"/>
  <c r="O92" i="2"/>
  <c r="T92" i="2"/>
  <c r="U92" i="2"/>
  <c r="V92" i="2"/>
  <c r="W92" i="2"/>
  <c r="O93" i="2"/>
  <c r="T93" i="2"/>
  <c r="U93" i="2"/>
  <c r="V93" i="2"/>
  <c r="W93" i="2"/>
  <c r="O94" i="2"/>
  <c r="T94" i="2"/>
  <c r="U94" i="2"/>
  <c r="V94" i="2"/>
  <c r="W94" i="2"/>
  <c r="O95" i="2"/>
  <c r="T95" i="2"/>
  <c r="U95" i="2"/>
  <c r="V95" i="2"/>
  <c r="W95" i="2"/>
  <c r="O96" i="2"/>
  <c r="T96" i="2"/>
  <c r="U96" i="2"/>
  <c r="V96" i="2"/>
  <c r="W96" i="2"/>
  <c r="O97" i="2"/>
  <c r="T97" i="2"/>
  <c r="U97" i="2"/>
  <c r="V97" i="2"/>
  <c r="W97" i="2"/>
  <c r="O98" i="2"/>
  <c r="T98" i="2"/>
  <c r="U98" i="2"/>
  <c r="V98" i="2"/>
  <c r="W98" i="2"/>
  <c r="O99" i="2"/>
  <c r="T99" i="2"/>
  <c r="U99" i="2"/>
  <c r="V99" i="2"/>
  <c r="W99" i="2"/>
  <c r="O100" i="2"/>
  <c r="T100" i="2"/>
  <c r="U100" i="2"/>
  <c r="V100" i="2"/>
  <c r="W100" i="2"/>
  <c r="O101" i="2"/>
  <c r="T101" i="2"/>
  <c r="U101" i="2"/>
  <c r="V101" i="2"/>
  <c r="W101" i="2"/>
  <c r="O102" i="2"/>
  <c r="T102" i="2"/>
  <c r="U102" i="2"/>
  <c r="V102" i="2"/>
  <c r="W102" i="2"/>
  <c r="O103" i="2"/>
  <c r="T103" i="2"/>
  <c r="U103" i="2"/>
  <c r="V103" i="2"/>
  <c r="W103" i="2"/>
  <c r="O104" i="2"/>
  <c r="T104" i="2"/>
  <c r="U104" i="2"/>
  <c r="V104" i="2"/>
  <c r="W104" i="2"/>
  <c r="O105" i="2"/>
  <c r="T105" i="2"/>
  <c r="U105" i="2"/>
  <c r="V105" i="2"/>
  <c r="W105" i="2"/>
  <c r="O106" i="2"/>
  <c r="T106" i="2"/>
  <c r="U106" i="2"/>
  <c r="V106" i="2"/>
  <c r="W106" i="2"/>
  <c r="O107" i="2"/>
  <c r="T107" i="2"/>
  <c r="U107" i="2"/>
  <c r="V107" i="2"/>
  <c r="W107" i="2"/>
  <c r="O108" i="2"/>
  <c r="T108" i="2"/>
  <c r="U108" i="2"/>
  <c r="V108" i="2"/>
  <c r="W108" i="2"/>
  <c r="O109" i="2"/>
  <c r="T109" i="2"/>
  <c r="U109" i="2"/>
  <c r="V109" i="2"/>
  <c r="W109" i="2"/>
  <c r="O110" i="2"/>
  <c r="T110" i="2"/>
  <c r="U110" i="2"/>
  <c r="V110" i="2"/>
  <c r="W110" i="2"/>
  <c r="O111" i="2"/>
  <c r="T111" i="2"/>
  <c r="U111" i="2"/>
  <c r="V111" i="2"/>
  <c r="W111" i="2"/>
  <c r="O112" i="2"/>
  <c r="T112" i="2"/>
  <c r="U112" i="2"/>
  <c r="V112" i="2"/>
  <c r="W112" i="2"/>
  <c r="O113" i="2"/>
  <c r="T113" i="2"/>
  <c r="U113" i="2"/>
  <c r="V113" i="2"/>
  <c r="W113" i="2"/>
  <c r="O114" i="2"/>
  <c r="T114" i="2"/>
  <c r="U114" i="2"/>
  <c r="V114" i="2"/>
  <c r="W114" i="2"/>
  <c r="O115" i="2"/>
  <c r="T115" i="2"/>
  <c r="U115" i="2"/>
  <c r="V115" i="2"/>
  <c r="W115" i="2"/>
  <c r="O116" i="2"/>
  <c r="T116" i="2"/>
  <c r="U116" i="2"/>
  <c r="V116" i="2"/>
  <c r="W116" i="2"/>
  <c r="O117" i="2"/>
  <c r="T117" i="2"/>
  <c r="U117" i="2"/>
  <c r="V117" i="2"/>
  <c r="W117" i="2"/>
  <c r="O118" i="2"/>
  <c r="T118" i="2"/>
  <c r="U118" i="2"/>
  <c r="V118" i="2"/>
  <c r="W118" i="2"/>
  <c r="O119" i="2"/>
  <c r="T119" i="2"/>
  <c r="U119" i="2"/>
  <c r="V119" i="2"/>
  <c r="W119" i="2"/>
  <c r="O120" i="2"/>
  <c r="T120" i="2"/>
  <c r="U120" i="2"/>
  <c r="V120" i="2"/>
  <c r="W120" i="2"/>
  <c r="O121" i="2"/>
  <c r="T121" i="2"/>
  <c r="U121" i="2"/>
  <c r="V121" i="2"/>
  <c r="W121" i="2"/>
  <c r="O122" i="2"/>
  <c r="T122" i="2"/>
  <c r="U122" i="2"/>
  <c r="V122" i="2"/>
  <c r="W122" i="2"/>
  <c r="O123" i="2"/>
  <c r="T123" i="2"/>
  <c r="U123" i="2"/>
  <c r="V123" i="2"/>
  <c r="W123" i="2"/>
  <c r="O124" i="2"/>
  <c r="T124" i="2"/>
  <c r="U124" i="2"/>
  <c r="V124" i="2"/>
  <c r="W124" i="2"/>
  <c r="O125" i="2"/>
  <c r="T125" i="2"/>
  <c r="U125" i="2"/>
  <c r="V125" i="2"/>
  <c r="W125" i="2"/>
  <c r="O126" i="2"/>
  <c r="T126" i="2"/>
  <c r="U126" i="2"/>
  <c r="V126" i="2"/>
  <c r="W126" i="2"/>
  <c r="O127" i="2"/>
  <c r="T127" i="2"/>
  <c r="U127" i="2"/>
  <c r="V127" i="2"/>
  <c r="W127" i="2"/>
  <c r="O128" i="2"/>
  <c r="T128" i="2"/>
  <c r="U128" i="2"/>
  <c r="V128" i="2"/>
  <c r="W128" i="2"/>
  <c r="O129" i="2"/>
  <c r="T129" i="2"/>
  <c r="U129" i="2"/>
  <c r="V129" i="2"/>
  <c r="W129" i="2"/>
  <c r="O130" i="2"/>
  <c r="T130" i="2"/>
  <c r="U130" i="2"/>
  <c r="V130" i="2"/>
  <c r="W130" i="2"/>
  <c r="O131" i="2"/>
  <c r="T131" i="2"/>
  <c r="U131" i="2"/>
  <c r="V131" i="2"/>
  <c r="W131" i="2"/>
  <c r="O132" i="2"/>
  <c r="T132" i="2"/>
  <c r="U132" i="2"/>
  <c r="V132" i="2"/>
  <c r="W132" i="2"/>
  <c r="O133" i="2"/>
  <c r="T133" i="2"/>
  <c r="U133" i="2"/>
  <c r="V133" i="2"/>
  <c r="W133" i="2"/>
  <c r="O134" i="2"/>
  <c r="T134" i="2"/>
  <c r="U134" i="2"/>
  <c r="V134" i="2"/>
  <c r="W134" i="2"/>
  <c r="O135" i="2"/>
  <c r="T135" i="2"/>
  <c r="U135" i="2"/>
  <c r="V135" i="2"/>
  <c r="W135" i="2"/>
  <c r="O136" i="2"/>
  <c r="T136" i="2"/>
  <c r="U136" i="2"/>
  <c r="V136" i="2"/>
  <c r="W136" i="2"/>
  <c r="O137" i="2"/>
  <c r="T137" i="2"/>
  <c r="U137" i="2"/>
  <c r="V137" i="2"/>
  <c r="W137" i="2"/>
  <c r="O138" i="2"/>
  <c r="T138" i="2"/>
  <c r="U138" i="2"/>
  <c r="V138" i="2"/>
  <c r="W138" i="2"/>
  <c r="O139" i="2"/>
  <c r="T139" i="2"/>
  <c r="U139" i="2"/>
  <c r="V139" i="2"/>
  <c r="W139" i="2"/>
  <c r="O140" i="2"/>
  <c r="T140" i="2"/>
  <c r="U140" i="2"/>
  <c r="V140" i="2"/>
  <c r="W140" i="2"/>
  <c r="O141" i="2"/>
  <c r="T141" i="2"/>
  <c r="U141" i="2"/>
  <c r="V141" i="2"/>
  <c r="W141" i="2"/>
  <c r="O142" i="2"/>
  <c r="T142" i="2"/>
  <c r="U142" i="2"/>
  <c r="V142" i="2"/>
  <c r="W142" i="2"/>
  <c r="O143" i="2"/>
  <c r="T143" i="2"/>
  <c r="U143" i="2"/>
  <c r="V143" i="2"/>
  <c r="W143" i="2"/>
  <c r="O144" i="2"/>
  <c r="T144" i="2"/>
  <c r="U144" i="2"/>
  <c r="V144" i="2"/>
  <c r="W144" i="2"/>
  <c r="O145" i="2"/>
  <c r="T145" i="2"/>
  <c r="U145" i="2"/>
  <c r="V145" i="2"/>
  <c r="W145" i="2"/>
  <c r="O146" i="2"/>
  <c r="T146" i="2"/>
  <c r="U146" i="2"/>
  <c r="V146" i="2"/>
  <c r="W146" i="2"/>
  <c r="O147" i="2"/>
  <c r="T147" i="2"/>
  <c r="U147" i="2"/>
  <c r="V147" i="2"/>
  <c r="W147" i="2"/>
  <c r="O148" i="2"/>
  <c r="T148" i="2"/>
  <c r="U148" i="2"/>
  <c r="V148" i="2"/>
  <c r="W148" i="2"/>
  <c r="O149" i="2"/>
  <c r="T149" i="2"/>
  <c r="U149" i="2"/>
  <c r="V149" i="2"/>
  <c r="W149" i="2"/>
  <c r="O150" i="2"/>
  <c r="T150" i="2"/>
  <c r="U150" i="2"/>
  <c r="V150" i="2"/>
  <c r="W150" i="2"/>
  <c r="O151" i="2"/>
  <c r="T151" i="2"/>
  <c r="U151" i="2"/>
  <c r="V151" i="2"/>
  <c r="W151" i="2"/>
  <c r="O152" i="2"/>
  <c r="T152" i="2"/>
  <c r="U152" i="2"/>
  <c r="V152" i="2"/>
  <c r="W152" i="2"/>
  <c r="O153" i="2"/>
  <c r="T153" i="2"/>
  <c r="U153" i="2"/>
  <c r="V153" i="2"/>
  <c r="W153" i="2"/>
  <c r="O154" i="2"/>
  <c r="T154" i="2"/>
  <c r="U154" i="2"/>
  <c r="V154" i="2"/>
  <c r="W154" i="2"/>
  <c r="O155" i="2"/>
  <c r="T155" i="2"/>
  <c r="U155" i="2"/>
  <c r="V155" i="2"/>
  <c r="W155" i="2"/>
  <c r="O156" i="2"/>
  <c r="T156" i="2"/>
  <c r="U156" i="2"/>
  <c r="V156" i="2"/>
  <c r="W156" i="2"/>
  <c r="O157" i="2"/>
  <c r="T157" i="2"/>
  <c r="U157" i="2"/>
  <c r="V157" i="2"/>
  <c r="W157" i="2"/>
  <c r="O158" i="2"/>
  <c r="T158" i="2"/>
  <c r="U158" i="2"/>
  <c r="V158" i="2"/>
  <c r="W158" i="2"/>
  <c r="O159" i="2"/>
  <c r="T159" i="2"/>
  <c r="U159" i="2"/>
  <c r="V159" i="2"/>
  <c r="W159" i="2"/>
  <c r="O160" i="2"/>
  <c r="T160" i="2"/>
  <c r="U160" i="2"/>
  <c r="V160" i="2"/>
  <c r="W160" i="2"/>
  <c r="O161" i="2"/>
  <c r="T161" i="2"/>
  <c r="U161" i="2"/>
  <c r="V161" i="2"/>
  <c r="W161" i="2"/>
  <c r="O162" i="2"/>
  <c r="T162" i="2"/>
  <c r="U162" i="2"/>
  <c r="V162" i="2"/>
  <c r="W162" i="2"/>
  <c r="O163" i="2"/>
  <c r="T163" i="2"/>
  <c r="U163" i="2"/>
  <c r="V163" i="2"/>
  <c r="W163" i="2"/>
  <c r="O164" i="2"/>
  <c r="T164" i="2"/>
  <c r="U164" i="2"/>
  <c r="V164" i="2"/>
  <c r="W164" i="2"/>
  <c r="O165" i="2"/>
  <c r="T165" i="2"/>
  <c r="U165" i="2"/>
  <c r="V165" i="2"/>
  <c r="W165" i="2"/>
  <c r="O166" i="2"/>
  <c r="T166" i="2"/>
  <c r="U166" i="2"/>
  <c r="V166" i="2"/>
  <c r="W166" i="2"/>
  <c r="O167" i="2"/>
  <c r="T167" i="2"/>
  <c r="U167" i="2"/>
  <c r="V167" i="2"/>
  <c r="W167" i="2"/>
  <c r="O168" i="2"/>
  <c r="T168" i="2"/>
  <c r="U168" i="2"/>
  <c r="V168" i="2"/>
  <c r="W168" i="2"/>
  <c r="O169" i="2"/>
  <c r="T169" i="2"/>
  <c r="U169" i="2"/>
  <c r="V169" i="2"/>
  <c r="W169" i="2"/>
  <c r="O170" i="2"/>
  <c r="T170" i="2"/>
  <c r="U170" i="2"/>
  <c r="V170" i="2"/>
  <c r="W170" i="2"/>
  <c r="O171" i="2"/>
  <c r="T171" i="2"/>
  <c r="U171" i="2"/>
  <c r="V171" i="2"/>
  <c r="W171" i="2"/>
  <c r="O172" i="2"/>
  <c r="T172" i="2"/>
  <c r="U172" i="2"/>
  <c r="V172" i="2"/>
  <c r="W172" i="2"/>
  <c r="O173" i="2"/>
  <c r="T173" i="2"/>
  <c r="U173" i="2"/>
  <c r="V173" i="2"/>
  <c r="W173" i="2"/>
  <c r="O174" i="2"/>
  <c r="T174" i="2"/>
  <c r="U174" i="2"/>
  <c r="V174" i="2"/>
  <c r="W174" i="2"/>
  <c r="O175" i="2"/>
  <c r="T175" i="2"/>
  <c r="U175" i="2"/>
  <c r="V175" i="2"/>
  <c r="W175" i="2"/>
  <c r="O176" i="2"/>
  <c r="T176" i="2"/>
  <c r="U176" i="2"/>
  <c r="V176" i="2"/>
  <c r="W176" i="2"/>
  <c r="O177" i="2"/>
  <c r="T177" i="2"/>
  <c r="U177" i="2"/>
  <c r="V177" i="2"/>
  <c r="W177" i="2"/>
  <c r="O178" i="2"/>
  <c r="T178" i="2"/>
  <c r="U178" i="2"/>
  <c r="V178" i="2"/>
  <c r="W178" i="2"/>
  <c r="O179" i="2"/>
  <c r="T179" i="2"/>
  <c r="U179" i="2"/>
  <c r="V179" i="2"/>
  <c r="W179" i="2"/>
  <c r="O180" i="2"/>
  <c r="T180" i="2"/>
  <c r="U180" i="2"/>
  <c r="V180" i="2"/>
  <c r="W180" i="2"/>
  <c r="O181" i="2"/>
  <c r="T181" i="2"/>
  <c r="U181" i="2"/>
  <c r="V181" i="2"/>
  <c r="W181" i="2"/>
  <c r="O182" i="2"/>
  <c r="T182" i="2"/>
  <c r="U182" i="2"/>
  <c r="V182" i="2"/>
  <c r="W182" i="2"/>
  <c r="O183" i="2"/>
  <c r="T183" i="2"/>
  <c r="U183" i="2"/>
  <c r="V183" i="2"/>
  <c r="W183" i="2"/>
  <c r="O184" i="2"/>
  <c r="T184" i="2"/>
  <c r="U184" i="2"/>
  <c r="V184" i="2"/>
  <c r="W184" i="2"/>
  <c r="O185" i="2"/>
  <c r="T185" i="2"/>
  <c r="U185" i="2"/>
  <c r="V185" i="2"/>
  <c r="W185" i="2"/>
  <c r="O186" i="2"/>
  <c r="T186" i="2"/>
  <c r="U186" i="2"/>
  <c r="V186" i="2"/>
  <c r="W186" i="2"/>
  <c r="O187" i="2"/>
  <c r="T187" i="2"/>
  <c r="U187" i="2"/>
  <c r="V187" i="2"/>
  <c r="W187" i="2"/>
  <c r="O188" i="2"/>
  <c r="T188" i="2"/>
  <c r="U188" i="2"/>
  <c r="V188" i="2"/>
  <c r="W188" i="2"/>
  <c r="O189" i="2"/>
  <c r="T189" i="2"/>
  <c r="U189" i="2"/>
  <c r="V189" i="2"/>
  <c r="W189" i="2"/>
  <c r="O190" i="2"/>
  <c r="T190" i="2"/>
  <c r="U190" i="2"/>
  <c r="V190" i="2"/>
  <c r="W190" i="2"/>
  <c r="O191" i="2"/>
  <c r="T191" i="2"/>
  <c r="U191" i="2"/>
  <c r="V191" i="2"/>
  <c r="W191" i="2"/>
  <c r="O192" i="2"/>
  <c r="T192" i="2"/>
  <c r="U192" i="2"/>
  <c r="V192" i="2"/>
  <c r="W192" i="2"/>
  <c r="O193" i="2"/>
  <c r="T193" i="2"/>
  <c r="U193" i="2"/>
  <c r="V193" i="2"/>
  <c r="W193" i="2"/>
  <c r="O194" i="2"/>
  <c r="T194" i="2"/>
  <c r="U194" i="2"/>
  <c r="V194" i="2"/>
  <c r="W194" i="2"/>
  <c r="O195" i="2"/>
  <c r="T195" i="2"/>
  <c r="U195" i="2"/>
  <c r="V195" i="2"/>
  <c r="W195" i="2"/>
  <c r="O196" i="2"/>
  <c r="T196" i="2"/>
  <c r="U196" i="2"/>
  <c r="V196" i="2"/>
  <c r="W196" i="2"/>
  <c r="O197" i="2"/>
  <c r="T197" i="2"/>
  <c r="U197" i="2"/>
  <c r="V197" i="2"/>
  <c r="W197" i="2"/>
  <c r="O198" i="2"/>
  <c r="T198" i="2"/>
  <c r="U198" i="2"/>
  <c r="V198" i="2"/>
  <c r="W198" i="2"/>
  <c r="O199" i="2"/>
  <c r="T199" i="2"/>
  <c r="U199" i="2"/>
  <c r="V199" i="2"/>
  <c r="W199" i="2"/>
  <c r="O200" i="2"/>
  <c r="T200" i="2"/>
  <c r="U200" i="2"/>
  <c r="V200" i="2"/>
  <c r="W200" i="2"/>
  <c r="O201" i="2"/>
  <c r="T201" i="2"/>
  <c r="U201" i="2"/>
  <c r="V201" i="2"/>
  <c r="W201" i="2"/>
  <c r="O202" i="2"/>
  <c r="T202" i="2"/>
  <c r="U202" i="2"/>
  <c r="V202" i="2"/>
  <c r="W202" i="2"/>
  <c r="O203" i="2"/>
  <c r="T203" i="2"/>
  <c r="U203" i="2"/>
  <c r="V203" i="2"/>
  <c r="W203" i="2"/>
  <c r="O204" i="2"/>
  <c r="T204" i="2"/>
  <c r="U204" i="2"/>
  <c r="V204" i="2"/>
  <c r="W204" i="2"/>
  <c r="O205" i="2"/>
  <c r="T205" i="2"/>
  <c r="U205" i="2"/>
  <c r="V205" i="2"/>
  <c r="W205" i="2"/>
  <c r="O206" i="2"/>
  <c r="T206" i="2"/>
  <c r="U206" i="2"/>
  <c r="V206" i="2"/>
  <c r="W206" i="2"/>
  <c r="O207" i="2"/>
  <c r="T207" i="2"/>
  <c r="U207" i="2"/>
  <c r="V207" i="2"/>
  <c r="W207" i="2"/>
  <c r="O208" i="2"/>
  <c r="T208" i="2"/>
  <c r="U208" i="2"/>
  <c r="V208" i="2"/>
  <c r="W208" i="2"/>
  <c r="O209" i="2"/>
  <c r="T209" i="2"/>
  <c r="U209" i="2"/>
  <c r="V209" i="2"/>
  <c r="W209" i="2"/>
  <c r="O210" i="2"/>
  <c r="T210" i="2"/>
  <c r="U210" i="2"/>
  <c r="V210" i="2"/>
  <c r="W210" i="2"/>
  <c r="O211" i="2"/>
  <c r="T211" i="2"/>
  <c r="U211" i="2"/>
  <c r="V211" i="2"/>
  <c r="W211" i="2"/>
  <c r="O212" i="2"/>
  <c r="T212" i="2"/>
  <c r="U212" i="2"/>
  <c r="V212" i="2"/>
  <c r="W212" i="2"/>
  <c r="O213" i="2"/>
  <c r="T213" i="2"/>
  <c r="U213" i="2"/>
  <c r="V213" i="2"/>
  <c r="W213" i="2"/>
  <c r="O214" i="2"/>
  <c r="T214" i="2"/>
  <c r="U214" i="2"/>
  <c r="V214" i="2"/>
  <c r="W214" i="2"/>
  <c r="O215" i="2"/>
  <c r="T215" i="2"/>
  <c r="U215" i="2"/>
  <c r="V215" i="2"/>
  <c r="W215" i="2"/>
  <c r="O216" i="2"/>
  <c r="T216" i="2"/>
  <c r="U216" i="2"/>
  <c r="V216" i="2"/>
  <c r="W216" i="2"/>
  <c r="O217" i="2"/>
  <c r="T217" i="2"/>
  <c r="U217" i="2"/>
  <c r="V217" i="2"/>
  <c r="W217" i="2"/>
  <c r="B62" i="1"/>
  <c r="C12" i="14"/>
  <c r="C13" i="14"/>
  <c r="C6" i="11"/>
  <c r="D6" i="11"/>
  <c r="C22" i="1"/>
  <c r="C21" i="1"/>
  <c r="AT7" i="2"/>
  <c r="AS7" i="2"/>
  <c r="AS8" i="2"/>
  <c r="AT8" i="2"/>
  <c r="C31" i="1"/>
  <c r="C24" i="1"/>
  <c r="B27" i="1"/>
  <c r="C27" i="1"/>
  <c r="C30" i="1"/>
  <c r="AM17" i="2"/>
  <c r="AN17" i="2"/>
  <c r="AK18" i="2"/>
  <c r="AM18" i="2"/>
  <c r="AN18" i="2"/>
  <c r="AK19" i="2"/>
  <c r="AM19" i="2"/>
  <c r="AN19" i="2"/>
  <c r="AK20" i="2"/>
  <c r="AM20" i="2"/>
  <c r="AN20" i="2"/>
  <c r="AK21" i="2"/>
  <c r="AM21" i="2"/>
  <c r="AN21" i="2"/>
  <c r="AK22" i="2"/>
  <c r="AM22" i="2"/>
  <c r="AN22" i="2"/>
  <c r="AK23" i="2"/>
  <c r="AM23" i="2"/>
  <c r="AN23" i="2"/>
  <c r="AK24" i="2"/>
  <c r="AM24" i="2"/>
  <c r="AN24" i="2"/>
  <c r="AK25" i="2"/>
  <c r="AM25" i="2"/>
  <c r="AN25" i="2"/>
  <c r="AK26" i="2"/>
  <c r="AM26" i="2"/>
  <c r="AN26" i="2"/>
  <c r="AK27" i="2"/>
  <c r="AM27" i="2"/>
  <c r="AN27" i="2"/>
  <c r="AK28" i="2"/>
  <c r="AM28" i="2"/>
  <c r="AN28" i="2"/>
  <c r="AK29" i="2"/>
  <c r="AM29" i="2"/>
  <c r="AN29" i="2"/>
  <c r="AK30" i="2"/>
  <c r="AM30" i="2"/>
  <c r="AN30" i="2"/>
  <c r="AK31" i="2"/>
  <c r="AM31" i="2"/>
  <c r="AN31" i="2"/>
  <c r="AK32" i="2"/>
  <c r="AM32" i="2"/>
  <c r="AN32" i="2"/>
  <c r="AK33" i="2"/>
  <c r="AM33" i="2"/>
  <c r="AN33" i="2"/>
  <c r="AK34" i="2"/>
  <c r="AM34" i="2"/>
  <c r="AN34" i="2"/>
  <c r="AK35" i="2"/>
  <c r="AM35" i="2"/>
  <c r="AN35" i="2"/>
  <c r="AK36" i="2"/>
  <c r="AM36" i="2"/>
  <c r="AN36" i="2"/>
  <c r="AK37" i="2"/>
  <c r="AM37" i="2"/>
  <c r="AN37" i="2"/>
  <c r="AK38" i="2"/>
  <c r="AM38" i="2"/>
  <c r="AN38" i="2"/>
  <c r="AK39" i="2"/>
  <c r="AM39" i="2"/>
  <c r="AN39" i="2"/>
  <c r="AK40" i="2"/>
  <c r="AM40" i="2"/>
  <c r="AN40" i="2"/>
  <c r="AK41" i="2"/>
  <c r="AM41" i="2"/>
  <c r="AN41" i="2"/>
  <c r="AK42" i="2"/>
  <c r="AM42" i="2"/>
  <c r="AN42" i="2"/>
  <c r="AK43" i="2"/>
  <c r="AM43" i="2"/>
  <c r="AN43" i="2"/>
  <c r="AK44" i="2"/>
  <c r="AM44" i="2"/>
  <c r="AN44" i="2"/>
  <c r="AK45" i="2"/>
  <c r="AM45" i="2"/>
  <c r="AN45" i="2"/>
  <c r="AK46" i="2"/>
  <c r="AM46" i="2"/>
  <c r="AN46" i="2"/>
  <c r="AK47" i="2"/>
  <c r="AM47" i="2"/>
  <c r="AN47" i="2"/>
  <c r="AK48" i="2"/>
  <c r="AM48" i="2"/>
  <c r="AN48" i="2"/>
  <c r="AK49" i="2"/>
  <c r="AM49" i="2"/>
  <c r="AN49" i="2"/>
  <c r="AK50" i="2"/>
  <c r="AM50" i="2"/>
  <c r="AN50" i="2"/>
  <c r="AK51" i="2"/>
  <c r="AM51" i="2"/>
  <c r="AN51" i="2"/>
  <c r="AK52" i="2"/>
  <c r="AM52" i="2"/>
  <c r="AN52" i="2"/>
  <c r="AK53" i="2"/>
  <c r="AM53" i="2"/>
  <c r="AN53" i="2"/>
  <c r="AK54" i="2"/>
  <c r="AM54" i="2"/>
  <c r="AN54" i="2"/>
  <c r="AK55" i="2"/>
  <c r="AM55" i="2"/>
  <c r="AN55" i="2"/>
  <c r="AK56" i="2"/>
  <c r="AM56" i="2"/>
  <c r="AN56" i="2"/>
  <c r="AK57" i="2"/>
  <c r="AM57" i="2"/>
  <c r="AN57" i="2"/>
  <c r="AK58" i="2"/>
  <c r="AM58" i="2"/>
  <c r="AN58" i="2"/>
  <c r="AK59" i="2"/>
  <c r="AM59" i="2"/>
  <c r="AN59" i="2"/>
  <c r="AK60" i="2"/>
  <c r="AM60" i="2"/>
  <c r="AN60" i="2"/>
  <c r="AK61" i="2"/>
  <c r="AM61" i="2"/>
  <c r="AN61" i="2"/>
  <c r="AK62" i="2"/>
  <c r="AM62" i="2"/>
  <c r="AN62" i="2"/>
  <c r="AK63" i="2"/>
  <c r="AM63" i="2"/>
  <c r="AN63" i="2"/>
  <c r="AK64" i="2"/>
  <c r="AM64" i="2"/>
  <c r="AN64" i="2"/>
  <c r="AK65" i="2"/>
  <c r="AM65" i="2"/>
  <c r="AN65" i="2"/>
  <c r="AK66" i="2"/>
  <c r="AM66" i="2"/>
  <c r="AN66" i="2"/>
  <c r="AK67" i="2"/>
  <c r="AM67" i="2"/>
  <c r="AN67" i="2"/>
  <c r="AK68" i="2"/>
  <c r="AM68" i="2"/>
  <c r="AN68" i="2"/>
  <c r="AK69" i="2"/>
  <c r="AM69" i="2"/>
  <c r="AN69" i="2"/>
  <c r="AK70" i="2"/>
  <c r="AM70" i="2"/>
  <c r="AN70" i="2"/>
  <c r="AK71" i="2"/>
  <c r="AM71" i="2"/>
  <c r="AN71" i="2"/>
  <c r="AK72" i="2"/>
  <c r="AM72" i="2"/>
  <c r="AN72" i="2"/>
  <c r="AK73" i="2"/>
  <c r="AM73" i="2"/>
  <c r="AN73" i="2"/>
  <c r="AK74" i="2"/>
  <c r="AM74" i="2"/>
  <c r="AN74" i="2"/>
  <c r="AK75" i="2"/>
  <c r="AM75" i="2"/>
  <c r="AN75" i="2"/>
  <c r="AK76" i="2"/>
  <c r="AM76" i="2"/>
  <c r="AN76" i="2"/>
  <c r="AK77" i="2"/>
  <c r="AM77" i="2"/>
  <c r="AN77" i="2"/>
  <c r="AK78" i="2"/>
  <c r="AM78" i="2"/>
  <c r="AN78" i="2"/>
  <c r="AK79" i="2"/>
  <c r="AM79" i="2"/>
  <c r="AN79" i="2"/>
  <c r="AK80" i="2"/>
  <c r="AM80" i="2"/>
  <c r="AN80" i="2"/>
  <c r="AK81" i="2"/>
  <c r="AM81" i="2"/>
  <c r="AN81" i="2"/>
  <c r="AK82" i="2"/>
  <c r="AM82" i="2"/>
  <c r="AN82" i="2"/>
  <c r="AK83" i="2"/>
  <c r="AM83" i="2"/>
  <c r="AN83" i="2"/>
  <c r="AK84" i="2"/>
  <c r="AM84" i="2"/>
  <c r="AN84" i="2"/>
  <c r="AK85" i="2"/>
  <c r="AM85" i="2"/>
  <c r="AN85" i="2"/>
  <c r="AK86" i="2"/>
  <c r="AM86" i="2"/>
  <c r="AN86" i="2"/>
  <c r="AK87" i="2"/>
  <c r="AM87" i="2"/>
  <c r="AN87" i="2"/>
  <c r="AK88" i="2"/>
  <c r="AM88" i="2"/>
  <c r="AN88" i="2"/>
  <c r="AK89" i="2"/>
  <c r="AM89" i="2"/>
  <c r="AN89" i="2"/>
  <c r="AK90" i="2"/>
  <c r="AM90" i="2"/>
  <c r="AN90" i="2"/>
  <c r="AK91" i="2"/>
  <c r="AM91" i="2"/>
  <c r="AN91" i="2"/>
  <c r="AK92" i="2"/>
  <c r="AM92" i="2"/>
  <c r="AN92" i="2"/>
  <c r="AK93" i="2"/>
  <c r="AM93" i="2"/>
  <c r="AN93" i="2"/>
  <c r="AK94" i="2"/>
  <c r="AM94" i="2"/>
  <c r="AN94" i="2"/>
  <c r="AK95" i="2"/>
  <c r="AM95" i="2"/>
  <c r="AN95" i="2"/>
  <c r="AK96" i="2"/>
  <c r="AM96" i="2"/>
  <c r="AN96" i="2"/>
  <c r="AK97" i="2"/>
  <c r="AM97" i="2"/>
  <c r="AN97" i="2"/>
  <c r="AK98" i="2"/>
  <c r="AM98" i="2"/>
  <c r="AN98" i="2"/>
  <c r="AK99" i="2"/>
  <c r="AM99" i="2"/>
  <c r="AN99" i="2"/>
  <c r="AK100" i="2"/>
  <c r="AM100" i="2"/>
  <c r="AN100" i="2"/>
  <c r="AK101" i="2"/>
  <c r="AM101" i="2"/>
  <c r="AN101" i="2"/>
  <c r="AK102" i="2"/>
  <c r="AM102" i="2"/>
  <c r="AN102" i="2"/>
  <c r="AK103" i="2"/>
  <c r="AM103" i="2"/>
  <c r="AN103" i="2"/>
  <c r="AK104" i="2"/>
  <c r="AM104" i="2"/>
  <c r="AN104" i="2"/>
  <c r="AK105" i="2"/>
  <c r="AM105" i="2"/>
  <c r="AN105" i="2"/>
  <c r="AK106" i="2"/>
  <c r="AM106" i="2"/>
  <c r="AN106" i="2"/>
  <c r="AK107" i="2"/>
  <c r="AM107" i="2"/>
  <c r="AN107" i="2"/>
  <c r="AK108" i="2"/>
  <c r="AM108" i="2"/>
  <c r="AN108" i="2"/>
  <c r="AK109" i="2"/>
  <c r="AM109" i="2"/>
  <c r="AN109" i="2"/>
  <c r="AK110" i="2"/>
  <c r="AM110" i="2"/>
  <c r="AN110" i="2"/>
  <c r="AK111" i="2"/>
  <c r="AM111" i="2"/>
  <c r="AN111" i="2"/>
  <c r="AK112" i="2"/>
  <c r="AM112" i="2"/>
  <c r="AN112" i="2"/>
  <c r="AK113" i="2"/>
  <c r="AM113" i="2"/>
  <c r="AN113" i="2"/>
  <c r="AK114" i="2"/>
  <c r="AM114" i="2"/>
  <c r="AN114" i="2"/>
  <c r="AK115" i="2"/>
  <c r="AM115" i="2"/>
  <c r="AN115" i="2"/>
  <c r="AK116" i="2"/>
  <c r="AM116" i="2"/>
  <c r="AN116" i="2"/>
  <c r="AK117" i="2"/>
  <c r="AM117" i="2"/>
  <c r="AN117" i="2"/>
  <c r="AK118" i="2"/>
  <c r="AM118" i="2"/>
  <c r="AN118" i="2"/>
  <c r="AK119" i="2"/>
  <c r="AM119" i="2"/>
  <c r="AN119" i="2"/>
  <c r="AK120" i="2"/>
  <c r="AM120" i="2"/>
  <c r="AN120" i="2"/>
  <c r="AK121" i="2"/>
  <c r="AM121" i="2"/>
  <c r="AN121" i="2"/>
  <c r="AK122" i="2"/>
  <c r="AM122" i="2"/>
  <c r="AN122" i="2"/>
  <c r="AK123" i="2"/>
  <c r="AM123" i="2"/>
  <c r="AN123" i="2"/>
  <c r="AK124" i="2"/>
  <c r="AM124" i="2"/>
  <c r="AN124" i="2"/>
  <c r="AK125" i="2"/>
  <c r="AM125" i="2"/>
  <c r="AN125" i="2"/>
  <c r="AK126" i="2"/>
  <c r="AM126" i="2"/>
  <c r="AN126" i="2"/>
  <c r="AK127" i="2"/>
  <c r="AM127" i="2"/>
  <c r="AN127" i="2"/>
  <c r="AK128" i="2"/>
  <c r="AM128" i="2"/>
  <c r="AN128" i="2"/>
  <c r="AK129" i="2"/>
  <c r="AM129" i="2"/>
  <c r="AN129" i="2"/>
  <c r="AK130" i="2"/>
  <c r="AM130" i="2"/>
  <c r="AN130" i="2"/>
  <c r="AK131" i="2"/>
  <c r="AM131" i="2"/>
  <c r="AN131" i="2"/>
  <c r="AK132" i="2"/>
  <c r="AM132" i="2"/>
  <c r="AN132" i="2"/>
  <c r="AK133" i="2"/>
  <c r="AM133" i="2"/>
  <c r="AN133" i="2"/>
  <c r="AK134" i="2"/>
  <c r="AM134" i="2"/>
  <c r="AN134" i="2"/>
  <c r="AK135" i="2"/>
  <c r="AM135" i="2"/>
  <c r="AN135" i="2"/>
  <c r="AK136" i="2"/>
  <c r="AM136" i="2"/>
  <c r="AN136" i="2"/>
  <c r="AK137" i="2"/>
  <c r="AM137" i="2"/>
  <c r="AN137" i="2"/>
  <c r="AK138" i="2"/>
  <c r="AM138" i="2"/>
  <c r="AN138" i="2"/>
  <c r="AK139" i="2"/>
  <c r="AM139" i="2"/>
  <c r="AN139" i="2"/>
  <c r="AK140" i="2"/>
  <c r="AM140" i="2"/>
  <c r="AN140" i="2"/>
  <c r="AK141" i="2"/>
  <c r="AM141" i="2"/>
  <c r="AN141" i="2"/>
  <c r="AK142" i="2"/>
  <c r="AM142" i="2"/>
  <c r="AN142" i="2"/>
  <c r="AK143" i="2"/>
  <c r="AM143" i="2"/>
  <c r="AN143" i="2"/>
  <c r="AK144" i="2"/>
  <c r="AM144" i="2"/>
  <c r="AN144" i="2"/>
  <c r="AK145" i="2"/>
  <c r="AM145" i="2"/>
  <c r="AN145" i="2"/>
  <c r="AK146" i="2"/>
  <c r="AM146" i="2"/>
  <c r="AN146" i="2"/>
  <c r="AK147" i="2"/>
  <c r="AM147" i="2"/>
  <c r="AN147" i="2"/>
  <c r="AK148" i="2"/>
  <c r="AM148" i="2"/>
  <c r="AN148" i="2"/>
  <c r="AK149" i="2"/>
  <c r="AM149" i="2"/>
  <c r="AN149" i="2"/>
  <c r="AK150" i="2"/>
  <c r="AM150" i="2"/>
  <c r="AN150" i="2"/>
  <c r="AK151" i="2"/>
  <c r="AM151" i="2"/>
  <c r="AN151" i="2"/>
  <c r="AK152" i="2"/>
  <c r="AM152" i="2"/>
  <c r="AN152" i="2"/>
  <c r="AK153" i="2"/>
  <c r="AM153" i="2"/>
  <c r="AN153" i="2"/>
  <c r="AK154" i="2"/>
  <c r="AM154" i="2"/>
  <c r="AN154" i="2"/>
  <c r="AK155" i="2"/>
  <c r="AM155" i="2"/>
  <c r="AN155" i="2"/>
  <c r="AK156" i="2"/>
  <c r="AM156" i="2"/>
  <c r="AN156" i="2"/>
  <c r="AK157" i="2"/>
  <c r="AM157" i="2"/>
  <c r="AN157" i="2"/>
  <c r="AK158" i="2"/>
  <c r="AM158" i="2"/>
  <c r="AN158" i="2"/>
  <c r="AK159" i="2"/>
  <c r="AM159" i="2"/>
  <c r="AN159" i="2"/>
  <c r="AK160" i="2"/>
  <c r="AM160" i="2"/>
  <c r="AN160" i="2"/>
  <c r="AK161" i="2"/>
  <c r="AM161" i="2"/>
  <c r="AN161" i="2"/>
  <c r="AK162" i="2"/>
  <c r="AM162" i="2"/>
  <c r="AN162" i="2"/>
  <c r="AK163" i="2"/>
  <c r="AM163" i="2"/>
  <c r="AN163" i="2"/>
  <c r="AK164" i="2"/>
  <c r="AM164" i="2"/>
  <c r="AN164" i="2"/>
  <c r="AK165" i="2"/>
  <c r="AM165" i="2"/>
  <c r="AN165" i="2"/>
  <c r="AK166" i="2"/>
  <c r="AM166" i="2"/>
  <c r="AN166" i="2"/>
  <c r="AK167" i="2"/>
  <c r="AM167" i="2"/>
  <c r="AN167" i="2"/>
  <c r="AK168" i="2"/>
  <c r="AM168" i="2"/>
  <c r="AN168" i="2"/>
  <c r="AK169" i="2"/>
  <c r="AM169" i="2"/>
  <c r="AN169" i="2"/>
  <c r="AK170" i="2"/>
  <c r="AM170" i="2"/>
  <c r="AN170" i="2"/>
  <c r="AK171" i="2"/>
  <c r="AM171" i="2"/>
  <c r="AN171" i="2"/>
  <c r="AK172" i="2"/>
  <c r="AM172" i="2"/>
  <c r="AN172" i="2"/>
  <c r="AK173" i="2"/>
  <c r="AM173" i="2"/>
  <c r="AN173" i="2"/>
  <c r="AK174" i="2"/>
  <c r="AM174" i="2"/>
  <c r="AN174" i="2"/>
  <c r="AK175" i="2"/>
  <c r="AM175" i="2"/>
  <c r="AN175" i="2"/>
  <c r="AK176" i="2"/>
  <c r="AM176" i="2"/>
  <c r="AN176" i="2"/>
  <c r="AK177" i="2"/>
  <c r="AM177" i="2"/>
  <c r="AN177" i="2"/>
  <c r="AK178" i="2"/>
  <c r="AM178" i="2"/>
  <c r="AN178" i="2"/>
  <c r="AK179" i="2"/>
  <c r="AM179" i="2"/>
  <c r="AN179" i="2"/>
  <c r="AK180" i="2"/>
  <c r="AM180" i="2"/>
  <c r="AN180" i="2"/>
  <c r="AK181" i="2"/>
  <c r="AM181" i="2"/>
  <c r="AN181" i="2"/>
  <c r="AK182" i="2"/>
  <c r="AM182" i="2"/>
  <c r="AN182" i="2"/>
  <c r="AK183" i="2"/>
  <c r="AM183" i="2"/>
  <c r="AN183" i="2"/>
  <c r="AK184" i="2"/>
  <c r="AM184" i="2"/>
  <c r="AN184" i="2"/>
  <c r="AK185" i="2"/>
  <c r="AM185" i="2"/>
  <c r="AN185" i="2"/>
  <c r="AK186" i="2"/>
  <c r="AM186" i="2"/>
  <c r="AN186" i="2"/>
  <c r="AK187" i="2"/>
  <c r="AM187" i="2"/>
  <c r="AN187" i="2"/>
  <c r="AK188" i="2"/>
  <c r="AM188" i="2"/>
  <c r="AN188" i="2"/>
  <c r="AK189" i="2"/>
  <c r="AM189" i="2"/>
  <c r="AN189" i="2"/>
  <c r="AK190" i="2"/>
  <c r="AM190" i="2"/>
  <c r="AN190" i="2"/>
  <c r="AK191" i="2"/>
  <c r="AM191" i="2"/>
  <c r="AN191" i="2"/>
  <c r="AK192" i="2"/>
  <c r="AM192" i="2"/>
  <c r="AN192" i="2"/>
  <c r="AK193" i="2"/>
  <c r="AM193" i="2"/>
  <c r="AN193" i="2"/>
  <c r="AK194" i="2"/>
  <c r="AM194" i="2"/>
  <c r="AN194" i="2"/>
  <c r="AK195" i="2"/>
  <c r="AM195" i="2"/>
  <c r="AN195" i="2"/>
  <c r="AK196" i="2"/>
  <c r="AM196" i="2"/>
  <c r="AN196" i="2"/>
  <c r="AK197" i="2"/>
  <c r="AM197" i="2"/>
  <c r="AN197" i="2"/>
  <c r="AK198" i="2"/>
  <c r="AM198" i="2"/>
  <c r="AN198" i="2"/>
  <c r="AK199" i="2"/>
  <c r="AM199" i="2"/>
  <c r="AN199" i="2"/>
  <c r="AK200" i="2"/>
  <c r="AM200" i="2"/>
  <c r="AN200" i="2"/>
  <c r="AK201" i="2"/>
  <c r="AM201" i="2"/>
  <c r="AN201" i="2"/>
  <c r="AK202" i="2"/>
  <c r="AM202" i="2"/>
  <c r="AN202" i="2"/>
  <c r="AK203" i="2"/>
  <c r="AM203" i="2"/>
  <c r="AN203" i="2"/>
  <c r="AK204" i="2"/>
  <c r="AM204" i="2"/>
  <c r="AN204" i="2"/>
  <c r="AK205" i="2"/>
  <c r="AM205" i="2"/>
  <c r="AN205" i="2"/>
  <c r="AK206" i="2"/>
  <c r="AM206" i="2"/>
  <c r="AN206" i="2"/>
  <c r="AK207" i="2"/>
  <c r="AM207" i="2"/>
  <c r="AN207" i="2"/>
  <c r="AK208" i="2"/>
  <c r="AM208" i="2"/>
  <c r="AN208" i="2"/>
  <c r="AK209" i="2"/>
  <c r="AM209" i="2"/>
  <c r="AN209" i="2"/>
  <c r="AK210" i="2"/>
  <c r="AM210" i="2"/>
  <c r="AN210" i="2"/>
  <c r="AK211" i="2"/>
  <c r="AM211" i="2"/>
  <c r="AN211" i="2"/>
  <c r="AK212" i="2"/>
  <c r="AM212" i="2"/>
  <c r="AN212" i="2"/>
  <c r="AK213" i="2"/>
  <c r="AM213" i="2"/>
  <c r="AN213" i="2"/>
  <c r="AK214" i="2"/>
  <c r="AM214" i="2"/>
  <c r="AN214" i="2"/>
  <c r="AK215" i="2"/>
  <c r="AM215" i="2"/>
  <c r="AN215" i="2"/>
  <c r="AK216" i="2"/>
  <c r="AM216" i="2"/>
  <c r="AN216" i="2"/>
  <c r="AK217" i="2"/>
  <c r="AM217" i="2"/>
  <c r="AN217" i="2"/>
  <c r="AN15" i="2"/>
  <c r="AN14" i="2"/>
  <c r="C34" i="11"/>
  <c r="B34" i="11"/>
  <c r="C8" i="11"/>
  <c r="B8" i="11"/>
  <c r="C53" i="11"/>
  <c r="B7" i="11"/>
  <c r="BD17" i="2"/>
  <c r="BF17" i="2"/>
  <c r="BG17" i="2"/>
  <c r="BD18" i="2"/>
  <c r="BF18" i="2"/>
  <c r="BG18" i="2"/>
  <c r="BD19" i="2"/>
  <c r="BF19" i="2"/>
  <c r="BG19" i="2"/>
  <c r="BD20" i="2"/>
  <c r="BF20" i="2"/>
  <c r="BG20" i="2"/>
  <c r="BD21" i="2"/>
  <c r="BF21" i="2"/>
  <c r="BG21" i="2"/>
  <c r="BD22" i="2"/>
  <c r="BF22" i="2"/>
  <c r="BG22" i="2"/>
  <c r="BD23" i="2"/>
  <c r="BF23" i="2"/>
  <c r="BG23" i="2"/>
  <c r="BD24" i="2"/>
  <c r="BF24" i="2"/>
  <c r="BG24" i="2"/>
  <c r="BD25" i="2"/>
  <c r="BF25" i="2"/>
  <c r="BG25" i="2"/>
  <c r="BD26" i="2"/>
  <c r="BF26" i="2"/>
  <c r="BG26" i="2"/>
  <c r="BD27" i="2"/>
  <c r="BF27" i="2"/>
  <c r="BG27" i="2"/>
  <c r="BD28" i="2"/>
  <c r="BF28" i="2"/>
  <c r="BG28" i="2"/>
  <c r="BD29" i="2"/>
  <c r="BF29" i="2"/>
  <c r="BG29" i="2"/>
  <c r="BD30" i="2"/>
  <c r="BF30" i="2"/>
  <c r="BG30" i="2"/>
  <c r="BD31" i="2"/>
  <c r="BF31" i="2"/>
  <c r="BG31" i="2"/>
  <c r="BD32" i="2"/>
  <c r="BF32" i="2"/>
  <c r="BG32" i="2"/>
  <c r="BD33" i="2"/>
  <c r="BF33" i="2"/>
  <c r="BG33" i="2"/>
  <c r="BD34" i="2"/>
  <c r="BF34" i="2"/>
  <c r="BG34" i="2"/>
  <c r="BD35" i="2"/>
  <c r="BF35" i="2"/>
  <c r="BG35" i="2"/>
  <c r="BD36" i="2"/>
  <c r="BF36" i="2"/>
  <c r="BG36" i="2"/>
  <c r="BD37" i="2"/>
  <c r="BF37" i="2"/>
  <c r="BG37" i="2"/>
  <c r="BD38" i="2"/>
  <c r="BF38" i="2"/>
  <c r="BG38" i="2"/>
  <c r="BD39" i="2"/>
  <c r="BF39" i="2"/>
  <c r="BG39" i="2"/>
  <c r="BD40" i="2"/>
  <c r="BF40" i="2"/>
  <c r="BG40" i="2"/>
  <c r="BD41" i="2"/>
  <c r="BF41" i="2"/>
  <c r="BG41" i="2"/>
  <c r="BD42" i="2"/>
  <c r="BF42" i="2"/>
  <c r="BG42" i="2"/>
  <c r="BD43" i="2"/>
  <c r="BF43" i="2"/>
  <c r="BG43" i="2"/>
  <c r="BD44" i="2"/>
  <c r="BF44" i="2"/>
  <c r="BG44" i="2"/>
  <c r="BD45" i="2"/>
  <c r="BF45" i="2"/>
  <c r="BG45" i="2"/>
  <c r="BD46" i="2"/>
  <c r="BF46" i="2"/>
  <c r="BG46" i="2"/>
  <c r="BD47" i="2"/>
  <c r="BF47" i="2"/>
  <c r="BG47" i="2"/>
  <c r="BD48" i="2"/>
  <c r="BF48" i="2"/>
  <c r="BG48" i="2"/>
  <c r="BD49" i="2"/>
  <c r="BF49" i="2"/>
  <c r="BG49" i="2"/>
  <c r="BD50" i="2"/>
  <c r="BF50" i="2"/>
  <c r="BG50" i="2"/>
  <c r="BD51" i="2"/>
  <c r="BF51" i="2"/>
  <c r="BG51" i="2"/>
  <c r="BD52" i="2"/>
  <c r="BF52" i="2"/>
  <c r="BG52" i="2"/>
  <c r="BD53" i="2"/>
  <c r="BF53" i="2"/>
  <c r="BG53" i="2"/>
  <c r="BD54" i="2"/>
  <c r="BF54" i="2"/>
  <c r="BG54" i="2"/>
  <c r="BD55" i="2"/>
  <c r="BF55" i="2"/>
  <c r="BG55" i="2"/>
  <c r="BD56" i="2"/>
  <c r="BF56" i="2"/>
  <c r="BG56" i="2"/>
  <c r="BD57" i="2"/>
  <c r="BF57" i="2"/>
  <c r="BG57" i="2"/>
  <c r="BD58" i="2"/>
  <c r="BF58" i="2"/>
  <c r="BG58" i="2"/>
  <c r="BD59" i="2"/>
  <c r="BF59" i="2"/>
  <c r="BG59" i="2"/>
  <c r="BD60" i="2"/>
  <c r="BF60" i="2"/>
  <c r="BG60" i="2"/>
  <c r="BD61" i="2"/>
  <c r="BF61" i="2"/>
  <c r="BG61" i="2"/>
  <c r="BD62" i="2"/>
  <c r="BF62" i="2"/>
  <c r="BG62" i="2"/>
  <c r="BD63" i="2"/>
  <c r="BF63" i="2"/>
  <c r="BG63" i="2"/>
  <c r="BD64" i="2"/>
  <c r="BF64" i="2"/>
  <c r="BG64" i="2"/>
  <c r="BD65" i="2"/>
  <c r="BF65" i="2"/>
  <c r="BG65" i="2"/>
  <c r="BD66" i="2"/>
  <c r="BF66" i="2"/>
  <c r="BG66" i="2"/>
  <c r="BD67" i="2"/>
  <c r="BF67" i="2"/>
  <c r="BG67" i="2"/>
  <c r="BD68" i="2"/>
  <c r="BF68" i="2"/>
  <c r="BG68" i="2"/>
  <c r="BD69" i="2"/>
  <c r="BF69" i="2"/>
  <c r="BG69" i="2"/>
  <c r="BD70" i="2"/>
  <c r="BF70" i="2"/>
  <c r="BG70" i="2"/>
  <c r="BD71" i="2"/>
  <c r="BF71" i="2"/>
  <c r="BG71" i="2"/>
  <c r="BD72" i="2"/>
  <c r="BF72" i="2"/>
  <c r="BG72" i="2"/>
  <c r="BD73" i="2"/>
  <c r="BF73" i="2"/>
  <c r="BG73" i="2"/>
  <c r="BD74" i="2"/>
  <c r="BF74" i="2"/>
  <c r="BG74" i="2"/>
  <c r="BD75" i="2"/>
  <c r="BF75" i="2"/>
  <c r="BG75" i="2"/>
  <c r="BD76" i="2"/>
  <c r="BF76" i="2"/>
  <c r="BG76" i="2"/>
  <c r="BD77" i="2"/>
  <c r="BF77" i="2"/>
  <c r="BG77" i="2"/>
  <c r="BD78" i="2"/>
  <c r="BF78" i="2"/>
  <c r="BG78" i="2"/>
  <c r="BD79" i="2"/>
  <c r="BF79" i="2"/>
  <c r="BG79" i="2"/>
  <c r="BD80" i="2"/>
  <c r="BF80" i="2"/>
  <c r="BG80" i="2"/>
  <c r="BD81" i="2"/>
  <c r="BF81" i="2"/>
  <c r="BG81" i="2"/>
  <c r="BD82" i="2"/>
  <c r="BF82" i="2"/>
  <c r="BG82" i="2"/>
  <c r="BD83" i="2"/>
  <c r="BF83" i="2"/>
  <c r="BG83" i="2"/>
  <c r="BD84" i="2"/>
  <c r="BF84" i="2"/>
  <c r="BG84" i="2"/>
  <c r="BD85" i="2"/>
  <c r="BF85" i="2"/>
  <c r="BG85" i="2"/>
  <c r="BD86" i="2"/>
  <c r="BF86" i="2"/>
  <c r="BG86" i="2"/>
  <c r="BD87" i="2"/>
  <c r="BF87" i="2"/>
  <c r="BG87" i="2"/>
  <c r="BD88" i="2"/>
  <c r="BF88" i="2"/>
  <c r="BG88" i="2"/>
  <c r="BD89" i="2"/>
  <c r="BF89" i="2"/>
  <c r="BG89" i="2"/>
  <c r="BD90" i="2"/>
  <c r="BF90" i="2"/>
  <c r="BG90" i="2"/>
  <c r="BD91" i="2"/>
  <c r="BF91" i="2"/>
  <c r="BG91" i="2"/>
  <c r="BD92" i="2"/>
  <c r="BF92" i="2"/>
  <c r="BG92" i="2"/>
  <c r="BD93" i="2"/>
  <c r="BF93" i="2"/>
  <c r="BG93" i="2"/>
  <c r="BD94" i="2"/>
  <c r="BF94" i="2"/>
  <c r="BG94" i="2"/>
  <c r="BD95" i="2"/>
  <c r="BF95" i="2"/>
  <c r="BG95" i="2"/>
  <c r="BD96" i="2"/>
  <c r="BF96" i="2"/>
  <c r="BG96" i="2"/>
  <c r="BD97" i="2"/>
  <c r="BF97" i="2"/>
  <c r="BG97" i="2"/>
  <c r="BD98" i="2"/>
  <c r="BF98" i="2"/>
  <c r="BG98" i="2"/>
  <c r="BD99" i="2"/>
  <c r="BF99" i="2"/>
  <c r="BG99" i="2"/>
  <c r="BD100" i="2"/>
  <c r="BF100" i="2"/>
  <c r="BG100" i="2"/>
  <c r="BD101" i="2"/>
  <c r="BF101" i="2"/>
  <c r="BG101" i="2"/>
  <c r="BD102" i="2"/>
  <c r="BF102" i="2"/>
  <c r="BG102" i="2"/>
  <c r="BD103" i="2"/>
  <c r="BF103" i="2"/>
  <c r="BG103" i="2"/>
  <c r="BD104" i="2"/>
  <c r="BF104" i="2"/>
  <c r="BG104" i="2"/>
  <c r="BD105" i="2"/>
  <c r="BF105" i="2"/>
  <c r="BG105" i="2"/>
  <c r="BD106" i="2"/>
  <c r="BF106" i="2"/>
  <c r="BG106" i="2"/>
  <c r="BD107" i="2"/>
  <c r="BF107" i="2"/>
  <c r="BG107" i="2"/>
  <c r="BD108" i="2"/>
  <c r="BF108" i="2"/>
  <c r="BG108" i="2"/>
  <c r="BD109" i="2"/>
  <c r="BF109" i="2"/>
  <c r="BG109" i="2"/>
  <c r="BD110" i="2"/>
  <c r="BF110" i="2"/>
  <c r="BG110" i="2"/>
  <c r="BD111" i="2"/>
  <c r="BF111" i="2"/>
  <c r="BG111" i="2"/>
  <c r="BD112" i="2"/>
  <c r="BF112" i="2"/>
  <c r="BG112" i="2"/>
  <c r="BD113" i="2"/>
  <c r="BF113" i="2"/>
  <c r="BG113" i="2"/>
  <c r="BD114" i="2"/>
  <c r="BF114" i="2"/>
  <c r="BG114" i="2"/>
  <c r="BD115" i="2"/>
  <c r="BF115" i="2"/>
  <c r="BG115" i="2"/>
  <c r="BD116" i="2"/>
  <c r="BF116" i="2"/>
  <c r="BG116" i="2"/>
  <c r="BD117" i="2"/>
  <c r="BF117" i="2"/>
  <c r="BG117" i="2"/>
  <c r="BD118" i="2"/>
  <c r="BF118" i="2"/>
  <c r="BG118" i="2"/>
  <c r="BD119" i="2"/>
  <c r="BF119" i="2"/>
  <c r="BG119" i="2"/>
  <c r="BD120" i="2"/>
  <c r="BF120" i="2"/>
  <c r="BG120" i="2"/>
  <c r="BD121" i="2"/>
  <c r="BF121" i="2"/>
  <c r="BG121" i="2"/>
  <c r="BD122" i="2"/>
  <c r="BF122" i="2"/>
  <c r="BG122" i="2"/>
  <c r="BD123" i="2"/>
  <c r="BF123" i="2"/>
  <c r="BG123" i="2"/>
  <c r="BD124" i="2"/>
  <c r="BF124" i="2"/>
  <c r="BG124" i="2"/>
  <c r="BD125" i="2"/>
  <c r="BF125" i="2"/>
  <c r="BG125" i="2"/>
  <c r="BD126" i="2"/>
  <c r="BF126" i="2"/>
  <c r="BG126" i="2"/>
  <c r="BD127" i="2"/>
  <c r="BF127" i="2"/>
  <c r="BG127" i="2"/>
  <c r="BD128" i="2"/>
  <c r="BF128" i="2"/>
  <c r="BG128" i="2"/>
  <c r="BD129" i="2"/>
  <c r="BF129" i="2"/>
  <c r="BG129" i="2"/>
  <c r="BD130" i="2"/>
  <c r="BF130" i="2"/>
  <c r="BG130" i="2"/>
  <c r="BD131" i="2"/>
  <c r="BF131" i="2"/>
  <c r="BG131" i="2"/>
  <c r="BD132" i="2"/>
  <c r="BF132" i="2"/>
  <c r="BG132" i="2"/>
  <c r="BD133" i="2"/>
  <c r="BF133" i="2"/>
  <c r="BG133" i="2"/>
  <c r="BD134" i="2"/>
  <c r="BF134" i="2"/>
  <c r="BG134" i="2"/>
  <c r="BD135" i="2"/>
  <c r="BF135" i="2"/>
  <c r="BG135" i="2"/>
  <c r="BD136" i="2"/>
  <c r="BF136" i="2"/>
  <c r="BG136" i="2"/>
  <c r="BD137" i="2"/>
  <c r="BF137" i="2"/>
  <c r="BG137" i="2"/>
  <c r="BD138" i="2"/>
  <c r="BF138" i="2"/>
  <c r="BG138" i="2"/>
  <c r="BD139" i="2"/>
  <c r="BF139" i="2"/>
  <c r="BG139" i="2"/>
  <c r="BD140" i="2"/>
  <c r="BF140" i="2"/>
  <c r="BG140" i="2"/>
  <c r="BD141" i="2"/>
  <c r="BF141" i="2"/>
  <c r="BG141" i="2"/>
  <c r="BD142" i="2"/>
  <c r="BF142" i="2"/>
  <c r="BG142" i="2"/>
  <c r="BD143" i="2"/>
  <c r="BF143" i="2"/>
  <c r="BG143" i="2"/>
  <c r="BD144" i="2"/>
  <c r="BF144" i="2"/>
  <c r="BG144" i="2"/>
  <c r="BD145" i="2"/>
  <c r="BF145" i="2"/>
  <c r="BG145" i="2"/>
  <c r="BD146" i="2"/>
  <c r="BF146" i="2"/>
  <c r="BG146" i="2"/>
  <c r="BD147" i="2"/>
  <c r="BF147" i="2"/>
  <c r="BG147" i="2"/>
  <c r="BD148" i="2"/>
  <c r="BF148" i="2"/>
  <c r="BG148" i="2"/>
  <c r="BD149" i="2"/>
  <c r="BF149" i="2"/>
  <c r="BG149" i="2"/>
  <c r="BD150" i="2"/>
  <c r="BF150" i="2"/>
  <c r="BG150" i="2"/>
  <c r="BD151" i="2"/>
  <c r="BF151" i="2"/>
  <c r="BG151" i="2"/>
  <c r="BD152" i="2"/>
  <c r="BF152" i="2"/>
  <c r="BG152" i="2"/>
  <c r="BD153" i="2"/>
  <c r="BF153" i="2"/>
  <c r="BG153" i="2"/>
  <c r="BD154" i="2"/>
  <c r="BF154" i="2"/>
  <c r="BG154" i="2"/>
  <c r="BD155" i="2"/>
  <c r="BF155" i="2"/>
  <c r="BG155" i="2"/>
  <c r="BD156" i="2"/>
  <c r="BF156" i="2"/>
  <c r="BG156" i="2"/>
  <c r="BD157" i="2"/>
  <c r="BF157" i="2"/>
  <c r="BG157" i="2"/>
  <c r="BD158" i="2"/>
  <c r="BF158" i="2"/>
  <c r="BG158" i="2"/>
  <c r="BD159" i="2"/>
  <c r="BF159" i="2"/>
  <c r="BG159" i="2"/>
  <c r="BD160" i="2"/>
  <c r="BF160" i="2"/>
  <c r="BG160" i="2"/>
  <c r="BD161" i="2"/>
  <c r="BF161" i="2"/>
  <c r="BG161" i="2"/>
  <c r="BD162" i="2"/>
  <c r="BF162" i="2"/>
  <c r="BG162" i="2"/>
  <c r="BD163" i="2"/>
  <c r="BF163" i="2"/>
  <c r="BG163" i="2"/>
  <c r="BD164" i="2"/>
  <c r="BF164" i="2"/>
  <c r="BG164" i="2"/>
  <c r="BD165" i="2"/>
  <c r="BF165" i="2"/>
  <c r="BG165" i="2"/>
  <c r="BD166" i="2"/>
  <c r="BF166" i="2"/>
  <c r="BG166" i="2"/>
  <c r="BD167" i="2"/>
  <c r="BF167" i="2"/>
  <c r="BG167" i="2"/>
  <c r="BD168" i="2"/>
  <c r="BF168" i="2"/>
  <c r="BG168" i="2"/>
  <c r="BD169" i="2"/>
  <c r="BF169" i="2"/>
  <c r="BG169" i="2"/>
  <c r="BD170" i="2"/>
  <c r="BF170" i="2"/>
  <c r="BG170" i="2"/>
  <c r="BD171" i="2"/>
  <c r="BF171" i="2"/>
  <c r="BG171" i="2"/>
  <c r="BD172" i="2"/>
  <c r="BF172" i="2"/>
  <c r="BG172" i="2"/>
  <c r="BD173" i="2"/>
  <c r="BF173" i="2"/>
  <c r="BG173" i="2"/>
  <c r="BD174" i="2"/>
  <c r="BF174" i="2"/>
  <c r="BG174" i="2"/>
  <c r="BD175" i="2"/>
  <c r="BF175" i="2"/>
  <c r="BG175" i="2"/>
  <c r="BD176" i="2"/>
  <c r="BF176" i="2"/>
  <c r="BG176" i="2"/>
  <c r="BD177" i="2"/>
  <c r="BF177" i="2"/>
  <c r="BG177" i="2"/>
  <c r="BD178" i="2"/>
  <c r="BF178" i="2"/>
  <c r="BG178" i="2"/>
  <c r="BD179" i="2"/>
  <c r="BF179" i="2"/>
  <c r="BG179" i="2"/>
  <c r="BD180" i="2"/>
  <c r="BF180" i="2"/>
  <c r="BG180" i="2"/>
  <c r="BD181" i="2"/>
  <c r="BF181" i="2"/>
  <c r="BG181" i="2"/>
  <c r="BD182" i="2"/>
  <c r="BF182" i="2"/>
  <c r="BG182" i="2"/>
  <c r="BD183" i="2"/>
  <c r="BF183" i="2"/>
  <c r="BG183" i="2"/>
  <c r="BD184" i="2"/>
  <c r="BF184" i="2"/>
  <c r="BG184" i="2"/>
  <c r="BD185" i="2"/>
  <c r="BF185" i="2"/>
  <c r="BG185" i="2"/>
  <c r="BD186" i="2"/>
  <c r="BF186" i="2"/>
  <c r="BG186" i="2"/>
  <c r="BD187" i="2"/>
  <c r="BF187" i="2"/>
  <c r="BG187" i="2"/>
  <c r="BD188" i="2"/>
  <c r="BF188" i="2"/>
  <c r="BG188" i="2"/>
  <c r="BD189" i="2"/>
  <c r="BF189" i="2"/>
  <c r="BG189" i="2"/>
  <c r="BD190" i="2"/>
  <c r="BF190" i="2"/>
  <c r="BG190" i="2"/>
  <c r="BD191" i="2"/>
  <c r="BF191" i="2"/>
  <c r="BG191" i="2"/>
  <c r="BD192" i="2"/>
  <c r="BF192" i="2"/>
  <c r="BG192" i="2"/>
  <c r="BD193" i="2"/>
  <c r="BF193" i="2"/>
  <c r="BG193" i="2"/>
  <c r="BD194" i="2"/>
  <c r="BF194" i="2"/>
  <c r="BG194" i="2"/>
  <c r="BD195" i="2"/>
  <c r="BF195" i="2"/>
  <c r="BG195" i="2"/>
  <c r="BD196" i="2"/>
  <c r="BF196" i="2"/>
  <c r="BG196" i="2"/>
  <c r="BD197" i="2"/>
  <c r="BF197" i="2"/>
  <c r="BG197" i="2"/>
  <c r="BD198" i="2"/>
  <c r="BF198" i="2"/>
  <c r="BG198" i="2"/>
  <c r="BD199" i="2"/>
  <c r="BF199" i="2"/>
  <c r="BG199" i="2"/>
  <c r="BD200" i="2"/>
  <c r="BF200" i="2"/>
  <c r="BG200" i="2"/>
  <c r="BD201" i="2"/>
  <c r="BF201" i="2"/>
  <c r="BG201" i="2"/>
  <c r="BD202" i="2"/>
  <c r="BF202" i="2"/>
  <c r="BG202" i="2"/>
  <c r="BD203" i="2"/>
  <c r="BF203" i="2"/>
  <c r="BG203" i="2"/>
  <c r="BD204" i="2"/>
  <c r="BF204" i="2"/>
  <c r="BG204" i="2"/>
  <c r="BD205" i="2"/>
  <c r="BF205" i="2"/>
  <c r="BG205" i="2"/>
  <c r="BD206" i="2"/>
  <c r="BF206" i="2"/>
  <c r="BG206" i="2"/>
  <c r="BD207" i="2"/>
  <c r="BF207" i="2"/>
  <c r="BG207" i="2"/>
  <c r="BD208" i="2"/>
  <c r="BF208" i="2"/>
  <c r="BG208" i="2"/>
  <c r="BD209" i="2"/>
  <c r="BF209" i="2"/>
  <c r="BG209" i="2"/>
  <c r="BD210" i="2"/>
  <c r="BF210" i="2"/>
  <c r="BG210" i="2"/>
  <c r="BD211" i="2"/>
  <c r="BF211" i="2"/>
  <c r="BG211" i="2"/>
  <c r="BD212" i="2"/>
  <c r="BF212" i="2"/>
  <c r="BG212" i="2"/>
  <c r="BD213" i="2"/>
  <c r="BF213" i="2"/>
  <c r="BG213" i="2"/>
  <c r="BD214" i="2"/>
  <c r="BF214" i="2"/>
  <c r="BG214" i="2"/>
  <c r="BD215" i="2"/>
  <c r="BF215" i="2"/>
  <c r="BG215" i="2"/>
  <c r="BD216" i="2"/>
  <c r="BF216" i="2"/>
  <c r="BG216" i="2"/>
  <c r="BD217" i="2"/>
  <c r="BF217" i="2"/>
  <c r="BG217" i="2"/>
  <c r="BG15" i="2"/>
  <c r="BG14" i="2"/>
  <c r="D34" i="11"/>
  <c r="D8" i="11"/>
  <c r="D53" i="11"/>
  <c r="C7" i="11"/>
  <c r="D7" i="11"/>
  <c r="D51" i="11"/>
  <c r="D54" i="11"/>
  <c r="C51" i="11"/>
  <c r="C54" i="11"/>
  <c r="B9" i="11"/>
  <c r="C9" i="11"/>
  <c r="D9" i="11"/>
  <c r="D52" i="11"/>
  <c r="C52" i="11"/>
  <c r="C16" i="21"/>
  <c r="B10" i="21"/>
  <c r="C10" i="21"/>
  <c r="B16" i="21"/>
  <c r="C8" i="21"/>
  <c r="B8" i="21"/>
  <c r="C2" i="11"/>
  <c r="D2" i="11"/>
  <c r="C3" i="11"/>
  <c r="D3" i="11"/>
  <c r="C4" i="11"/>
  <c r="D4" i="11"/>
  <c r="B5" i="11"/>
  <c r="C5" i="11"/>
  <c r="D5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8" i="1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M15" i="2"/>
  <c r="I6" i="2"/>
  <c r="B23" i="11"/>
  <c r="C23" i="11"/>
  <c r="D23" i="11"/>
  <c r="C25" i="11"/>
  <c r="D25" i="11"/>
  <c r="B26" i="11"/>
  <c r="C27" i="11"/>
  <c r="AG15" i="2"/>
  <c r="C26" i="11"/>
  <c r="D27" i="11"/>
  <c r="AZ15" i="2"/>
  <c r="D26" i="11"/>
  <c r="B27" i="11"/>
  <c r="C28" i="11"/>
  <c r="D28" i="11"/>
  <c r="B29" i="11"/>
  <c r="C30" i="11"/>
  <c r="C29" i="11"/>
  <c r="D30" i="11"/>
  <c r="D29" i="11"/>
  <c r="B30" i="11"/>
  <c r="B31" i="11"/>
  <c r="C31" i="11"/>
  <c r="D31" i="11"/>
  <c r="B32" i="11"/>
  <c r="C32" i="11"/>
  <c r="D32" i="11"/>
  <c r="B33" i="11"/>
  <c r="AN13" i="2"/>
  <c r="C33" i="11"/>
  <c r="BG13" i="2"/>
  <c r="D33" i="11"/>
  <c r="B35" i="11"/>
  <c r="C35" i="11"/>
  <c r="D35" i="11"/>
  <c r="C66" i="1"/>
  <c r="C36" i="11"/>
  <c r="D36" i="11"/>
  <c r="C67" i="1"/>
  <c r="C37" i="11"/>
  <c r="D37" i="11"/>
  <c r="B28" i="20"/>
  <c r="B27" i="20"/>
  <c r="B19" i="20"/>
  <c r="B18" i="20"/>
  <c r="B24" i="20"/>
  <c r="B23" i="20"/>
  <c r="B13" i="20"/>
  <c r="B35" i="20"/>
  <c r="B34" i="20"/>
  <c r="B15" i="20"/>
  <c r="B14" i="20"/>
  <c r="B20" i="20"/>
  <c r="B12" i="20"/>
  <c r="B8" i="20"/>
  <c r="B7" i="20"/>
  <c r="B6" i="20"/>
  <c r="B5" i="20"/>
  <c r="B4" i="20"/>
  <c r="BI217" i="2"/>
  <c r="BJ217" i="2"/>
  <c r="BI216" i="2"/>
  <c r="BJ216" i="2"/>
  <c r="BI215" i="2"/>
  <c r="BJ215" i="2"/>
  <c r="BI214" i="2"/>
  <c r="BJ214" i="2"/>
  <c r="BI213" i="2"/>
  <c r="BJ213" i="2"/>
  <c r="BI212" i="2"/>
  <c r="BJ212" i="2"/>
  <c r="BI211" i="2"/>
  <c r="BJ211" i="2"/>
  <c r="BI210" i="2"/>
  <c r="BJ210" i="2"/>
  <c r="BI209" i="2"/>
  <c r="BJ209" i="2"/>
  <c r="BI208" i="2"/>
  <c r="BJ208" i="2"/>
  <c r="BI207" i="2"/>
  <c r="BJ207" i="2"/>
  <c r="BI206" i="2"/>
  <c r="BJ206" i="2"/>
  <c r="BI205" i="2"/>
  <c r="BJ205" i="2"/>
  <c r="BI204" i="2"/>
  <c r="BJ204" i="2"/>
  <c r="BI203" i="2"/>
  <c r="BJ203" i="2"/>
  <c r="BI202" i="2"/>
  <c r="BJ202" i="2"/>
  <c r="BI201" i="2"/>
  <c r="BJ201" i="2"/>
  <c r="BI200" i="2"/>
  <c r="BJ200" i="2"/>
  <c r="BI199" i="2"/>
  <c r="BJ199" i="2"/>
  <c r="BI198" i="2"/>
  <c r="BJ198" i="2"/>
  <c r="BI197" i="2"/>
  <c r="BJ197" i="2"/>
  <c r="BI196" i="2"/>
  <c r="BJ196" i="2"/>
  <c r="BI195" i="2"/>
  <c r="BJ195" i="2"/>
  <c r="BI194" i="2"/>
  <c r="BJ194" i="2"/>
  <c r="BI193" i="2"/>
  <c r="BJ193" i="2"/>
  <c r="BI192" i="2"/>
  <c r="BJ192" i="2"/>
  <c r="BI191" i="2"/>
  <c r="BJ191" i="2"/>
  <c r="BI190" i="2"/>
  <c r="BJ190" i="2"/>
  <c r="BI189" i="2"/>
  <c r="BJ189" i="2"/>
  <c r="BI188" i="2"/>
  <c r="BJ188" i="2"/>
  <c r="BI187" i="2"/>
  <c r="BJ187" i="2"/>
  <c r="BI186" i="2"/>
  <c r="BJ186" i="2"/>
  <c r="BI185" i="2"/>
  <c r="BJ185" i="2"/>
  <c r="BI184" i="2"/>
  <c r="BJ184" i="2"/>
  <c r="BI183" i="2"/>
  <c r="BJ183" i="2"/>
  <c r="BI182" i="2"/>
  <c r="BJ182" i="2"/>
  <c r="BI181" i="2"/>
  <c r="BJ181" i="2"/>
  <c r="BI180" i="2"/>
  <c r="BJ180" i="2"/>
  <c r="BI179" i="2"/>
  <c r="BJ179" i="2"/>
  <c r="BI178" i="2"/>
  <c r="BJ178" i="2"/>
  <c r="BI177" i="2"/>
  <c r="BJ177" i="2"/>
  <c r="BI176" i="2"/>
  <c r="BJ176" i="2"/>
  <c r="BI175" i="2"/>
  <c r="BJ175" i="2"/>
  <c r="BI174" i="2"/>
  <c r="BJ174" i="2"/>
  <c r="BI173" i="2"/>
  <c r="BJ173" i="2"/>
  <c r="BI172" i="2"/>
  <c r="BJ172" i="2"/>
  <c r="BI171" i="2"/>
  <c r="BJ171" i="2"/>
  <c r="BI170" i="2"/>
  <c r="BJ170" i="2"/>
  <c r="BI169" i="2"/>
  <c r="BJ169" i="2"/>
  <c r="BI168" i="2"/>
  <c r="BJ168" i="2"/>
  <c r="BI167" i="2"/>
  <c r="BJ167" i="2"/>
  <c r="BI166" i="2"/>
  <c r="BJ166" i="2"/>
  <c r="BI165" i="2"/>
  <c r="BJ165" i="2"/>
  <c r="BI164" i="2"/>
  <c r="BJ164" i="2"/>
  <c r="BI163" i="2"/>
  <c r="BJ163" i="2"/>
  <c r="BI162" i="2"/>
  <c r="BJ162" i="2"/>
  <c r="BI161" i="2"/>
  <c r="BJ161" i="2"/>
  <c r="BI160" i="2"/>
  <c r="BJ160" i="2"/>
  <c r="BI159" i="2"/>
  <c r="BJ159" i="2"/>
  <c r="BI158" i="2"/>
  <c r="BJ158" i="2"/>
  <c r="BI157" i="2"/>
  <c r="BJ157" i="2"/>
  <c r="BI156" i="2"/>
  <c r="BJ156" i="2"/>
  <c r="BI155" i="2"/>
  <c r="BJ155" i="2"/>
  <c r="BI154" i="2"/>
  <c r="BJ154" i="2"/>
  <c r="BI153" i="2"/>
  <c r="BJ153" i="2"/>
  <c r="BI152" i="2"/>
  <c r="BJ152" i="2"/>
  <c r="BI151" i="2"/>
  <c r="BJ151" i="2"/>
  <c r="BI150" i="2"/>
  <c r="BJ150" i="2"/>
  <c r="BI149" i="2"/>
  <c r="BJ149" i="2"/>
  <c r="BI148" i="2"/>
  <c r="BJ148" i="2"/>
  <c r="BI147" i="2"/>
  <c r="BJ147" i="2"/>
  <c r="BI146" i="2"/>
  <c r="BJ146" i="2"/>
  <c r="BI145" i="2"/>
  <c r="BJ145" i="2"/>
  <c r="BI144" i="2"/>
  <c r="BJ144" i="2"/>
  <c r="BI143" i="2"/>
  <c r="BJ143" i="2"/>
  <c r="BI142" i="2"/>
  <c r="BJ142" i="2"/>
  <c r="BI141" i="2"/>
  <c r="BJ141" i="2"/>
  <c r="BI140" i="2"/>
  <c r="BJ140" i="2"/>
  <c r="BI139" i="2"/>
  <c r="BJ139" i="2"/>
  <c r="BI138" i="2"/>
  <c r="BJ138" i="2"/>
  <c r="BI137" i="2"/>
  <c r="BJ137" i="2"/>
  <c r="BI136" i="2"/>
  <c r="BJ136" i="2"/>
  <c r="BI135" i="2"/>
  <c r="BJ135" i="2"/>
  <c r="BI134" i="2"/>
  <c r="BJ134" i="2"/>
  <c r="BI133" i="2"/>
  <c r="BJ133" i="2"/>
  <c r="BI132" i="2"/>
  <c r="BJ132" i="2"/>
  <c r="BI131" i="2"/>
  <c r="BJ131" i="2"/>
  <c r="BI130" i="2"/>
  <c r="BJ130" i="2"/>
  <c r="BI129" i="2"/>
  <c r="BJ129" i="2"/>
  <c r="BI128" i="2"/>
  <c r="BJ128" i="2"/>
  <c r="BI127" i="2"/>
  <c r="BJ127" i="2"/>
  <c r="BI126" i="2"/>
  <c r="BJ126" i="2"/>
  <c r="BI125" i="2"/>
  <c r="BJ125" i="2"/>
  <c r="BI124" i="2"/>
  <c r="BJ124" i="2"/>
  <c r="BI123" i="2"/>
  <c r="BJ123" i="2"/>
  <c r="BI122" i="2"/>
  <c r="BJ122" i="2"/>
  <c r="BI121" i="2"/>
  <c r="BJ121" i="2"/>
  <c r="BI120" i="2"/>
  <c r="BJ120" i="2"/>
  <c r="BI119" i="2"/>
  <c r="BJ119" i="2"/>
  <c r="BI118" i="2"/>
  <c r="BJ118" i="2"/>
  <c r="BI117" i="2"/>
  <c r="BJ117" i="2"/>
  <c r="BI116" i="2"/>
  <c r="BJ116" i="2"/>
  <c r="BI115" i="2"/>
  <c r="BJ115" i="2"/>
  <c r="BI114" i="2"/>
  <c r="BJ114" i="2"/>
  <c r="BI113" i="2"/>
  <c r="BJ113" i="2"/>
  <c r="BI112" i="2"/>
  <c r="BJ112" i="2"/>
  <c r="BI111" i="2"/>
  <c r="BJ111" i="2"/>
  <c r="BI110" i="2"/>
  <c r="BJ110" i="2"/>
  <c r="BI109" i="2"/>
  <c r="BJ109" i="2"/>
  <c r="BI108" i="2"/>
  <c r="BJ108" i="2"/>
  <c r="BI107" i="2"/>
  <c r="BJ107" i="2"/>
  <c r="BI106" i="2"/>
  <c r="BJ106" i="2"/>
  <c r="BI105" i="2"/>
  <c r="BJ105" i="2"/>
  <c r="BI104" i="2"/>
  <c r="BJ104" i="2"/>
  <c r="BI103" i="2"/>
  <c r="BJ103" i="2"/>
  <c r="BI102" i="2"/>
  <c r="BJ102" i="2"/>
  <c r="BI101" i="2"/>
  <c r="BJ101" i="2"/>
  <c r="BI100" i="2"/>
  <c r="BJ100" i="2"/>
  <c r="BI99" i="2"/>
  <c r="BJ99" i="2"/>
  <c r="BI98" i="2"/>
  <c r="BJ98" i="2"/>
  <c r="BI97" i="2"/>
  <c r="BJ97" i="2"/>
  <c r="BI96" i="2"/>
  <c r="BJ96" i="2"/>
  <c r="BI95" i="2"/>
  <c r="BJ95" i="2"/>
  <c r="BI94" i="2"/>
  <c r="BJ94" i="2"/>
  <c r="BI93" i="2"/>
  <c r="BJ93" i="2"/>
  <c r="BI92" i="2"/>
  <c r="BJ92" i="2"/>
  <c r="BI91" i="2"/>
  <c r="BJ91" i="2"/>
  <c r="BI90" i="2"/>
  <c r="BJ90" i="2"/>
  <c r="BI89" i="2"/>
  <c r="BJ89" i="2"/>
  <c r="BI88" i="2"/>
  <c r="BJ88" i="2"/>
  <c r="BI87" i="2"/>
  <c r="BJ87" i="2"/>
  <c r="BI86" i="2"/>
  <c r="BJ86" i="2"/>
  <c r="BI85" i="2"/>
  <c r="BJ85" i="2"/>
  <c r="BI84" i="2"/>
  <c r="BJ84" i="2"/>
  <c r="BI83" i="2"/>
  <c r="BJ83" i="2"/>
  <c r="BI82" i="2"/>
  <c r="BJ82" i="2"/>
  <c r="BI81" i="2"/>
  <c r="BJ81" i="2"/>
  <c r="BI80" i="2"/>
  <c r="BJ80" i="2"/>
  <c r="BI79" i="2"/>
  <c r="BJ79" i="2"/>
  <c r="BI78" i="2"/>
  <c r="BJ78" i="2"/>
  <c r="BI77" i="2"/>
  <c r="BJ77" i="2"/>
  <c r="BI76" i="2"/>
  <c r="BJ76" i="2"/>
  <c r="BI75" i="2"/>
  <c r="BJ75" i="2"/>
  <c r="BI74" i="2"/>
  <c r="BJ74" i="2"/>
  <c r="BI73" i="2"/>
  <c r="BJ73" i="2"/>
  <c r="BI72" i="2"/>
  <c r="BJ72" i="2"/>
  <c r="BI71" i="2"/>
  <c r="BJ71" i="2"/>
  <c r="BI70" i="2"/>
  <c r="BJ70" i="2"/>
  <c r="BI69" i="2"/>
  <c r="BJ69" i="2"/>
  <c r="BI68" i="2"/>
  <c r="BJ68" i="2"/>
  <c r="BI67" i="2"/>
  <c r="BJ67" i="2"/>
  <c r="BI66" i="2"/>
  <c r="BJ66" i="2"/>
  <c r="BI65" i="2"/>
  <c r="BJ65" i="2"/>
  <c r="BI64" i="2"/>
  <c r="BJ64" i="2"/>
  <c r="BI63" i="2"/>
  <c r="BJ63" i="2"/>
  <c r="BI62" i="2"/>
  <c r="BJ62" i="2"/>
  <c r="BI61" i="2"/>
  <c r="BJ61" i="2"/>
  <c r="BI60" i="2"/>
  <c r="BJ60" i="2"/>
  <c r="BI59" i="2"/>
  <c r="BJ59" i="2"/>
  <c r="BI58" i="2"/>
  <c r="BJ58" i="2"/>
  <c r="BI57" i="2"/>
  <c r="BJ57" i="2"/>
  <c r="BI56" i="2"/>
  <c r="BJ56" i="2"/>
  <c r="BI55" i="2"/>
  <c r="BJ55" i="2"/>
  <c r="BI54" i="2"/>
  <c r="BJ54" i="2"/>
  <c r="BI53" i="2"/>
  <c r="BJ53" i="2"/>
  <c r="BI52" i="2"/>
  <c r="BJ52" i="2"/>
  <c r="BI51" i="2"/>
  <c r="BJ51" i="2"/>
  <c r="BI50" i="2"/>
  <c r="BJ50" i="2"/>
  <c r="BI49" i="2"/>
  <c r="BJ49" i="2"/>
  <c r="BI48" i="2"/>
  <c r="BJ48" i="2"/>
  <c r="BI47" i="2"/>
  <c r="BJ47" i="2"/>
  <c r="BI46" i="2"/>
  <c r="BJ46" i="2"/>
  <c r="BI45" i="2"/>
  <c r="BJ45" i="2"/>
  <c r="BI44" i="2"/>
  <c r="BJ44" i="2"/>
  <c r="BI43" i="2"/>
  <c r="BJ43" i="2"/>
  <c r="BI42" i="2"/>
  <c r="BJ42" i="2"/>
  <c r="BI41" i="2"/>
  <c r="BJ41" i="2"/>
  <c r="BI40" i="2"/>
  <c r="BJ40" i="2"/>
  <c r="BI39" i="2"/>
  <c r="BJ39" i="2"/>
  <c r="BI38" i="2"/>
  <c r="BJ38" i="2"/>
  <c r="BI37" i="2"/>
  <c r="BJ37" i="2"/>
  <c r="BI36" i="2"/>
  <c r="BJ36" i="2"/>
  <c r="BI35" i="2"/>
  <c r="BJ35" i="2"/>
  <c r="BI34" i="2"/>
  <c r="BJ34" i="2"/>
  <c r="BI33" i="2"/>
  <c r="BJ33" i="2"/>
  <c r="BI32" i="2"/>
  <c r="BJ32" i="2"/>
  <c r="BI31" i="2"/>
  <c r="BJ31" i="2"/>
  <c r="BI30" i="2"/>
  <c r="BJ30" i="2"/>
  <c r="BI29" i="2"/>
  <c r="BJ29" i="2"/>
  <c r="BI28" i="2"/>
  <c r="BJ28" i="2"/>
  <c r="BI27" i="2"/>
  <c r="BJ27" i="2"/>
  <c r="BI26" i="2"/>
  <c r="BJ26" i="2"/>
  <c r="BI25" i="2"/>
  <c r="BJ25" i="2"/>
  <c r="BI24" i="2"/>
  <c r="BJ24" i="2"/>
  <c r="BI23" i="2"/>
  <c r="BJ23" i="2"/>
  <c r="BI22" i="2"/>
  <c r="BJ22" i="2"/>
  <c r="BI21" i="2"/>
  <c r="BJ21" i="2"/>
  <c r="BI20" i="2"/>
  <c r="BJ20" i="2"/>
  <c r="BI19" i="2"/>
  <c r="BJ19" i="2"/>
  <c r="BI18" i="2"/>
  <c r="BJ18" i="2"/>
  <c r="BI17" i="2"/>
  <c r="BJ17" i="2"/>
  <c r="BB217" i="2"/>
  <c r="BH217" i="2"/>
  <c r="BB216" i="2"/>
  <c r="BH216" i="2"/>
  <c r="BB215" i="2"/>
  <c r="BH215" i="2"/>
  <c r="BB214" i="2"/>
  <c r="BH214" i="2"/>
  <c r="BB213" i="2"/>
  <c r="BH213" i="2"/>
  <c r="BB212" i="2"/>
  <c r="BH212" i="2"/>
  <c r="BB211" i="2"/>
  <c r="BH211" i="2"/>
  <c r="BB210" i="2"/>
  <c r="BH210" i="2"/>
  <c r="BB209" i="2"/>
  <c r="BH209" i="2"/>
  <c r="BB208" i="2"/>
  <c r="BH208" i="2"/>
  <c r="BB207" i="2"/>
  <c r="BH207" i="2"/>
  <c r="BB206" i="2"/>
  <c r="BH206" i="2"/>
  <c r="BB205" i="2"/>
  <c r="BH205" i="2"/>
  <c r="BB204" i="2"/>
  <c r="BH204" i="2"/>
  <c r="BB203" i="2"/>
  <c r="BH203" i="2"/>
  <c r="BB202" i="2"/>
  <c r="BH202" i="2"/>
  <c r="BB201" i="2"/>
  <c r="BH201" i="2"/>
  <c r="BB200" i="2"/>
  <c r="BH200" i="2"/>
  <c r="BB199" i="2"/>
  <c r="BH199" i="2"/>
  <c r="BB198" i="2"/>
  <c r="BH198" i="2"/>
  <c r="BB197" i="2"/>
  <c r="BH197" i="2"/>
  <c r="BB196" i="2"/>
  <c r="BH196" i="2"/>
  <c r="BB195" i="2"/>
  <c r="BH195" i="2"/>
  <c r="BB194" i="2"/>
  <c r="BH194" i="2"/>
  <c r="BB193" i="2"/>
  <c r="BH193" i="2"/>
  <c r="BB192" i="2"/>
  <c r="BH192" i="2"/>
  <c r="BB191" i="2"/>
  <c r="BH191" i="2"/>
  <c r="BB190" i="2"/>
  <c r="BH190" i="2"/>
  <c r="BB189" i="2"/>
  <c r="BH189" i="2"/>
  <c r="BB188" i="2"/>
  <c r="BH188" i="2"/>
  <c r="BB187" i="2"/>
  <c r="BH187" i="2"/>
  <c r="BB186" i="2"/>
  <c r="BH186" i="2"/>
  <c r="BB185" i="2"/>
  <c r="BH185" i="2"/>
  <c r="BB184" i="2"/>
  <c r="BH184" i="2"/>
  <c r="BB183" i="2"/>
  <c r="BH183" i="2"/>
  <c r="BB182" i="2"/>
  <c r="BH182" i="2"/>
  <c r="BB181" i="2"/>
  <c r="BH181" i="2"/>
  <c r="BB180" i="2"/>
  <c r="BH180" i="2"/>
  <c r="BB179" i="2"/>
  <c r="BH179" i="2"/>
  <c r="BB178" i="2"/>
  <c r="BH178" i="2"/>
  <c r="BB177" i="2"/>
  <c r="BH177" i="2"/>
  <c r="BB176" i="2"/>
  <c r="BH176" i="2"/>
  <c r="BB175" i="2"/>
  <c r="BH175" i="2"/>
  <c r="BB174" i="2"/>
  <c r="BH174" i="2"/>
  <c r="BB173" i="2"/>
  <c r="BH173" i="2"/>
  <c r="BB172" i="2"/>
  <c r="BH172" i="2"/>
  <c r="BB171" i="2"/>
  <c r="BH171" i="2"/>
  <c r="BB170" i="2"/>
  <c r="BH170" i="2"/>
  <c r="BB169" i="2"/>
  <c r="BH169" i="2"/>
  <c r="BB168" i="2"/>
  <c r="BH168" i="2"/>
  <c r="BB167" i="2"/>
  <c r="BH167" i="2"/>
  <c r="BB166" i="2"/>
  <c r="BH166" i="2"/>
  <c r="BB165" i="2"/>
  <c r="BH165" i="2"/>
  <c r="BB164" i="2"/>
  <c r="BH164" i="2"/>
  <c r="BB163" i="2"/>
  <c r="BH163" i="2"/>
  <c r="BB162" i="2"/>
  <c r="BH162" i="2"/>
  <c r="BB161" i="2"/>
  <c r="BH161" i="2"/>
  <c r="BB160" i="2"/>
  <c r="BH160" i="2"/>
  <c r="BB159" i="2"/>
  <c r="BH159" i="2"/>
  <c r="BB158" i="2"/>
  <c r="BH158" i="2"/>
  <c r="BB157" i="2"/>
  <c r="BH157" i="2"/>
  <c r="BB156" i="2"/>
  <c r="BH156" i="2"/>
  <c r="BB155" i="2"/>
  <c r="BH155" i="2"/>
  <c r="BB154" i="2"/>
  <c r="BH154" i="2"/>
  <c r="BB153" i="2"/>
  <c r="BH153" i="2"/>
  <c r="BB152" i="2"/>
  <c r="BH152" i="2"/>
  <c r="BB151" i="2"/>
  <c r="BH151" i="2"/>
  <c r="BB150" i="2"/>
  <c r="BH150" i="2"/>
  <c r="BB149" i="2"/>
  <c r="BH149" i="2"/>
  <c r="BB148" i="2"/>
  <c r="BH148" i="2"/>
  <c r="BB147" i="2"/>
  <c r="BH147" i="2"/>
  <c r="BB146" i="2"/>
  <c r="BH146" i="2"/>
  <c r="BB145" i="2"/>
  <c r="BH145" i="2"/>
  <c r="BB144" i="2"/>
  <c r="BH144" i="2"/>
  <c r="BB143" i="2"/>
  <c r="BH143" i="2"/>
  <c r="BB142" i="2"/>
  <c r="BH142" i="2"/>
  <c r="BB141" i="2"/>
  <c r="BH141" i="2"/>
  <c r="BB140" i="2"/>
  <c r="BH140" i="2"/>
  <c r="BB139" i="2"/>
  <c r="BH139" i="2"/>
  <c r="BB138" i="2"/>
  <c r="BH138" i="2"/>
  <c r="BB137" i="2"/>
  <c r="BH137" i="2"/>
  <c r="BB136" i="2"/>
  <c r="BH136" i="2"/>
  <c r="BB135" i="2"/>
  <c r="BH135" i="2"/>
  <c r="BB134" i="2"/>
  <c r="BH134" i="2"/>
  <c r="BB133" i="2"/>
  <c r="BH133" i="2"/>
  <c r="BB132" i="2"/>
  <c r="BH132" i="2"/>
  <c r="BB131" i="2"/>
  <c r="BH131" i="2"/>
  <c r="BB130" i="2"/>
  <c r="BH130" i="2"/>
  <c r="BB129" i="2"/>
  <c r="BH129" i="2"/>
  <c r="BB128" i="2"/>
  <c r="BH128" i="2"/>
  <c r="BB127" i="2"/>
  <c r="BH127" i="2"/>
  <c r="BB126" i="2"/>
  <c r="BH126" i="2"/>
  <c r="BB125" i="2"/>
  <c r="BH125" i="2"/>
  <c r="BB124" i="2"/>
  <c r="BH124" i="2"/>
  <c r="BB123" i="2"/>
  <c r="BH123" i="2"/>
  <c r="BB122" i="2"/>
  <c r="BH122" i="2"/>
  <c r="BB121" i="2"/>
  <c r="BH121" i="2"/>
  <c r="BB120" i="2"/>
  <c r="BH120" i="2"/>
  <c r="BB119" i="2"/>
  <c r="BH119" i="2"/>
  <c r="BB118" i="2"/>
  <c r="BH118" i="2"/>
  <c r="BB117" i="2"/>
  <c r="BH117" i="2"/>
  <c r="BB116" i="2"/>
  <c r="BH116" i="2"/>
  <c r="BB115" i="2"/>
  <c r="BH115" i="2"/>
  <c r="BB114" i="2"/>
  <c r="BH114" i="2"/>
  <c r="BB113" i="2"/>
  <c r="BH113" i="2"/>
  <c r="BB112" i="2"/>
  <c r="BH112" i="2"/>
  <c r="BB111" i="2"/>
  <c r="BH111" i="2"/>
  <c r="BB110" i="2"/>
  <c r="BH110" i="2"/>
  <c r="BB109" i="2"/>
  <c r="BH109" i="2"/>
  <c r="BB108" i="2"/>
  <c r="BH108" i="2"/>
  <c r="BB107" i="2"/>
  <c r="BH107" i="2"/>
  <c r="BB106" i="2"/>
  <c r="BH106" i="2"/>
  <c r="BB105" i="2"/>
  <c r="BH105" i="2"/>
  <c r="BB104" i="2"/>
  <c r="BH104" i="2"/>
  <c r="BB103" i="2"/>
  <c r="BH103" i="2"/>
  <c r="BB102" i="2"/>
  <c r="BH102" i="2"/>
  <c r="BB101" i="2"/>
  <c r="BH101" i="2"/>
  <c r="BB100" i="2"/>
  <c r="BH100" i="2"/>
  <c r="BB99" i="2"/>
  <c r="BH99" i="2"/>
  <c r="BB98" i="2"/>
  <c r="BH98" i="2"/>
  <c r="BB97" i="2"/>
  <c r="BH97" i="2"/>
  <c r="BB96" i="2"/>
  <c r="BH96" i="2"/>
  <c r="BB95" i="2"/>
  <c r="BH95" i="2"/>
  <c r="BB94" i="2"/>
  <c r="BH94" i="2"/>
  <c r="BB93" i="2"/>
  <c r="BH93" i="2"/>
  <c r="BB92" i="2"/>
  <c r="BH92" i="2"/>
  <c r="BB91" i="2"/>
  <c r="BH91" i="2"/>
  <c r="BB90" i="2"/>
  <c r="BH90" i="2"/>
  <c r="BB89" i="2"/>
  <c r="BH89" i="2"/>
  <c r="BB88" i="2"/>
  <c r="BH88" i="2"/>
  <c r="BB87" i="2"/>
  <c r="BH87" i="2"/>
  <c r="BB86" i="2"/>
  <c r="BH86" i="2"/>
  <c r="BB85" i="2"/>
  <c r="BH85" i="2"/>
  <c r="BB84" i="2"/>
  <c r="BH84" i="2"/>
  <c r="BB83" i="2"/>
  <c r="BH83" i="2"/>
  <c r="BB82" i="2"/>
  <c r="BH82" i="2"/>
  <c r="BB81" i="2"/>
  <c r="BH81" i="2"/>
  <c r="BB80" i="2"/>
  <c r="BH80" i="2"/>
  <c r="BB79" i="2"/>
  <c r="BH79" i="2"/>
  <c r="BB78" i="2"/>
  <c r="BH78" i="2"/>
  <c r="BB77" i="2"/>
  <c r="BH77" i="2"/>
  <c r="BB76" i="2"/>
  <c r="BH76" i="2"/>
  <c r="BB75" i="2"/>
  <c r="BH75" i="2"/>
  <c r="BB74" i="2"/>
  <c r="BH74" i="2"/>
  <c r="BB73" i="2"/>
  <c r="BH73" i="2"/>
  <c r="BB72" i="2"/>
  <c r="BH72" i="2"/>
  <c r="BB71" i="2"/>
  <c r="BH71" i="2"/>
  <c r="BB70" i="2"/>
  <c r="BH70" i="2"/>
  <c r="BB69" i="2"/>
  <c r="BH69" i="2"/>
  <c r="BB68" i="2"/>
  <c r="BH68" i="2"/>
  <c r="BB67" i="2"/>
  <c r="BH67" i="2"/>
  <c r="BB66" i="2"/>
  <c r="BH66" i="2"/>
  <c r="BB65" i="2"/>
  <c r="BH65" i="2"/>
  <c r="BB64" i="2"/>
  <c r="BH64" i="2"/>
  <c r="BB63" i="2"/>
  <c r="BH63" i="2"/>
  <c r="BB62" i="2"/>
  <c r="BH62" i="2"/>
  <c r="BB61" i="2"/>
  <c r="BH61" i="2"/>
  <c r="BB60" i="2"/>
  <c r="BH60" i="2"/>
  <c r="BB59" i="2"/>
  <c r="BH59" i="2"/>
  <c r="BB58" i="2"/>
  <c r="BH58" i="2"/>
  <c r="BB57" i="2"/>
  <c r="BH57" i="2"/>
  <c r="BB56" i="2"/>
  <c r="BH56" i="2"/>
  <c r="BB55" i="2"/>
  <c r="BH55" i="2"/>
  <c r="BB54" i="2"/>
  <c r="BH54" i="2"/>
  <c r="BB53" i="2"/>
  <c r="BH53" i="2"/>
  <c r="BB52" i="2"/>
  <c r="BH52" i="2"/>
  <c r="BB51" i="2"/>
  <c r="BH51" i="2"/>
  <c r="BB50" i="2"/>
  <c r="BH50" i="2"/>
  <c r="BB49" i="2"/>
  <c r="BH49" i="2"/>
  <c r="BB48" i="2"/>
  <c r="BH48" i="2"/>
  <c r="BB47" i="2"/>
  <c r="BH47" i="2"/>
  <c r="BB46" i="2"/>
  <c r="BH46" i="2"/>
  <c r="BB45" i="2"/>
  <c r="BH45" i="2"/>
  <c r="BB44" i="2"/>
  <c r="BH44" i="2"/>
  <c r="BB43" i="2"/>
  <c r="BH43" i="2"/>
  <c r="BB42" i="2"/>
  <c r="BH42" i="2"/>
  <c r="BB41" i="2"/>
  <c r="BH41" i="2"/>
  <c r="BB40" i="2"/>
  <c r="BH40" i="2"/>
  <c r="BB39" i="2"/>
  <c r="BH39" i="2"/>
  <c r="BB38" i="2"/>
  <c r="BH38" i="2"/>
  <c r="BB37" i="2"/>
  <c r="BH37" i="2"/>
  <c r="BB36" i="2"/>
  <c r="BH36" i="2"/>
  <c r="BB35" i="2"/>
  <c r="BH35" i="2"/>
  <c r="BB34" i="2"/>
  <c r="BH34" i="2"/>
  <c r="BB33" i="2"/>
  <c r="BH33" i="2"/>
  <c r="BB32" i="2"/>
  <c r="BH32" i="2"/>
  <c r="BB31" i="2"/>
  <c r="BH31" i="2"/>
  <c r="BB30" i="2"/>
  <c r="BH30" i="2"/>
  <c r="BB29" i="2"/>
  <c r="BH29" i="2"/>
  <c r="BB28" i="2"/>
  <c r="BH28" i="2"/>
  <c r="BB27" i="2"/>
  <c r="BH27" i="2"/>
  <c r="BB26" i="2"/>
  <c r="BH26" i="2"/>
  <c r="BB25" i="2"/>
  <c r="BH25" i="2"/>
  <c r="BB24" i="2"/>
  <c r="BH24" i="2"/>
  <c r="BB23" i="2"/>
  <c r="BH23" i="2"/>
  <c r="BB22" i="2"/>
  <c r="BH22" i="2"/>
  <c r="BB21" i="2"/>
  <c r="BH21" i="2"/>
  <c r="BB20" i="2"/>
  <c r="BH20" i="2"/>
  <c r="BB19" i="2"/>
  <c r="BH19" i="2"/>
  <c r="BB18" i="2"/>
  <c r="BH18" i="2"/>
  <c r="BB17" i="2"/>
  <c r="BH17" i="2"/>
  <c r="AP217" i="2"/>
  <c r="AI217" i="2"/>
  <c r="AO217" i="2"/>
  <c r="AP216" i="2"/>
  <c r="AI216" i="2"/>
  <c r="AO216" i="2"/>
  <c r="AP215" i="2"/>
  <c r="AI215" i="2"/>
  <c r="AO215" i="2"/>
  <c r="AP214" i="2"/>
  <c r="AI214" i="2"/>
  <c r="AO214" i="2"/>
  <c r="AP213" i="2"/>
  <c r="AI213" i="2"/>
  <c r="AO213" i="2"/>
  <c r="AP212" i="2"/>
  <c r="AI212" i="2"/>
  <c r="AO212" i="2"/>
  <c r="AP211" i="2"/>
  <c r="AI211" i="2"/>
  <c r="AO211" i="2"/>
  <c r="AP210" i="2"/>
  <c r="AI210" i="2"/>
  <c r="AO210" i="2"/>
  <c r="AP209" i="2"/>
  <c r="AI209" i="2"/>
  <c r="AO209" i="2"/>
  <c r="AP208" i="2"/>
  <c r="AI208" i="2"/>
  <c r="AO208" i="2"/>
  <c r="AP207" i="2"/>
  <c r="AI207" i="2"/>
  <c r="AO207" i="2"/>
  <c r="AP206" i="2"/>
  <c r="AI206" i="2"/>
  <c r="AO206" i="2"/>
  <c r="AP205" i="2"/>
  <c r="AI205" i="2"/>
  <c r="AO205" i="2"/>
  <c r="AP204" i="2"/>
  <c r="AI204" i="2"/>
  <c r="AO204" i="2"/>
  <c r="AP203" i="2"/>
  <c r="AI203" i="2"/>
  <c r="AO203" i="2"/>
  <c r="AP202" i="2"/>
  <c r="AI202" i="2"/>
  <c r="AO202" i="2"/>
  <c r="AP201" i="2"/>
  <c r="AI201" i="2"/>
  <c r="AO201" i="2"/>
  <c r="AP200" i="2"/>
  <c r="AI200" i="2"/>
  <c r="AO200" i="2"/>
  <c r="AP199" i="2"/>
  <c r="AI199" i="2"/>
  <c r="AO199" i="2"/>
  <c r="AP198" i="2"/>
  <c r="AI198" i="2"/>
  <c r="AO198" i="2"/>
  <c r="AP197" i="2"/>
  <c r="AI197" i="2"/>
  <c r="AO197" i="2"/>
  <c r="AP196" i="2"/>
  <c r="AI196" i="2"/>
  <c r="AO196" i="2"/>
  <c r="AP195" i="2"/>
  <c r="AI195" i="2"/>
  <c r="AO195" i="2"/>
  <c r="AP194" i="2"/>
  <c r="AI194" i="2"/>
  <c r="AO194" i="2"/>
  <c r="AP193" i="2"/>
  <c r="AI193" i="2"/>
  <c r="AO193" i="2"/>
  <c r="AP192" i="2"/>
  <c r="AI192" i="2"/>
  <c r="AO192" i="2"/>
  <c r="AP191" i="2"/>
  <c r="AI191" i="2"/>
  <c r="AO191" i="2"/>
  <c r="AP190" i="2"/>
  <c r="AI190" i="2"/>
  <c r="AO190" i="2"/>
  <c r="AP189" i="2"/>
  <c r="AI189" i="2"/>
  <c r="AO189" i="2"/>
  <c r="AP188" i="2"/>
  <c r="AI188" i="2"/>
  <c r="AO188" i="2"/>
  <c r="AP187" i="2"/>
  <c r="AI187" i="2"/>
  <c r="AO187" i="2"/>
  <c r="AP186" i="2"/>
  <c r="AI186" i="2"/>
  <c r="AO186" i="2"/>
  <c r="AP185" i="2"/>
  <c r="AI185" i="2"/>
  <c r="AO185" i="2"/>
  <c r="AP184" i="2"/>
  <c r="AI184" i="2"/>
  <c r="AO184" i="2"/>
  <c r="AP183" i="2"/>
  <c r="AI183" i="2"/>
  <c r="AO183" i="2"/>
  <c r="AP182" i="2"/>
  <c r="AI182" i="2"/>
  <c r="AO182" i="2"/>
  <c r="AP181" i="2"/>
  <c r="AI181" i="2"/>
  <c r="AO181" i="2"/>
  <c r="AP180" i="2"/>
  <c r="AI180" i="2"/>
  <c r="AO180" i="2"/>
  <c r="AP179" i="2"/>
  <c r="AI179" i="2"/>
  <c r="AO179" i="2"/>
  <c r="AP178" i="2"/>
  <c r="AI178" i="2"/>
  <c r="AO178" i="2"/>
  <c r="AP177" i="2"/>
  <c r="AI177" i="2"/>
  <c r="AO177" i="2"/>
  <c r="AP176" i="2"/>
  <c r="AI176" i="2"/>
  <c r="AO176" i="2"/>
  <c r="AP175" i="2"/>
  <c r="AI175" i="2"/>
  <c r="AO175" i="2"/>
  <c r="AP174" i="2"/>
  <c r="AI174" i="2"/>
  <c r="AO174" i="2"/>
  <c r="AP173" i="2"/>
  <c r="AI173" i="2"/>
  <c r="AO173" i="2"/>
  <c r="AP172" i="2"/>
  <c r="AI172" i="2"/>
  <c r="AO172" i="2"/>
  <c r="AP171" i="2"/>
  <c r="AI171" i="2"/>
  <c r="AO171" i="2"/>
  <c r="AP170" i="2"/>
  <c r="AI170" i="2"/>
  <c r="AO170" i="2"/>
  <c r="AP169" i="2"/>
  <c r="AI169" i="2"/>
  <c r="AO169" i="2"/>
  <c r="AP168" i="2"/>
  <c r="AI168" i="2"/>
  <c r="AO168" i="2"/>
  <c r="AP167" i="2"/>
  <c r="AI167" i="2"/>
  <c r="AO167" i="2"/>
  <c r="AP166" i="2"/>
  <c r="AI166" i="2"/>
  <c r="AO166" i="2"/>
  <c r="AP165" i="2"/>
  <c r="AI165" i="2"/>
  <c r="AO165" i="2"/>
  <c r="AP164" i="2"/>
  <c r="AI164" i="2"/>
  <c r="AO164" i="2"/>
  <c r="AP163" i="2"/>
  <c r="AI163" i="2"/>
  <c r="AO163" i="2"/>
  <c r="AP162" i="2"/>
  <c r="AI162" i="2"/>
  <c r="AO162" i="2"/>
  <c r="AP161" i="2"/>
  <c r="AI161" i="2"/>
  <c r="AO161" i="2"/>
  <c r="AP160" i="2"/>
  <c r="AI160" i="2"/>
  <c r="AO160" i="2"/>
  <c r="AP159" i="2"/>
  <c r="AI159" i="2"/>
  <c r="AO159" i="2"/>
  <c r="AP158" i="2"/>
  <c r="AI158" i="2"/>
  <c r="AO158" i="2"/>
  <c r="AP157" i="2"/>
  <c r="AI157" i="2"/>
  <c r="AO157" i="2"/>
  <c r="AP156" i="2"/>
  <c r="AI156" i="2"/>
  <c r="AO156" i="2"/>
  <c r="AP155" i="2"/>
  <c r="AI155" i="2"/>
  <c r="AO155" i="2"/>
  <c r="AP154" i="2"/>
  <c r="AI154" i="2"/>
  <c r="AO154" i="2"/>
  <c r="AP153" i="2"/>
  <c r="AI153" i="2"/>
  <c r="AO153" i="2"/>
  <c r="AP152" i="2"/>
  <c r="AI152" i="2"/>
  <c r="AO152" i="2"/>
  <c r="AP151" i="2"/>
  <c r="AI151" i="2"/>
  <c r="AO151" i="2"/>
  <c r="AP150" i="2"/>
  <c r="AI150" i="2"/>
  <c r="AO150" i="2"/>
  <c r="AP149" i="2"/>
  <c r="AI149" i="2"/>
  <c r="AO149" i="2"/>
  <c r="AP148" i="2"/>
  <c r="AI148" i="2"/>
  <c r="AO148" i="2"/>
  <c r="AP147" i="2"/>
  <c r="AI147" i="2"/>
  <c r="AO147" i="2"/>
  <c r="AP146" i="2"/>
  <c r="AI146" i="2"/>
  <c r="AO146" i="2"/>
  <c r="AP145" i="2"/>
  <c r="AI145" i="2"/>
  <c r="AO145" i="2"/>
  <c r="AP144" i="2"/>
  <c r="AI144" i="2"/>
  <c r="AO144" i="2"/>
  <c r="AP143" i="2"/>
  <c r="AI143" i="2"/>
  <c r="AO143" i="2"/>
  <c r="AP142" i="2"/>
  <c r="AI142" i="2"/>
  <c r="AO142" i="2"/>
  <c r="AP141" i="2"/>
  <c r="AI141" i="2"/>
  <c r="AO141" i="2"/>
  <c r="AP140" i="2"/>
  <c r="AI140" i="2"/>
  <c r="AO140" i="2"/>
  <c r="AP139" i="2"/>
  <c r="AI139" i="2"/>
  <c r="AO139" i="2"/>
  <c r="AP138" i="2"/>
  <c r="AI138" i="2"/>
  <c r="AO138" i="2"/>
  <c r="AP137" i="2"/>
  <c r="AI137" i="2"/>
  <c r="AO137" i="2"/>
  <c r="AP136" i="2"/>
  <c r="AI136" i="2"/>
  <c r="AO136" i="2"/>
  <c r="AP135" i="2"/>
  <c r="AI135" i="2"/>
  <c r="AO135" i="2"/>
  <c r="AP134" i="2"/>
  <c r="AI134" i="2"/>
  <c r="AO134" i="2"/>
  <c r="AP133" i="2"/>
  <c r="AI133" i="2"/>
  <c r="AO133" i="2"/>
  <c r="AP132" i="2"/>
  <c r="AI132" i="2"/>
  <c r="AO132" i="2"/>
  <c r="AP131" i="2"/>
  <c r="AI131" i="2"/>
  <c r="AO131" i="2"/>
  <c r="AP130" i="2"/>
  <c r="AI130" i="2"/>
  <c r="AO130" i="2"/>
  <c r="AP129" i="2"/>
  <c r="AI129" i="2"/>
  <c r="AO129" i="2"/>
  <c r="AP128" i="2"/>
  <c r="AI128" i="2"/>
  <c r="AO128" i="2"/>
  <c r="AP127" i="2"/>
  <c r="AI127" i="2"/>
  <c r="AO127" i="2"/>
  <c r="AP126" i="2"/>
  <c r="AI126" i="2"/>
  <c r="AO126" i="2"/>
  <c r="AP125" i="2"/>
  <c r="AI125" i="2"/>
  <c r="AO125" i="2"/>
  <c r="AP124" i="2"/>
  <c r="AI124" i="2"/>
  <c r="AO124" i="2"/>
  <c r="AP123" i="2"/>
  <c r="AI123" i="2"/>
  <c r="AO123" i="2"/>
  <c r="AP122" i="2"/>
  <c r="AI122" i="2"/>
  <c r="AO122" i="2"/>
  <c r="AP121" i="2"/>
  <c r="AI121" i="2"/>
  <c r="AO121" i="2"/>
  <c r="AP120" i="2"/>
  <c r="AI120" i="2"/>
  <c r="AO120" i="2"/>
  <c r="AP119" i="2"/>
  <c r="AI119" i="2"/>
  <c r="AO119" i="2"/>
  <c r="AP118" i="2"/>
  <c r="AI118" i="2"/>
  <c r="AO118" i="2"/>
  <c r="AP117" i="2"/>
  <c r="AI117" i="2"/>
  <c r="AO117" i="2"/>
  <c r="AP116" i="2"/>
  <c r="AI116" i="2"/>
  <c r="AO116" i="2"/>
  <c r="AP115" i="2"/>
  <c r="AI115" i="2"/>
  <c r="AO115" i="2"/>
  <c r="AP114" i="2"/>
  <c r="AI114" i="2"/>
  <c r="AO114" i="2"/>
  <c r="AP113" i="2"/>
  <c r="AI113" i="2"/>
  <c r="AO113" i="2"/>
  <c r="AP112" i="2"/>
  <c r="AI112" i="2"/>
  <c r="AO112" i="2"/>
  <c r="AP111" i="2"/>
  <c r="AI111" i="2"/>
  <c r="AO111" i="2"/>
  <c r="AP110" i="2"/>
  <c r="AI110" i="2"/>
  <c r="AO110" i="2"/>
  <c r="AP109" i="2"/>
  <c r="AI109" i="2"/>
  <c r="AO109" i="2"/>
  <c r="AP108" i="2"/>
  <c r="AI108" i="2"/>
  <c r="AO108" i="2"/>
  <c r="AP107" i="2"/>
  <c r="AI107" i="2"/>
  <c r="AO107" i="2"/>
  <c r="AP106" i="2"/>
  <c r="AI106" i="2"/>
  <c r="AO106" i="2"/>
  <c r="AP105" i="2"/>
  <c r="AI105" i="2"/>
  <c r="AO105" i="2"/>
  <c r="AP104" i="2"/>
  <c r="AI104" i="2"/>
  <c r="AO104" i="2"/>
  <c r="AP103" i="2"/>
  <c r="AI103" i="2"/>
  <c r="AO103" i="2"/>
  <c r="AP102" i="2"/>
  <c r="AI102" i="2"/>
  <c r="AO102" i="2"/>
  <c r="AP101" i="2"/>
  <c r="AI101" i="2"/>
  <c r="AO101" i="2"/>
  <c r="AP100" i="2"/>
  <c r="AI100" i="2"/>
  <c r="AO100" i="2"/>
  <c r="AP99" i="2"/>
  <c r="AI99" i="2"/>
  <c r="AO99" i="2"/>
  <c r="AP98" i="2"/>
  <c r="AI98" i="2"/>
  <c r="AO98" i="2"/>
  <c r="AP97" i="2"/>
  <c r="AI97" i="2"/>
  <c r="AO97" i="2"/>
  <c r="AP96" i="2"/>
  <c r="AI96" i="2"/>
  <c r="AO96" i="2"/>
  <c r="AP95" i="2"/>
  <c r="AI95" i="2"/>
  <c r="AO95" i="2"/>
  <c r="AP94" i="2"/>
  <c r="AI94" i="2"/>
  <c r="AO94" i="2"/>
  <c r="AP93" i="2"/>
  <c r="AI93" i="2"/>
  <c r="AO93" i="2"/>
  <c r="AP92" i="2"/>
  <c r="AI92" i="2"/>
  <c r="AO92" i="2"/>
  <c r="AP91" i="2"/>
  <c r="AI91" i="2"/>
  <c r="AO91" i="2"/>
  <c r="AP90" i="2"/>
  <c r="AI90" i="2"/>
  <c r="AO90" i="2"/>
  <c r="AP89" i="2"/>
  <c r="AI89" i="2"/>
  <c r="AO89" i="2"/>
  <c r="AP88" i="2"/>
  <c r="AI88" i="2"/>
  <c r="AO88" i="2"/>
  <c r="AP87" i="2"/>
  <c r="AI87" i="2"/>
  <c r="AO87" i="2"/>
  <c r="AP86" i="2"/>
  <c r="AI86" i="2"/>
  <c r="AO86" i="2"/>
  <c r="AP85" i="2"/>
  <c r="AI85" i="2"/>
  <c r="AO85" i="2"/>
  <c r="AP84" i="2"/>
  <c r="AI84" i="2"/>
  <c r="AO84" i="2"/>
  <c r="AP83" i="2"/>
  <c r="AI83" i="2"/>
  <c r="AO83" i="2"/>
  <c r="AP82" i="2"/>
  <c r="AI82" i="2"/>
  <c r="AO82" i="2"/>
  <c r="AP81" i="2"/>
  <c r="AI81" i="2"/>
  <c r="AO81" i="2"/>
  <c r="AP80" i="2"/>
  <c r="AI80" i="2"/>
  <c r="AO80" i="2"/>
  <c r="AP79" i="2"/>
  <c r="AI79" i="2"/>
  <c r="AO79" i="2"/>
  <c r="AP78" i="2"/>
  <c r="AI78" i="2"/>
  <c r="AO78" i="2"/>
  <c r="AP77" i="2"/>
  <c r="AI77" i="2"/>
  <c r="AO77" i="2"/>
  <c r="AP76" i="2"/>
  <c r="AI76" i="2"/>
  <c r="AO76" i="2"/>
  <c r="AP75" i="2"/>
  <c r="AI75" i="2"/>
  <c r="AO75" i="2"/>
  <c r="AP74" i="2"/>
  <c r="AI74" i="2"/>
  <c r="AO74" i="2"/>
  <c r="AP73" i="2"/>
  <c r="AI73" i="2"/>
  <c r="AO73" i="2"/>
  <c r="AP72" i="2"/>
  <c r="AI72" i="2"/>
  <c r="AO72" i="2"/>
  <c r="AP71" i="2"/>
  <c r="AI71" i="2"/>
  <c r="AO71" i="2"/>
  <c r="AP70" i="2"/>
  <c r="AI70" i="2"/>
  <c r="AO70" i="2"/>
  <c r="AP69" i="2"/>
  <c r="AI69" i="2"/>
  <c r="AO69" i="2"/>
  <c r="AP68" i="2"/>
  <c r="AI68" i="2"/>
  <c r="AO68" i="2"/>
  <c r="AP67" i="2"/>
  <c r="AI67" i="2"/>
  <c r="AO67" i="2"/>
  <c r="AP66" i="2"/>
  <c r="AI66" i="2"/>
  <c r="AO66" i="2"/>
  <c r="AP65" i="2"/>
  <c r="AI65" i="2"/>
  <c r="AO65" i="2"/>
  <c r="AP64" i="2"/>
  <c r="AI64" i="2"/>
  <c r="AO64" i="2"/>
  <c r="AP63" i="2"/>
  <c r="AI63" i="2"/>
  <c r="AO63" i="2"/>
  <c r="AP62" i="2"/>
  <c r="AI62" i="2"/>
  <c r="AO62" i="2"/>
  <c r="AP61" i="2"/>
  <c r="AI61" i="2"/>
  <c r="AO61" i="2"/>
  <c r="AP60" i="2"/>
  <c r="AI60" i="2"/>
  <c r="AO60" i="2"/>
  <c r="AP59" i="2"/>
  <c r="AI59" i="2"/>
  <c r="AO59" i="2"/>
  <c r="AP58" i="2"/>
  <c r="AI58" i="2"/>
  <c r="AO58" i="2"/>
  <c r="AP57" i="2"/>
  <c r="AI57" i="2"/>
  <c r="AO57" i="2"/>
  <c r="AP56" i="2"/>
  <c r="AI56" i="2"/>
  <c r="AO56" i="2"/>
  <c r="AP55" i="2"/>
  <c r="AI55" i="2"/>
  <c r="AO55" i="2"/>
  <c r="AP54" i="2"/>
  <c r="AI54" i="2"/>
  <c r="AO54" i="2"/>
  <c r="AP53" i="2"/>
  <c r="AI53" i="2"/>
  <c r="AO53" i="2"/>
  <c r="AP52" i="2"/>
  <c r="AI52" i="2"/>
  <c r="AO52" i="2"/>
  <c r="AP51" i="2"/>
  <c r="AI51" i="2"/>
  <c r="AO51" i="2"/>
  <c r="AP50" i="2"/>
  <c r="AI50" i="2"/>
  <c r="AO50" i="2"/>
  <c r="AP49" i="2"/>
  <c r="AI49" i="2"/>
  <c r="AO49" i="2"/>
  <c r="AP48" i="2"/>
  <c r="AI48" i="2"/>
  <c r="AO48" i="2"/>
  <c r="AP47" i="2"/>
  <c r="AI47" i="2"/>
  <c r="AO47" i="2"/>
  <c r="AP46" i="2"/>
  <c r="AI46" i="2"/>
  <c r="AO46" i="2"/>
  <c r="AP45" i="2"/>
  <c r="AI45" i="2"/>
  <c r="AO45" i="2"/>
  <c r="AP44" i="2"/>
  <c r="AI44" i="2"/>
  <c r="AO44" i="2"/>
  <c r="AP43" i="2"/>
  <c r="AI43" i="2"/>
  <c r="AO43" i="2"/>
  <c r="AP42" i="2"/>
  <c r="AI42" i="2"/>
  <c r="AO42" i="2"/>
  <c r="AP41" i="2"/>
  <c r="AI41" i="2"/>
  <c r="AO41" i="2"/>
  <c r="AP40" i="2"/>
  <c r="AI40" i="2"/>
  <c r="AO40" i="2"/>
  <c r="AP39" i="2"/>
  <c r="AI39" i="2"/>
  <c r="AO39" i="2"/>
  <c r="AP38" i="2"/>
  <c r="AI38" i="2"/>
  <c r="AO38" i="2"/>
  <c r="AP37" i="2"/>
  <c r="AI37" i="2"/>
  <c r="AO37" i="2"/>
  <c r="AP36" i="2"/>
  <c r="AI36" i="2"/>
  <c r="AO36" i="2"/>
  <c r="AP35" i="2"/>
  <c r="AI35" i="2"/>
  <c r="AO35" i="2"/>
  <c r="AP34" i="2"/>
  <c r="AI34" i="2"/>
  <c r="AO34" i="2"/>
  <c r="AP33" i="2"/>
  <c r="AI33" i="2"/>
  <c r="AO33" i="2"/>
  <c r="AP32" i="2"/>
  <c r="AI32" i="2"/>
  <c r="AO32" i="2"/>
  <c r="AP31" i="2"/>
  <c r="AI31" i="2"/>
  <c r="AO31" i="2"/>
  <c r="AP30" i="2"/>
  <c r="AI30" i="2"/>
  <c r="AO30" i="2"/>
  <c r="AP29" i="2"/>
  <c r="AI29" i="2"/>
  <c r="AO29" i="2"/>
  <c r="AP28" i="2"/>
  <c r="AI28" i="2"/>
  <c r="AO28" i="2"/>
  <c r="AP27" i="2"/>
  <c r="AI27" i="2"/>
  <c r="AO27" i="2"/>
  <c r="AP26" i="2"/>
  <c r="AI26" i="2"/>
  <c r="AO26" i="2"/>
  <c r="AP25" i="2"/>
  <c r="AI25" i="2"/>
  <c r="AO25" i="2"/>
  <c r="AP24" i="2"/>
  <c r="AI24" i="2"/>
  <c r="AO24" i="2"/>
  <c r="AP23" i="2"/>
  <c r="AI23" i="2"/>
  <c r="AO23" i="2"/>
  <c r="AP22" i="2"/>
  <c r="AI22" i="2"/>
  <c r="AO22" i="2"/>
  <c r="AP21" i="2"/>
  <c r="AI21" i="2"/>
  <c r="AO21" i="2"/>
  <c r="AP20" i="2"/>
  <c r="AI20" i="2"/>
  <c r="AO20" i="2"/>
  <c r="AP19" i="2"/>
  <c r="AI19" i="2"/>
  <c r="AO19" i="2"/>
  <c r="AP18" i="2"/>
  <c r="AI18" i="2"/>
  <c r="AO18" i="2"/>
  <c r="AP17" i="2"/>
  <c r="AI17" i="2"/>
  <c r="AO17" i="2"/>
  <c r="D46" i="11"/>
  <c r="C46" i="11"/>
  <c r="D45" i="11"/>
  <c r="C45" i="11"/>
  <c r="D44" i="11"/>
  <c r="C44" i="11"/>
  <c r="AR3" i="2"/>
  <c r="Y3" i="2"/>
  <c r="C65" i="1"/>
  <c r="B54" i="1"/>
  <c r="B53" i="1"/>
  <c r="B9" i="2"/>
  <c r="C49" i="11"/>
  <c r="D49" i="11"/>
  <c r="L15" i="2"/>
  <c r="D43" i="11"/>
  <c r="D42" i="11"/>
  <c r="BC217" i="2"/>
  <c r="BC216" i="2"/>
  <c r="BC215" i="2"/>
  <c r="BC214" i="2"/>
  <c r="BC213" i="2"/>
  <c r="BC212" i="2"/>
  <c r="BC211" i="2"/>
  <c r="BC210" i="2"/>
  <c r="BC209" i="2"/>
  <c r="BC208" i="2"/>
  <c r="BC207" i="2"/>
  <c r="BC206" i="2"/>
  <c r="BC205" i="2"/>
  <c r="BC204" i="2"/>
  <c r="BC203" i="2"/>
  <c r="BC202" i="2"/>
  <c r="BC201" i="2"/>
  <c r="BC200" i="2"/>
  <c r="BC199" i="2"/>
  <c r="BC198" i="2"/>
  <c r="BC197" i="2"/>
  <c r="BC196" i="2"/>
  <c r="BC195" i="2"/>
  <c r="BC194" i="2"/>
  <c r="BC193" i="2"/>
  <c r="BC192" i="2"/>
  <c r="BC191" i="2"/>
  <c r="BC190" i="2"/>
  <c r="BC189" i="2"/>
  <c r="BC188" i="2"/>
  <c r="BC187" i="2"/>
  <c r="BC186" i="2"/>
  <c r="BC185" i="2"/>
  <c r="BC184" i="2"/>
  <c r="BC183" i="2"/>
  <c r="BC182" i="2"/>
  <c r="BC181" i="2"/>
  <c r="BC180" i="2"/>
  <c r="BC179" i="2"/>
  <c r="BC178" i="2"/>
  <c r="BC177" i="2"/>
  <c r="BC176" i="2"/>
  <c r="BC175" i="2"/>
  <c r="BC174" i="2"/>
  <c r="BC173" i="2"/>
  <c r="BC172" i="2"/>
  <c r="BC171" i="2"/>
  <c r="BC170" i="2"/>
  <c r="BC169" i="2"/>
  <c r="BC168" i="2"/>
  <c r="BC167" i="2"/>
  <c r="BC166" i="2"/>
  <c r="BC165" i="2"/>
  <c r="BC164" i="2"/>
  <c r="BC163" i="2"/>
  <c r="BC162" i="2"/>
  <c r="BC161" i="2"/>
  <c r="BC160" i="2"/>
  <c r="BC159" i="2"/>
  <c r="BC158" i="2"/>
  <c r="BC157" i="2"/>
  <c r="BC156" i="2"/>
  <c r="BC155" i="2"/>
  <c r="BC154" i="2"/>
  <c r="BC153" i="2"/>
  <c r="BC152" i="2"/>
  <c r="BC151" i="2"/>
  <c r="BC150" i="2"/>
  <c r="BC149" i="2"/>
  <c r="BC148" i="2"/>
  <c r="BC147" i="2"/>
  <c r="BC146" i="2"/>
  <c r="BC145" i="2"/>
  <c r="BC144" i="2"/>
  <c r="BC143" i="2"/>
  <c r="BC142" i="2"/>
  <c r="BC141" i="2"/>
  <c r="BC140" i="2"/>
  <c r="BC139" i="2"/>
  <c r="BC138" i="2"/>
  <c r="BC137" i="2"/>
  <c r="BC136" i="2"/>
  <c r="BC135" i="2"/>
  <c r="BC134" i="2"/>
  <c r="BC133" i="2"/>
  <c r="BC132" i="2"/>
  <c r="BC131" i="2"/>
  <c r="BC130" i="2"/>
  <c r="BC129" i="2"/>
  <c r="BC128" i="2"/>
  <c r="BC127" i="2"/>
  <c r="BC126" i="2"/>
  <c r="BC125" i="2"/>
  <c r="BC124" i="2"/>
  <c r="BC123" i="2"/>
  <c r="BC122" i="2"/>
  <c r="BC121" i="2"/>
  <c r="BC120" i="2"/>
  <c r="BC119" i="2"/>
  <c r="BC118" i="2"/>
  <c r="BC117" i="2"/>
  <c r="BC116" i="2"/>
  <c r="BC115" i="2"/>
  <c r="BC114" i="2"/>
  <c r="BC113" i="2"/>
  <c r="BC112" i="2"/>
  <c r="BC111" i="2"/>
  <c r="BC110" i="2"/>
  <c r="BC109" i="2"/>
  <c r="BC108" i="2"/>
  <c r="BC107" i="2"/>
  <c r="BC106" i="2"/>
  <c r="BC105" i="2"/>
  <c r="BC104" i="2"/>
  <c r="BC103" i="2"/>
  <c r="BC102" i="2"/>
  <c r="BC101" i="2"/>
  <c r="BC100" i="2"/>
  <c r="BC99" i="2"/>
  <c r="BC98" i="2"/>
  <c r="BC97" i="2"/>
  <c r="BC96" i="2"/>
  <c r="BC95" i="2"/>
  <c r="BC94" i="2"/>
  <c r="BC93" i="2"/>
  <c r="BC92" i="2"/>
  <c r="BC91" i="2"/>
  <c r="BC90" i="2"/>
  <c r="BC89" i="2"/>
  <c r="BC88" i="2"/>
  <c r="BC87" i="2"/>
  <c r="BC86" i="2"/>
  <c r="BC85" i="2"/>
  <c r="BC84" i="2"/>
  <c r="BC83" i="2"/>
  <c r="BC82" i="2"/>
  <c r="BC81" i="2"/>
  <c r="BC80" i="2"/>
  <c r="BC79" i="2"/>
  <c r="BC78" i="2"/>
  <c r="BC77" i="2"/>
  <c r="BC76" i="2"/>
  <c r="BC75" i="2"/>
  <c r="BC74" i="2"/>
  <c r="BC73" i="2"/>
  <c r="BC72" i="2"/>
  <c r="BC71" i="2"/>
  <c r="BC70" i="2"/>
  <c r="BC69" i="2"/>
  <c r="BC68" i="2"/>
  <c r="BC67" i="2"/>
  <c r="BC66" i="2"/>
  <c r="BC65" i="2"/>
  <c r="BC64" i="2"/>
  <c r="BC63" i="2"/>
  <c r="BC62" i="2"/>
  <c r="BC61" i="2"/>
  <c r="BC60" i="2"/>
  <c r="BC59" i="2"/>
  <c r="BC58" i="2"/>
  <c r="BC57" i="2"/>
  <c r="BC56" i="2"/>
  <c r="BC55" i="2"/>
  <c r="BC54" i="2"/>
  <c r="BC53" i="2"/>
  <c r="BC52" i="2"/>
  <c r="BC51" i="2"/>
  <c r="BC50" i="2"/>
  <c r="BC49" i="2"/>
  <c r="BC48" i="2"/>
  <c r="BC47" i="2"/>
  <c r="BC46" i="2"/>
  <c r="BC45" i="2"/>
  <c r="BC44" i="2"/>
  <c r="BC43" i="2"/>
  <c r="BC42" i="2"/>
  <c r="BC41" i="2"/>
  <c r="BC40" i="2"/>
  <c r="BC39" i="2"/>
  <c r="BC38" i="2"/>
  <c r="BC37" i="2"/>
  <c r="BC36" i="2"/>
  <c r="BC35" i="2"/>
  <c r="BC34" i="2"/>
  <c r="BC33" i="2"/>
  <c r="BC32" i="2"/>
  <c r="BC31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B15" i="2"/>
  <c r="AV15" i="2"/>
  <c r="AU12" i="2"/>
  <c r="AS11" i="2"/>
  <c r="AU11" i="2"/>
  <c r="AU9" i="2"/>
  <c r="AU8" i="2"/>
  <c r="AU7" i="2"/>
  <c r="AU6" i="2"/>
  <c r="AU5" i="2"/>
  <c r="C62" i="1"/>
  <c r="B63" i="1"/>
  <c r="C63" i="1"/>
  <c r="B10" i="14"/>
  <c r="B11" i="14"/>
  <c r="C11" i="14"/>
  <c r="C10" i="14"/>
  <c r="I7" i="2"/>
  <c r="B3" i="14"/>
  <c r="B4" i="14"/>
  <c r="B9" i="14"/>
  <c r="B8" i="14"/>
  <c r="C6" i="14"/>
  <c r="C7" i="14"/>
  <c r="B55" i="1"/>
  <c r="C4" i="14"/>
  <c r="C5" i="14"/>
  <c r="B56" i="1"/>
  <c r="C2" i="14"/>
  <c r="C3" i="14"/>
  <c r="C48" i="1"/>
  <c r="B48" i="1"/>
  <c r="B47" i="1"/>
  <c r="AB8" i="2"/>
  <c r="AB5" i="2"/>
  <c r="AB6" i="2"/>
  <c r="J7" i="2"/>
  <c r="J8" i="2"/>
  <c r="L8" i="2"/>
  <c r="J6" i="2"/>
  <c r="K6" i="2"/>
  <c r="C39" i="1"/>
  <c r="C61" i="1"/>
  <c r="B60" i="1"/>
  <c r="B52" i="1"/>
  <c r="B51" i="1"/>
  <c r="B50" i="1"/>
  <c r="B49" i="1"/>
  <c r="D37" i="1"/>
  <c r="D36" i="1"/>
  <c r="K7" i="2"/>
  <c r="I8" i="2"/>
  <c r="K8" i="2"/>
  <c r="AB7" i="2"/>
  <c r="C64" i="1"/>
  <c r="C42" i="11"/>
  <c r="AB9" i="2"/>
  <c r="AB12" i="2"/>
  <c r="C43" i="11"/>
  <c r="AC15" i="2"/>
  <c r="AJ34" i="2"/>
  <c r="AJ184" i="2"/>
  <c r="AJ47" i="2"/>
  <c r="AJ168" i="2"/>
  <c r="AJ203" i="2"/>
  <c r="AJ118" i="2"/>
  <c r="AJ61" i="2"/>
  <c r="AJ88" i="2"/>
  <c r="AJ182" i="2"/>
  <c r="AJ194" i="2"/>
  <c r="AJ74" i="2"/>
  <c r="AJ208" i="2"/>
  <c r="AJ179" i="2"/>
  <c r="AJ164" i="2"/>
  <c r="AJ50" i="2"/>
  <c r="AJ81" i="2"/>
  <c r="AJ65" i="2"/>
  <c r="AJ25" i="2"/>
  <c r="AJ95" i="2"/>
  <c r="AJ67" i="2"/>
  <c r="AJ21" i="2"/>
  <c r="AJ158" i="2"/>
  <c r="AJ54" i="2"/>
  <c r="AJ152" i="2"/>
  <c r="AJ120" i="2"/>
  <c r="AJ85" i="2"/>
  <c r="AJ73" i="2"/>
  <c r="AJ63" i="2"/>
  <c r="AJ80" i="2"/>
  <c r="AJ135" i="2"/>
  <c r="AJ134" i="2"/>
  <c r="AJ108" i="2"/>
  <c r="AJ28" i="2"/>
  <c r="AJ84" i="2"/>
  <c r="AJ102" i="2"/>
  <c r="AJ200" i="2"/>
  <c r="AJ122" i="2"/>
  <c r="AJ162" i="2"/>
  <c r="AJ132" i="2"/>
  <c r="AJ110" i="2"/>
  <c r="AJ199" i="2"/>
  <c r="AJ193" i="2"/>
  <c r="AJ121" i="2"/>
  <c r="AJ78" i="2"/>
  <c r="AJ35" i="2"/>
  <c r="AJ107" i="2"/>
  <c r="AJ149" i="2"/>
  <c r="AJ44" i="2"/>
  <c r="AJ125" i="2"/>
  <c r="AJ62" i="2"/>
  <c r="AJ150" i="2"/>
  <c r="AJ130" i="2"/>
  <c r="AJ163" i="2"/>
  <c r="AJ215" i="2"/>
  <c r="AJ147" i="2"/>
  <c r="AJ133" i="2"/>
  <c r="AJ211" i="2"/>
  <c r="AJ126" i="2"/>
  <c r="AJ180" i="2"/>
  <c r="AJ105" i="2"/>
  <c r="AJ86" i="2"/>
  <c r="AJ66" i="2"/>
  <c r="AJ57" i="2"/>
  <c r="AJ198" i="2"/>
  <c r="AJ111" i="2"/>
  <c r="AJ206" i="2"/>
  <c r="AJ64" i="2"/>
  <c r="AJ56" i="2"/>
  <c r="AJ59" i="2"/>
  <c r="AJ174" i="2"/>
  <c r="AJ209" i="2"/>
  <c r="AJ160" i="2"/>
  <c r="AJ191" i="2"/>
  <c r="AJ37" i="2"/>
  <c r="AJ207" i="2"/>
  <c r="AJ171" i="2"/>
  <c r="AJ33" i="2"/>
  <c r="AJ136" i="2"/>
  <c r="AJ161" i="2"/>
  <c r="AJ188" i="2"/>
  <c r="AJ115" i="2"/>
  <c r="AJ167" i="2"/>
  <c r="AJ170" i="2"/>
  <c r="AJ113" i="2"/>
  <c r="AJ52" i="2"/>
  <c r="AJ145" i="2"/>
  <c r="AJ103" i="2"/>
  <c r="AJ175" i="2"/>
  <c r="AJ98" i="2"/>
  <c r="AJ55" i="2"/>
  <c r="AJ71" i="2"/>
  <c r="AJ70" i="2"/>
  <c r="AJ60" i="2"/>
  <c r="AJ58" i="2"/>
  <c r="AJ138" i="2"/>
  <c r="AJ185" i="2"/>
  <c r="AJ172" i="2"/>
  <c r="AJ153" i="2"/>
  <c r="AJ143" i="2"/>
  <c r="AJ204" i="2"/>
  <c r="AJ23" i="2"/>
  <c r="AJ154" i="2"/>
  <c r="AJ76" i="2"/>
  <c r="AJ214" i="2"/>
  <c r="AJ19" i="2"/>
  <c r="AJ101" i="2"/>
  <c r="AJ140" i="2"/>
  <c r="AJ144" i="2"/>
  <c r="AJ129" i="2"/>
  <c r="AJ90" i="2"/>
  <c r="AJ123" i="2"/>
  <c r="AJ127" i="2"/>
  <c r="AJ216" i="2"/>
  <c r="AJ31" i="2"/>
  <c r="AJ43" i="2"/>
  <c r="AJ26" i="2"/>
  <c r="AJ210" i="2"/>
  <c r="AJ93" i="2"/>
  <c r="AJ141" i="2"/>
  <c r="AJ45" i="2"/>
  <c r="AJ53" i="2"/>
  <c r="AJ89" i="2"/>
  <c r="AJ186" i="2"/>
  <c r="AJ137" i="2"/>
  <c r="AJ131" i="2"/>
  <c r="AJ104" i="2"/>
  <c r="AJ42" i="2"/>
  <c r="AJ117" i="2"/>
  <c r="AJ190" i="2"/>
  <c r="AJ112" i="2"/>
  <c r="AJ217" i="2"/>
  <c r="AJ109" i="2"/>
  <c r="AJ68" i="2"/>
  <c r="AJ46" i="2"/>
  <c r="AJ189" i="2"/>
  <c r="AJ166" i="2"/>
  <c r="AJ38" i="2"/>
  <c r="AJ196" i="2"/>
  <c r="AJ29" i="2"/>
  <c r="AJ205" i="2"/>
  <c r="AJ151" i="2"/>
  <c r="AJ139" i="2"/>
  <c r="AJ157" i="2"/>
  <c r="AJ178" i="2"/>
  <c r="AJ183" i="2"/>
  <c r="AJ201" i="2"/>
  <c r="AJ165" i="2"/>
  <c r="AJ202" i="2"/>
  <c r="AJ213" i="2"/>
  <c r="AJ192" i="2"/>
  <c r="AJ97" i="2"/>
  <c r="AJ91" i="2"/>
  <c r="AJ100" i="2"/>
  <c r="AJ148" i="2"/>
  <c r="AJ155" i="2"/>
  <c r="AJ82" i="2"/>
  <c r="AJ24" i="2"/>
  <c r="AJ83" i="2"/>
  <c r="AJ87" i="2"/>
  <c r="AJ176" i="2"/>
  <c r="AJ187" i="2"/>
  <c r="AJ124" i="2"/>
  <c r="AJ72" i="2"/>
  <c r="AJ195" i="2"/>
  <c r="AJ142" i="2"/>
  <c r="AJ92" i="2"/>
  <c r="AJ177" i="2"/>
  <c r="AJ79" i="2"/>
  <c r="AJ77" i="2"/>
  <c r="AJ20" i="2"/>
  <c r="AJ94" i="2"/>
  <c r="AJ36" i="2"/>
  <c r="AJ212" i="2"/>
  <c r="AJ173" i="2"/>
  <c r="AJ128" i="2"/>
  <c r="AJ119" i="2"/>
  <c r="AJ197" i="2"/>
  <c r="AJ51" i="2"/>
  <c r="AJ181" i="2"/>
  <c r="AJ30" i="2"/>
  <c r="AJ40" i="2"/>
  <c r="AJ75" i="2"/>
  <c r="AJ41" i="2"/>
  <c r="AJ116" i="2"/>
  <c r="AJ39" i="2"/>
  <c r="AJ99" i="2"/>
  <c r="AJ49" i="2"/>
  <c r="AJ114" i="2"/>
  <c r="AJ27" i="2"/>
  <c r="AJ156" i="2"/>
  <c r="AJ169" i="2"/>
  <c r="AJ22" i="2"/>
  <c r="AJ32" i="2"/>
  <c r="AJ106" i="2"/>
  <c r="AJ48" i="2"/>
  <c r="AJ69" i="2"/>
  <c r="AJ18" i="2"/>
  <c r="AJ17" i="2"/>
  <c r="AJ159" i="2"/>
  <c r="AJ146" i="2"/>
  <c r="AJ96" i="2"/>
  <c r="AI15" i="2"/>
  <c r="Z11" i="2"/>
  <c r="AB11" i="2"/>
  <c r="Z10" i="2"/>
  <c r="AB10" i="2"/>
  <c r="AC10" i="2"/>
  <c r="AI10" i="2"/>
  <c r="AJ10" i="2"/>
  <c r="AS10" i="2"/>
  <c r="AU10" i="2"/>
  <c r="BB10" i="2"/>
  <c r="BC10" i="2"/>
  <c r="AV10" i="2"/>
  <c r="D39" i="11"/>
  <c r="C39" i="11"/>
  <c r="D38" i="11"/>
  <c r="C38" i="11"/>
  <c r="C47" i="11"/>
  <c r="D47" i="11"/>
  <c r="D48" i="11"/>
  <c r="C48" i="11"/>
  <c r="D40" i="11"/>
  <c r="C40" i="11"/>
  <c r="C41" i="11"/>
  <c r="D41" i="11"/>
  <c r="AO14" i="2"/>
  <c r="K9" i="2"/>
  <c r="B49" i="11"/>
  <c r="B5" i="25"/>
  <c r="A3" i="25"/>
</calcChain>
</file>

<file path=xl/comments1.xml><?xml version="1.0" encoding="utf-8"?>
<comments xmlns="http://schemas.openxmlformats.org/spreadsheetml/2006/main">
  <authors>
    <author>Casey Mulligan</author>
    <author>Casey B. Mulligan</author>
  </authors>
  <commentList>
    <comment ref="B6" authorId="0">
      <text>
        <r>
          <rPr>
            <b/>
            <sz val="9"/>
            <color indexed="81"/>
            <rFont val="Times New Roman"/>
            <family val="2"/>
          </rPr>
          <t>Casey Mulligan:</t>
        </r>
        <r>
          <rPr>
            <sz val="9"/>
            <color indexed="81"/>
            <rFont val="Times New Roman"/>
            <family val="2"/>
          </rPr>
          <t xml:space="preserve">
ACA_Calibration_15.CBM</t>
        </r>
      </text>
    </comment>
    <comment ref="B7" authorId="0">
      <text>
        <r>
          <rPr>
            <b/>
            <sz val="9"/>
            <color indexed="81"/>
            <rFont val="Times New Roman"/>
            <family val="2"/>
          </rPr>
          <t>Casey Mulligan:</t>
        </r>
        <r>
          <rPr>
            <sz val="9"/>
            <color indexed="81"/>
            <rFont val="Times New Roman"/>
            <family val="2"/>
          </rPr>
          <t xml:space="preserve">
ACA_Calibration_15.CBM</t>
        </r>
      </text>
    </comment>
    <comment ref="B8" authorId="0">
      <text>
        <r>
          <rPr>
            <b/>
            <sz val="9"/>
            <color indexed="81"/>
            <rFont val="Times New Roman"/>
            <family val="2"/>
          </rPr>
          <t>Casey Mulligan:</t>
        </r>
        <r>
          <rPr>
            <sz val="9"/>
            <color indexed="81"/>
            <rFont val="Times New Roman"/>
            <family val="2"/>
          </rPr>
          <t xml:space="preserve">
ACA_Calibration_15.CBM</t>
        </r>
      </text>
    </comment>
    <comment ref="B9" authorId="0">
      <text>
        <r>
          <rPr>
            <b/>
            <sz val="9"/>
            <color indexed="81"/>
            <rFont val="Times New Roman"/>
            <family val="2"/>
          </rPr>
          <t>Casey Mulligan:</t>
        </r>
        <r>
          <rPr>
            <sz val="9"/>
            <color indexed="81"/>
            <rFont val="Times New Roman"/>
            <family val="2"/>
          </rPr>
          <t xml:space="preserve">
ACA_Calibration_15.CBM</t>
        </r>
      </text>
    </comment>
    <comment ref="B13" authorId="1">
      <text>
        <r>
          <rPr>
            <b/>
            <sz val="9"/>
            <color indexed="81"/>
            <rFont val="Tahoma"/>
            <family val="2"/>
          </rPr>
          <t>Casey B. Mulligan:</t>
        </r>
        <r>
          <rPr>
            <sz val="9"/>
            <color indexed="81"/>
            <rFont val="Tahoma"/>
            <family val="2"/>
          </rPr>
          <t xml:space="preserve">
includes fraction of employment that is full-time</t>
        </r>
      </text>
    </comment>
    <comment ref="B14" authorId="1">
      <text>
        <r>
          <rPr>
            <b/>
            <sz val="9"/>
            <color indexed="81"/>
            <rFont val="Tahoma"/>
            <family val="2"/>
          </rPr>
          <t>Casey B. Mulligan:</t>
        </r>
        <r>
          <rPr>
            <sz val="9"/>
            <color indexed="81"/>
            <rFont val="Tahoma"/>
            <family val="2"/>
          </rPr>
          <t xml:space="preserve">
includes fraction of employment that is full-time</t>
        </r>
      </text>
    </comment>
    <comment ref="C22" authorId="0">
      <text>
        <r>
          <rPr>
            <b/>
            <sz val="9"/>
            <color indexed="81"/>
            <rFont val="Times New Roman"/>
            <family val="2"/>
          </rPr>
          <t>Casey Mulligan:</t>
        </r>
        <r>
          <rPr>
            <sz val="9"/>
            <color indexed="81"/>
            <rFont val="Times New Roman"/>
            <family val="2"/>
          </rPr>
          <t xml:space="preserve">
includes illegal immigrant share of the uninsured</t>
        </r>
      </text>
    </comment>
    <comment ref="C25" authorId="1">
      <text>
        <r>
          <rPr>
            <b/>
            <sz val="9"/>
            <color indexed="81"/>
            <rFont val="Tahoma"/>
            <family val="2"/>
          </rPr>
          <t>Casey B. Mulligan:</t>
        </r>
        <r>
          <rPr>
            <sz val="9"/>
            <color indexed="81"/>
            <rFont val="Tahoma"/>
            <family val="2"/>
          </rPr>
          <t xml:space="preserve">
includes $63 ACA fee on each ESI insured (NGI pay the fee too, but the aggregate revenue goes to NGI)</t>
        </r>
      </text>
    </comment>
    <comment ref="C28" authorId="1">
      <text>
        <r>
          <rPr>
            <b/>
            <sz val="9"/>
            <color indexed="81"/>
            <rFont val="Tahoma"/>
            <family val="2"/>
          </rPr>
          <t>Casey B. Mulligan:</t>
        </r>
        <r>
          <rPr>
            <sz val="9"/>
            <color indexed="81"/>
            <rFont val="Tahoma"/>
            <family val="2"/>
          </rPr>
          <t xml:space="preserve">
includes $63 ACA fee on each ESI insured (NGI pay the fee too, but the aggregate revenue goes to NGI)</t>
        </r>
      </text>
    </comment>
    <comment ref="B34" authorId="1">
      <text>
        <r>
          <rPr>
            <b/>
            <sz val="9"/>
            <color indexed="81"/>
            <rFont val="Tahoma"/>
            <family val="2"/>
          </rPr>
          <t>Casey B. Mulligan:</t>
        </r>
        <r>
          <rPr>
            <sz val="9"/>
            <color indexed="81"/>
            <rFont val="Tahoma"/>
            <family val="2"/>
          </rPr>
          <t xml:space="preserve">
155 from CBO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Casey Mulligan:</t>
        </r>
        <r>
          <rPr>
            <sz val="9"/>
            <color indexed="81"/>
            <rFont val="Tahoma"/>
            <family val="2"/>
          </rPr>
          <t xml:space="preserve">
independent of the CES elasticity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Casey Mulligan:</t>
        </r>
        <r>
          <rPr>
            <sz val="9"/>
            <color indexed="81"/>
            <rFont val="Tahoma"/>
            <family val="2"/>
          </rPr>
          <t xml:space="preserve">
independent of the CES elasticity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Casey Mulligan:</t>
        </r>
        <r>
          <rPr>
            <sz val="9"/>
            <color indexed="81"/>
            <rFont val="Tahoma"/>
            <family val="2"/>
          </rPr>
          <t xml:space="preserve">
independent of the CES elasticity</t>
        </r>
      </text>
    </comment>
  </commentList>
</comments>
</file>

<file path=xl/comments2.xml><?xml version="1.0" encoding="utf-8"?>
<comments xmlns="http://schemas.openxmlformats.org/spreadsheetml/2006/main">
  <authors>
    <author>Casey B. Mulligan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Casey B. Mulligan:</t>
        </r>
        <r>
          <rPr>
            <sz val="9"/>
            <color indexed="81"/>
            <rFont val="Tahoma"/>
            <family val="2"/>
          </rPr>
          <t xml:space="preserve">
list number  lowskillwindowdressingrate dlnwp dlnyadj wagee if number==1748 | number==2228</t>
        </r>
      </text>
    </comment>
  </commentList>
</comments>
</file>

<file path=xl/sharedStrings.xml><?xml version="1.0" encoding="utf-8"?>
<sst xmlns="http://schemas.openxmlformats.org/spreadsheetml/2006/main" count="357" uniqueCount="264">
  <si>
    <t>Model Parameters</t>
  </si>
  <si>
    <t>Calibrate</t>
  </si>
  <si>
    <t>ACA-absent</t>
  </si>
  <si>
    <t>sigma</t>
  </si>
  <si>
    <t>High-skill K</t>
  </si>
  <si>
    <t>following sheets</t>
  </si>
  <si>
    <t>High-skill K in Uncovered</t>
  </si>
  <si>
    <t>Low-skill L</t>
  </si>
  <si>
    <t>Low-skill L in Uncovered</t>
  </si>
  <si>
    <t>tau_{u,L}</t>
  </si>
  <si>
    <t>tau_{c,L}</t>
  </si>
  <si>
    <t>tau_{u,K}</t>
  </si>
  <si>
    <t>tau_{c,K}</t>
  </si>
  <si>
    <t>A_u</t>
  </si>
  <si>
    <t>A_c</t>
  </si>
  <si>
    <t>Labor Inc if LabInc&lt;2PL &amp; Work</t>
  </si>
  <si>
    <t>Labor Inc if LabInc&gt;2PL &amp; Work</t>
  </si>
  <si>
    <t>ESI coverage per ESI employee</t>
  </si>
  <si>
    <t>low-skill window-dressing rate</t>
  </si>
  <si>
    <t>Nuisance parameters</t>
  </si>
  <si>
    <r>
      <rPr>
        <u/>
        <sz val="11"/>
        <color theme="1"/>
        <rFont val="Times New Roman"/>
        <family val="2"/>
        <scheme val="minor"/>
      </rPr>
      <t>Note</t>
    </r>
    <r>
      <rPr>
        <sz val="11"/>
        <color theme="1"/>
        <rFont val="Times New Roman"/>
        <family val="2"/>
        <scheme val="minor"/>
      </rPr>
      <t>: sector-neutral taxes will result in 0/0.  Keep ACA q's away from 1.</t>
    </r>
  </si>
  <si>
    <t>theta</t>
  </si>
  <si>
    <t>s</t>
  </si>
  <si>
    <t>shat</t>
  </si>
  <si>
    <t>K/L</t>
  </si>
  <si>
    <t>Results</t>
  </si>
  <si>
    <t>covered MRT (w/r direction)</t>
  </si>
  <si>
    <t>uncovered exp sh</t>
  </si>
  <si>
    <r>
      <rPr>
        <u/>
        <sz val="11"/>
        <color theme="1"/>
        <rFont val="Times New Roman"/>
        <family val="2"/>
        <scheme val="minor"/>
      </rPr>
      <t>Note</t>
    </r>
    <r>
      <rPr>
        <sz val="11"/>
        <color theme="1"/>
        <rFont val="Times New Roman"/>
        <family val="2"/>
        <scheme val="minor"/>
      </rPr>
      <t>: unc. exp. sh. formula needs to be modified if ACA-absent tax rates are different from zero.</t>
    </r>
  </si>
  <si>
    <t>factor-neutral equivalent tax on uncovered</t>
  </si>
  <si>
    <t>Quantiles</t>
  </si>
  <si>
    <t>ESI takeup elasticity wrt price</t>
  </si>
  <si>
    <t>alpha slope</t>
  </si>
  <si>
    <t>alpha</t>
  </si>
  <si>
    <t>alpha min</t>
  </si>
  <si>
    <t>alpha max</t>
  </si>
  <si>
    <t>must be on (0,1)</t>
  </si>
  <si>
    <t>demand elasticity magnitude</t>
  </si>
  <si>
    <t>term</t>
  </si>
  <si>
    <t>q*</t>
  </si>
  <si>
    <t>MRT</t>
  </si>
  <si>
    <t>ESI</t>
  </si>
  <si>
    <t>Inputs</t>
  </si>
  <si>
    <t>Outputs</t>
  </si>
  <si>
    <t>skilled labor</t>
  </si>
  <si>
    <t>Model</t>
  </si>
  <si>
    <t>Data</t>
  </si>
  <si>
    <t>coverage rate</t>
  </si>
  <si>
    <t>low skill coverage rt</t>
  </si>
  <si>
    <t>minimize</t>
  </si>
  <si>
    <t>Dev</t>
  </si>
  <si>
    <t>ESI post-tax expenditures per dollar of covered earnings</t>
  </si>
  <si>
    <t>rho slope factor</t>
  </si>
  <si>
    <t>w/r</t>
  </si>
  <si>
    <t>MRT_c</t>
  </si>
  <si>
    <t>delta-chi</t>
  </si>
  <si>
    <t>preference</t>
  </si>
  <si>
    <t>Calibration and Simulation</t>
  </si>
  <si>
    <t>Calibrate to ACA-absent</t>
  </si>
  <si>
    <t>adj Lq/L0</t>
  </si>
  <si>
    <t>adj L</t>
  </si>
  <si>
    <t>adj K</t>
  </si>
  <si>
    <t>adj L+K</t>
  </si>
  <si>
    <t>output</t>
  </si>
  <si>
    <t>Y/w</t>
  </si>
  <si>
    <t>y term</t>
  </si>
  <si>
    <t>avg tau_L</t>
  </si>
  <si>
    <t>avg tau_K</t>
  </si>
  <si>
    <t>covered employment</t>
  </si>
  <si>
    <t>total employment</t>
  </si>
  <si>
    <t>NGI</t>
  </si>
  <si>
    <t>cond'l unit costs/w</t>
  </si>
  <si>
    <t>unins</t>
  </si>
  <si>
    <t>d(insured)</t>
  </si>
  <si>
    <t>Annualized Penalty, Uncovered</t>
  </si>
  <si>
    <t>Fraction of the year penalized, L</t>
  </si>
  <si>
    <t>Fraction of the year penalized, K</t>
  </si>
  <si>
    <t>ACA subsidy, eligible L</t>
  </si>
  <si>
    <t>ACA subsidy, eligible K</t>
  </si>
  <si>
    <t>p_i/r</t>
  </si>
  <si>
    <t>tau_{n,L}</t>
  </si>
  <si>
    <t>tau_{n,K}</t>
  </si>
  <si>
    <t>Factor Allocation</t>
  </si>
  <si>
    <t>Employer tax rates</t>
  </si>
  <si>
    <t>Factor Productivity</t>
  </si>
  <si>
    <t>Substitution Effects</t>
  </si>
  <si>
    <t>Employee Tax Rates</t>
  </si>
  <si>
    <t>low-skill MTR</t>
  </si>
  <si>
    <t>high-skill MTR</t>
  </si>
  <si>
    <t>wage elasticity of labor supply</t>
  </si>
  <si>
    <t>subsidy</t>
  </si>
  <si>
    <t>break even</t>
  </si>
  <si>
    <t>must be &gt; 1</t>
  </si>
  <si>
    <t>number</t>
  </si>
  <si>
    <t>full penalty</t>
  </si>
  <si>
    <t>factor substitution elasticity</t>
  </si>
  <si>
    <t>q (n vs c)</t>
  </si>
  <si>
    <t>q (u vs c)</t>
  </si>
  <si>
    <t>q (u vs n)</t>
  </si>
  <si>
    <t>cum lbr</t>
  </si>
  <si>
    <t>compr</t>
  </si>
  <si>
    <t>critical log compensation ratio</t>
  </si>
  <si>
    <t>BOE coverage rate</t>
  </si>
  <si>
    <t>log compensation ratio: uncovered</t>
  </si>
  <si>
    <t>log compensation ratio: ESI only</t>
  </si>
  <si>
    <t>quantile</t>
  </si>
  <si>
    <t>log ratio</t>
  </si>
  <si>
    <t>ACA log critical ratio</t>
  </si>
  <si>
    <t>pre-ACA ESI margin</t>
  </si>
  <si>
    <t>measured log ESI average</t>
  </si>
  <si>
    <t>measured log non-ESI avg.</t>
  </si>
  <si>
    <t>ACA ESI margin (prices constant)</t>
  </si>
  <si>
    <t>L_n (adj)</t>
  </si>
  <si>
    <t>L_u (adj)</t>
  </si>
  <si>
    <t>L_c (adj)</t>
  </si>
  <si>
    <t>K_n (adj)</t>
  </si>
  <si>
    <t>K_u (adj)</t>
  </si>
  <si>
    <t>K_c (adj)</t>
  </si>
  <si>
    <t>transformed program drivers</t>
  </si>
  <si>
    <t>d(employment)</t>
  </si>
  <si>
    <t>d(ESI)</t>
  </si>
  <si>
    <t>d(private)</t>
  </si>
  <si>
    <t>dln(w/r)</t>
  </si>
  <si>
    <t>dln(MRT_c)</t>
  </si>
  <si>
    <t>wage elasticity tolerance</t>
  </si>
  <si>
    <t>penalty</t>
  </si>
  <si>
    <t>implementation rate, subsidies</t>
  </si>
  <si>
    <t>implementation rate, penalties</t>
  </si>
  <si>
    <t>model error</t>
  </si>
  <si>
    <t>preference for extreme intensities</t>
  </si>
  <si>
    <t>K/L: uncovered</t>
  </si>
  <si>
    <t>K/L: ESI only</t>
  </si>
  <si>
    <t>critical compensation ratio</t>
  </si>
  <si>
    <t>break-even compensation ratio</t>
  </si>
  <si>
    <t>Fraction of the year for subsidy wedge, L</t>
  </si>
  <si>
    <t>Fraction of the year for subsidy wedge, K</t>
  </si>
  <si>
    <r>
      <t xml:space="preserve">ACA </t>
    </r>
    <r>
      <rPr>
        <i/>
        <sz val="11"/>
        <color theme="1"/>
        <rFont val="Times New Roman"/>
        <family val="1"/>
        <scheme val="minor"/>
      </rPr>
      <t>L</t>
    </r>
    <r>
      <rPr>
        <sz val="11"/>
        <color theme="1"/>
        <rFont val="Times New Roman"/>
        <family val="2"/>
        <scheme val="minor"/>
      </rPr>
      <t xml:space="preserve">-subsidy as ratio to </t>
    </r>
    <r>
      <rPr>
        <i/>
        <sz val="11"/>
        <color theme="1"/>
        <rFont val="Times New Roman"/>
        <family val="1"/>
        <scheme val="minor"/>
      </rPr>
      <t>w</t>
    </r>
  </si>
  <si>
    <r>
      <t xml:space="preserve">ACA </t>
    </r>
    <r>
      <rPr>
        <i/>
        <sz val="11"/>
        <color theme="1"/>
        <rFont val="Times New Roman"/>
        <family val="1"/>
        <scheme val="minor"/>
      </rPr>
      <t>K</t>
    </r>
    <r>
      <rPr>
        <sz val="11"/>
        <color theme="1"/>
        <rFont val="Times New Roman"/>
        <family val="2"/>
        <scheme val="minor"/>
      </rPr>
      <t xml:space="preserve">-subsidy as ratio to </t>
    </r>
    <r>
      <rPr>
        <i/>
        <sz val="11"/>
        <color theme="1"/>
        <rFont val="Times New Roman"/>
        <family val="1"/>
        <scheme val="minor"/>
      </rPr>
      <t>r</t>
    </r>
  </si>
  <si>
    <t>exp pref</t>
  </si>
  <si>
    <t>w/p</t>
  </si>
  <si>
    <t>r/p</t>
  </si>
  <si>
    <t>dln(w/p)</t>
  </si>
  <si>
    <t>dln(r/p)</t>
  </si>
  <si>
    <t>dln(y)</t>
  </si>
  <si>
    <t>real output</t>
  </si>
  <si>
    <t>dln(atshareL)</t>
  </si>
  <si>
    <t>dln(atshareK)</t>
  </si>
  <si>
    <t>impact on log</t>
  </si>
  <si>
    <t>emp</t>
  </si>
  <si>
    <t>output sh</t>
  </si>
  <si>
    <t>Baseline Factor Allocation</t>
  </si>
  <si>
    <t>ESI participants per covered worker</t>
  </si>
  <si>
    <t>Substitution Parameters</t>
  </si>
  <si>
    <t>low-skill employees with ESI</t>
  </si>
  <si>
    <t>total low-skill employees</t>
  </si>
  <si>
    <t>March 2012 CPS</t>
  </si>
  <si>
    <t>high-skill employees with ESI</t>
  </si>
  <si>
    <t>total high-skill employees</t>
  </si>
  <si>
    <t>ratio of total ESI plan participants (CBO) to ESI employees</t>
  </si>
  <si>
    <t>Other Technology Parameters</t>
  </si>
  <si>
    <t>Employer Tax Rates</t>
  </si>
  <si>
    <t>See Table 2 for full-implementation tax rates by sector and skill level</t>
  </si>
  <si>
    <t>low-skill</t>
  </si>
  <si>
    <t>Additional Employee Tax Rates (uniform by sector, and unaffected by the ACA)</t>
  </si>
  <si>
    <t>high-skill</t>
  </si>
  <si>
    <r>
      <t xml:space="preserve">Productivity parameters </t>
    </r>
    <r>
      <rPr>
        <i/>
        <sz val="12"/>
        <color theme="1"/>
        <rFont val="Times New Roman"/>
        <family val="1"/>
        <scheme val="minor"/>
      </rPr>
      <t>A</t>
    </r>
    <r>
      <rPr>
        <sz val="12"/>
        <color theme="1"/>
        <rFont val="Times New Roman"/>
        <family val="2"/>
        <scheme val="minor"/>
      </rPr>
      <t xml:space="preserve"> and </t>
    </r>
    <r>
      <rPr>
        <i/>
        <sz val="12"/>
        <color theme="1"/>
        <rFont val="Times New Roman"/>
        <family val="1"/>
        <scheme val="minor"/>
      </rPr>
      <t>z</t>
    </r>
  </si>
  <si>
    <t>elasticity of factor substitution in production</t>
  </si>
  <si>
    <t>elasticity of sectoral substitution in utility</t>
  </si>
  <si>
    <t>fits baseline factor allocation and productivity</t>
  </si>
  <si>
    <t>baseline marginal revenue product of high-skill labor</t>
  </si>
  <si>
    <t>baseline marginal revenue product of low-skill labor</t>
  </si>
  <si>
    <t>March 2012 CPS annual compensation, including fringes</t>
  </si>
  <si>
    <t>Other Taste Parameters</t>
  </si>
  <si>
    <t>sectoral gradient of consumer preferences</t>
  </si>
  <si>
    <r>
      <rPr>
        <sz val="12"/>
        <color theme="1"/>
        <rFont val="Times New Roman"/>
        <family val="2"/>
        <scheme val="minor"/>
      </rPr>
      <t xml:space="preserve">slope of </t>
    </r>
    <r>
      <rPr>
        <sz val="12"/>
        <color theme="1"/>
        <rFont val="Times New Roman"/>
        <family val="2"/>
        <scheme val="minor"/>
      </rPr>
      <t>sectoral gradient of consumer preferences</t>
    </r>
  </si>
  <si>
    <r>
      <t xml:space="preserve">fits baseline factor allocation and </t>
    </r>
    <r>
      <rPr>
        <sz val="12"/>
        <color theme="1"/>
        <rFont val="Times New Roman"/>
        <family val="2"/>
        <scheme val="minor"/>
      </rPr>
      <t xml:space="preserve">skill-specific </t>
    </r>
    <r>
      <rPr>
        <sz val="12"/>
        <color theme="1"/>
        <rFont val="Times New Roman"/>
        <family val="2"/>
        <scheme val="minor"/>
      </rPr>
      <t>productivity</t>
    </r>
  </si>
  <si>
    <t>Mulligan (2013)</t>
  </si>
  <si>
    <r>
      <t>ESI offer</t>
    </r>
    <r>
      <rPr>
        <sz val="12"/>
        <color theme="1"/>
        <rFont val="Times New Roman"/>
        <family val="2"/>
        <scheme val="minor"/>
      </rPr>
      <t xml:space="preserve"> elasticity </t>
    </r>
    <r>
      <rPr>
        <sz val="12"/>
        <color theme="1"/>
        <rFont val="Times New Roman"/>
        <family val="2"/>
        <scheme val="minor"/>
      </rPr>
      <t>with respect to the</t>
    </r>
    <r>
      <rPr>
        <sz val="12"/>
        <color theme="1"/>
        <rFont val="Times New Roman"/>
        <family val="2"/>
        <scheme val="minor"/>
      </rPr>
      <t xml:space="preserve"> price</t>
    </r>
    <r>
      <rPr>
        <sz val="12"/>
        <color theme="1"/>
        <rFont val="Times New Roman"/>
        <family val="2"/>
        <scheme val="minor"/>
      </rPr>
      <t xml:space="preserve"> of ESI</t>
    </r>
  </si>
  <si>
    <t>also Leontief preferences</t>
  </si>
  <si>
    <t>also inelastic labor supply</t>
  </si>
  <si>
    <r>
      <t xml:space="preserve">factor intensity parameter </t>
    </r>
    <r>
      <rPr>
        <sz val="12"/>
        <color theme="1"/>
        <rFont val="Symbol"/>
        <family val="1"/>
        <charset val="2"/>
      </rPr>
      <t>a</t>
    </r>
    <r>
      <rPr>
        <sz val="12"/>
        <color theme="1"/>
        <rFont val="Times New Roman"/>
        <family val="2"/>
        <scheme val="minor"/>
      </rPr>
      <t xml:space="preserve"> for:</t>
    </r>
  </si>
  <si>
    <t>the most skill-intenstive sector</t>
  </si>
  <si>
    <t>the least skill-intenstive sector</t>
  </si>
  <si>
    <r>
      <t xml:space="preserve">ESI post-tax expenditures per </t>
    </r>
    <r>
      <rPr>
        <sz val="12"/>
        <color theme="1"/>
        <rFont val="Times New Roman"/>
        <family val="2"/>
        <scheme val="minor"/>
      </rPr>
      <t>$</t>
    </r>
    <r>
      <rPr>
        <sz val="12"/>
        <color theme="1"/>
        <rFont val="Times New Roman"/>
        <family val="2"/>
        <scheme val="minor"/>
      </rPr>
      <t xml:space="preserve"> of covered earnings</t>
    </r>
  </si>
  <si>
    <t>ESI participation</t>
  </si>
  <si>
    <t>NGI participation</t>
  </si>
  <si>
    <t>Percentage of low-skill employees at ESI employers who receive subsidies</t>
  </si>
  <si>
    <t>log real low-skill wage (fixed labor supply)</t>
  </si>
  <si>
    <t>log reward to low-skill work (fixed labor supply)</t>
  </si>
  <si>
    <t>participation in private insurance</t>
  </si>
  <si>
    <t>Penalties Implemented 50%</t>
  </si>
  <si>
    <t>Penalties Implemented 100%</t>
  </si>
  <si>
    <t>parameter vector identifier (fixed labor supply)</t>
  </si>
  <si>
    <t>log productivity (fixed labor supply)</t>
  </si>
  <si>
    <r>
      <rPr>
        <u/>
        <sz val="12"/>
        <color theme="1"/>
        <rFont val="Times New Roman"/>
        <family val="1"/>
        <scheme val="minor"/>
      </rPr>
      <t>Note</t>
    </r>
    <r>
      <rPr>
        <sz val="12"/>
        <color theme="1"/>
        <rFont val="Times New Roman"/>
        <family val="2"/>
        <scheme val="minor"/>
      </rPr>
      <t>: Subsidies are assumed to be 80% implemented.  Participation is measured in millions.</t>
    </r>
  </si>
  <si>
    <t>Employer penalty/yr</t>
  </si>
  <si>
    <t>(Exhange subsidy- ESI exclusion)/yr</t>
  </si>
  <si>
    <t>Uncovered net tax/yr</t>
  </si>
  <si>
    <t>Uncovered clawback/yr</t>
  </si>
  <si>
    <t>fringe MTR, low skill</t>
  </si>
  <si>
    <t>fringe MTR, high skill</t>
  </si>
  <si>
    <t>individual mandate penalty rate, low skill</t>
  </si>
  <si>
    <t>individual mandate penalty rate, high skill</t>
  </si>
  <si>
    <t>ESI offer</t>
  </si>
  <si>
    <t>no-ACA log critical ratio</t>
  </si>
  <si>
    <r>
      <t xml:space="preserve">full-implementation tax rate on low-skill ESI labor, </t>
    </r>
    <r>
      <rPr>
        <i/>
        <sz val="12"/>
        <color theme="1"/>
        <rFont val="Symbol"/>
        <family val="1"/>
        <charset val="2"/>
      </rPr>
      <t>t</t>
    </r>
    <r>
      <rPr>
        <i/>
        <vertAlign val="subscript"/>
        <sz val="12"/>
        <color theme="1"/>
        <rFont val="Times New Roman"/>
        <family val="1"/>
        <scheme val="minor"/>
      </rPr>
      <t>cL</t>
    </r>
  </si>
  <si>
    <t>Table 7.  ACA Impacts with and without Window Dressing</t>
  </si>
  <si>
    <t>Table 6.  Model Parameters</t>
  </si>
  <si>
    <t>Wedges, Labor Market Behavior, and Health Insurance Coverage under the Affordable Care Act</t>
  </si>
  <si>
    <t>and</t>
  </si>
  <si>
    <t>Wedges, Wages, and Productivity under the Affordable Care Act</t>
  </si>
  <si>
    <t>by Trevor S. Gallen and Casey B. Mulligan</t>
  </si>
  <si>
    <t>December 2013</t>
  </si>
  <si>
    <t>tab</t>
  </si>
  <si>
    <t>description</t>
  </si>
  <si>
    <t>FixedParams</t>
  </si>
  <si>
    <t>Sectors</t>
  </si>
  <si>
    <t>Calibrations</t>
  </si>
  <si>
    <t>Chartbaseline</t>
  </si>
  <si>
    <t>ChartACA</t>
  </si>
  <si>
    <t>ChartSectorImpacts</t>
  </si>
  <si>
    <t>ChartESI</t>
  </si>
  <si>
    <t>chartcomponents</t>
  </si>
  <si>
    <t>TableofParams</t>
  </si>
  <si>
    <t>Windowdr</t>
  </si>
  <si>
    <t>This file has model simulation backup for two companion NBER working papers:</t>
  </si>
  <si>
    <t>implementation rates</t>
  </si>
  <si>
    <t>Model parameters are input here</t>
  </si>
  <si>
    <t>should match Table 2</t>
  </si>
  <si>
    <t>Each column is a simulated model equilibrium.  Columns differ according to assumed tax rates and other model parameters</t>
  </si>
  <si>
    <t>Figure 12 from the wage paper</t>
  </si>
  <si>
    <t>Figure 3 from the coverage paper</t>
  </si>
  <si>
    <t>Figure 3 ingredients</t>
  </si>
  <si>
    <t>Table 6 (7) from coverage (wage) paper, respectively</t>
  </si>
  <si>
    <t>Table 7 from coverage paper</t>
  </si>
  <si>
    <t>Solvebaseline</t>
  </si>
  <si>
    <t>This file simulates three model equilibria:</t>
  </si>
  <si>
    <t>ACA-absent to match pre-ACA quantities, prices, and tax rates</t>
  </si>
  <si>
    <t>ACA with endogenous labor supply: ACA tax paramaeters with ACA-absent taste and technology parameters</t>
  </si>
  <si>
    <r>
      <rPr>
        <u/>
        <sz val="11"/>
        <color theme="1"/>
        <rFont val="Times New Roman"/>
        <family val="2"/>
        <scheme val="minor"/>
      </rPr>
      <t>Note</t>
    </r>
    <r>
      <rPr>
        <sz val="11"/>
        <color theme="1"/>
        <rFont val="Times New Roman"/>
        <family val="2"/>
        <scheme val="minor"/>
      </rPr>
      <t>: do not set exactly to one</t>
    </r>
  </si>
  <si>
    <r>
      <rPr>
        <u/>
        <sz val="11"/>
        <color theme="1"/>
        <rFont val="Times New Roman"/>
        <family val="2"/>
        <scheme val="minor"/>
      </rPr>
      <t>Note</t>
    </r>
    <r>
      <rPr>
        <sz val="11"/>
        <color theme="1"/>
        <rFont val="Times New Roman"/>
        <family val="2"/>
        <scheme val="minor"/>
      </rPr>
      <t>: do not set exactly to zero</t>
    </r>
  </si>
  <si>
    <r>
      <rPr>
        <u/>
        <sz val="11"/>
        <color theme="1"/>
        <rFont val="Times New Roman"/>
        <family val="2"/>
        <scheme val="minor"/>
      </rPr>
      <t>Note</t>
    </r>
    <r>
      <rPr>
        <sz val="11"/>
        <color theme="1"/>
        <rFont val="Times New Roman"/>
        <family val="2"/>
        <scheme val="minor"/>
      </rPr>
      <t>: must be above one</t>
    </r>
  </si>
  <si>
    <t>Simulation steps IN ORDER</t>
  </si>
  <si>
    <t>Input model parameters</t>
  </si>
  <si>
    <t>Use Solverbaseline tab to make sure ACA-absent equilibrium conditions are satisfied</t>
  </si>
  <si>
    <t>USE Excel SOLVER on this tab to minimum deviations from ACA-absent equilibrium conditions</t>
  </si>
  <si>
    <t>Figure 1 from both papers.  Shows ACA-absent equilibrium sectoral profiles</t>
  </si>
  <si>
    <t>Figure 2 from both papers.  Shows ACA-absent equilibrium sectoral profiles</t>
  </si>
  <si>
    <t>minimize this cell</t>
  </si>
  <si>
    <t>set these cells</t>
  </si>
  <si>
    <t>q* transformed</t>
  </si>
  <si>
    <t>alpha min transformed</t>
  </si>
  <si>
    <t>alpha max transformed</t>
  </si>
  <si>
    <t>alpha slope transformed</t>
  </si>
  <si>
    <t>rho slope factor transformed</t>
  </si>
  <si>
    <t>Moment condition.  Cell should not be red</t>
  </si>
  <si>
    <t>For some guesses as to the values that will satisfy the equilibrium conditions, see the equilibria that have already been simulated and recorded on the Calibrations tab</t>
  </si>
  <si>
    <t>endogenous labor supply</t>
  </si>
  <si>
    <t>fixed labor supply</t>
  </si>
  <si>
    <t>Each row is a sector.  The three model equilibria are shown left to right, in order.  USE Excel SOLVER on this tab to minimum deviations from ACA equilibrium conditions (see column BP)</t>
  </si>
  <si>
    <t>minimize this cell.  It should not be red</t>
  </si>
  <si>
    <t>ACA with fixed labor supply: ACA tax paramaeters with ACA-absent taste and technology parameters, except that the wage elasticity of labor supply is assumed to be essentially zero</t>
  </si>
  <si>
    <t>Use Sectors tab to make sure the two sets of ACA equilibrium conditions are satisfied (see column BP)</t>
  </si>
  <si>
    <t>The EXCEL solver may find the minimum closer to zero if one equilibrium is solved at a time (instead of the two as summarized by BP3)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</si>
</sst>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00"/>
    <numFmt numFmtId="166" formatCode="0.0"/>
    <numFmt numFmtId="167" formatCode="#,##0.0"/>
    <numFmt numFmtId="168" formatCode="_(* #,##0_);_(* \(#,##0\);_(* &quot;-&quot;??_);_(@_)"/>
    <numFmt numFmtId="169" formatCode="0.0%"/>
    <numFmt numFmtId="170" formatCode="0.0000"/>
  </numFmts>
  <fonts count="34" x14ac:knownFonts="1">
    <font>
      <sz val="11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theme="1"/>
      <name val="Times New Roman"/>
      <family val="1"/>
      <scheme val="minor"/>
    </font>
    <font>
      <u/>
      <sz val="11"/>
      <color theme="1"/>
      <name val="Times New Roman"/>
      <family val="2"/>
      <scheme val="minor"/>
    </font>
    <font>
      <i/>
      <sz val="11"/>
      <color theme="1"/>
      <name val="Times New Roman"/>
      <family val="1"/>
      <scheme val="minor"/>
    </font>
    <font>
      <sz val="11"/>
      <color theme="1"/>
      <name val="Times New Roman"/>
      <family val="1"/>
      <scheme val="minor"/>
    </font>
    <font>
      <b/>
      <sz val="9"/>
      <color indexed="81"/>
      <name val="Times New Roman"/>
      <family val="2"/>
    </font>
    <font>
      <sz val="9"/>
      <color indexed="81"/>
      <name val="Times New Roman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Times New Roman"/>
      <family val="2"/>
      <scheme val="minor"/>
    </font>
    <font>
      <u/>
      <sz val="11"/>
      <color theme="1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rgb="FF0000FF"/>
      <name val="Times New Roman"/>
      <family val="2"/>
      <scheme val="minor"/>
    </font>
    <font>
      <b/>
      <sz val="12"/>
      <color theme="1"/>
      <name val="Times New Roman"/>
      <family val="2"/>
      <scheme val="minor"/>
    </font>
    <font>
      <u/>
      <sz val="12"/>
      <color theme="1"/>
      <name val="Times New Roman"/>
      <family val="1"/>
      <scheme val="minor"/>
    </font>
    <font>
      <i/>
      <sz val="12"/>
      <color theme="1"/>
      <name val="Times New Roman"/>
      <family val="1"/>
      <scheme val="minor"/>
    </font>
    <font>
      <sz val="12"/>
      <color theme="1"/>
      <name val="Symbol"/>
      <family val="1"/>
      <charset val="2"/>
    </font>
    <font>
      <sz val="8"/>
      <name val="Times New Roman"/>
      <family val="2"/>
      <scheme val="minor"/>
    </font>
    <font>
      <u/>
      <sz val="12"/>
      <color theme="1"/>
      <name val="Times New Roman"/>
      <family val="2"/>
      <scheme val="minor"/>
    </font>
    <font>
      <b/>
      <sz val="12"/>
      <color theme="1"/>
      <name val="Times New Roman"/>
      <family val="1"/>
      <scheme val="minor"/>
    </font>
    <font>
      <sz val="12"/>
      <color theme="1"/>
      <name val="Times New Roman"/>
      <family val="1"/>
      <scheme val="minor"/>
    </font>
    <font>
      <sz val="11"/>
      <color rgb="FFFF0000"/>
      <name val="Times New Roman"/>
      <family val="2"/>
      <scheme val="minor"/>
    </font>
    <font>
      <i/>
      <vertAlign val="subscript"/>
      <sz val="12"/>
      <color theme="1"/>
      <name val="Times New Roman"/>
      <family val="1"/>
      <scheme val="minor"/>
    </font>
    <font>
      <i/>
      <sz val="12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/>
      <diagonal/>
    </border>
  </borders>
  <cellStyleXfs count="347">
    <xf numFmtId="0" fontId="0" fillId="0" borderId="0"/>
    <xf numFmtId="0" fontId="9" fillId="2" borderId="1" applyNumberFormat="0" applyAlignment="0" applyProtection="0"/>
    <xf numFmtId="0" fontId="10" fillId="3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7">
    <xf numFmtId="0" fontId="0" fillId="0" borderId="0" xfId="0"/>
    <xf numFmtId="0" fontId="11" fillId="0" borderId="0" xfId="0" applyFont="1"/>
    <xf numFmtId="0" fontId="12" fillId="0" borderId="0" xfId="0" applyFont="1"/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3" xfId="0" applyBorder="1"/>
    <xf numFmtId="3" fontId="9" fillId="2" borderId="1" xfId="1" applyNumberFormat="1"/>
    <xf numFmtId="3" fontId="0" fillId="0" borderId="0" xfId="0" applyNumberFormat="1"/>
    <xf numFmtId="2" fontId="9" fillId="2" borderId="1" xfId="1" applyNumberFormat="1"/>
    <xf numFmtId="9" fontId="9" fillId="2" borderId="1" xfId="1" applyNumberFormat="1"/>
    <xf numFmtId="0" fontId="0" fillId="0" borderId="3" xfId="0" applyFont="1" applyBorder="1"/>
    <xf numFmtId="0" fontId="9" fillId="2" borderId="1" xfId="1"/>
    <xf numFmtId="0" fontId="0" fillId="0" borderId="3" xfId="0" quotePrefix="1" applyBorder="1"/>
    <xf numFmtId="165" fontId="9" fillId="2" borderId="1" xfId="1" applyNumberFormat="1"/>
    <xf numFmtId="4" fontId="0" fillId="0" borderId="0" xfId="0" applyNumberFormat="1"/>
    <xf numFmtId="0" fontId="0" fillId="0" borderId="0" xfId="0" applyBorder="1"/>
    <xf numFmtId="166" fontId="9" fillId="2" borderId="1" xfId="1" applyNumberFormat="1"/>
    <xf numFmtId="165" fontId="0" fillId="0" borderId="0" xfId="0" applyNumberFormat="1"/>
    <xf numFmtId="2" fontId="0" fillId="0" borderId="0" xfId="0" applyNumberFormat="1" applyBorder="1"/>
    <xf numFmtId="0" fontId="14" fillId="0" borderId="0" xfId="0" applyFont="1"/>
    <xf numFmtId="0" fontId="0" fillId="0" borderId="0" xfId="0" applyFill="1" applyBorder="1"/>
    <xf numFmtId="0" fontId="0" fillId="0" borderId="0" xfId="0" applyAlignment="1">
      <alignment horizontal="right"/>
    </xf>
    <xf numFmtId="166" fontId="0" fillId="0" borderId="0" xfId="0" applyNumberFormat="1"/>
    <xf numFmtId="2" fontId="0" fillId="0" borderId="0" xfId="0" applyNumberFormat="1"/>
    <xf numFmtId="0" fontId="10" fillId="3" borderId="2" xfId="2"/>
    <xf numFmtId="166" fontId="10" fillId="3" borderId="2" xfId="2" applyNumberFormat="1"/>
    <xf numFmtId="2" fontId="10" fillId="3" borderId="2" xfId="2" applyNumberFormat="1"/>
    <xf numFmtId="166" fontId="0" fillId="0" borderId="0" xfId="0" applyNumberFormat="1" applyBorder="1"/>
    <xf numFmtId="167" fontId="0" fillId="0" borderId="0" xfId="0" applyNumberFormat="1"/>
    <xf numFmtId="168" fontId="9" fillId="2" borderId="1" xfId="77" applyNumberFormat="1" applyFont="1" applyFill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169" fontId="0" fillId="0" borderId="0" xfId="0" applyNumberFormat="1"/>
    <xf numFmtId="9" fontId="0" fillId="0" borderId="0" xfId="0" applyNumberFormat="1"/>
    <xf numFmtId="0" fontId="11" fillId="0" borderId="0" xfId="0" applyFont="1" applyAlignment="1">
      <alignment horizontal="right"/>
    </xf>
    <xf numFmtId="2" fontId="22" fillId="0" borderId="0" xfId="0" applyNumberFormat="1" applyFont="1"/>
    <xf numFmtId="165" fontId="22" fillId="0" borderId="0" xfId="0" applyNumberFormat="1" applyFont="1" applyAlignment="1">
      <alignment horizontal="right"/>
    </xf>
    <xf numFmtId="0" fontId="0" fillId="0" borderId="0" xfId="0" applyFont="1"/>
    <xf numFmtId="3" fontId="13" fillId="0" borderId="0" xfId="0" applyNumberFormat="1" applyFont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164" fontId="0" fillId="0" borderId="0" xfId="0" applyNumberFormat="1"/>
    <xf numFmtId="0" fontId="0" fillId="0" borderId="0" xfId="0" quotePrefix="1"/>
    <xf numFmtId="0" fontId="0" fillId="5" borderId="0" xfId="0" applyFill="1" applyAlignment="1">
      <alignment horizontal="center"/>
    </xf>
    <xf numFmtId="0" fontId="8" fillId="0" borderId="0" xfId="0" applyFont="1"/>
    <xf numFmtId="0" fontId="24" fillId="0" borderId="0" xfId="0" applyFont="1"/>
    <xf numFmtId="0" fontId="23" fillId="0" borderId="0" xfId="0" applyFont="1"/>
    <xf numFmtId="3" fontId="8" fillId="0" borderId="0" xfId="0" applyNumberFormat="1" applyFont="1"/>
    <xf numFmtId="167" fontId="8" fillId="0" borderId="0" xfId="0" applyNumberFormat="1" applyFont="1"/>
    <xf numFmtId="2" fontId="8" fillId="0" borderId="0" xfId="0" applyNumberFormat="1" applyFont="1"/>
    <xf numFmtId="166" fontId="8" fillId="0" borderId="0" xfId="0" applyNumberFormat="1" applyFont="1"/>
    <xf numFmtId="9" fontId="8" fillId="0" borderId="0" xfId="146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 indent="1"/>
    </xf>
    <xf numFmtId="167" fontId="9" fillId="2" borderId="1" xfId="1" applyNumberFormat="1"/>
    <xf numFmtId="0" fontId="3" fillId="0" borderId="0" xfId="0" applyFont="1"/>
    <xf numFmtId="9" fontId="28" fillId="0" borderId="0" xfId="146" applyFont="1"/>
    <xf numFmtId="165" fontId="3" fillId="0" borderId="0" xfId="0" applyNumberFormat="1" applyFont="1"/>
    <xf numFmtId="2" fontId="3" fillId="0" borderId="0" xfId="0" applyNumberFormat="1" applyFont="1"/>
    <xf numFmtId="166" fontId="3" fillId="0" borderId="0" xfId="0" applyNumberFormat="1" applyFont="1"/>
    <xf numFmtId="1" fontId="3" fillId="0" borderId="0" xfId="0" applyNumberFormat="1" applyFont="1"/>
    <xf numFmtId="0" fontId="25" fillId="0" borderId="0" xfId="0" applyFont="1"/>
    <xf numFmtId="0" fontId="29" fillId="0" borderId="0" xfId="0" applyFont="1"/>
    <xf numFmtId="0" fontId="30" fillId="0" borderId="0" xfId="0" applyFont="1"/>
    <xf numFmtId="0" fontId="12" fillId="0" borderId="0" xfId="0" applyFont="1" applyAlignment="1">
      <alignment horizontal="center"/>
    </xf>
    <xf numFmtId="1" fontId="9" fillId="2" borderId="1" xfId="1" applyNumberFormat="1"/>
    <xf numFmtId="0" fontId="0" fillId="0" borderId="0" xfId="0" applyNumberFormat="1"/>
    <xf numFmtId="0" fontId="31" fillId="0" borderId="0" xfId="0" applyFont="1"/>
    <xf numFmtId="170" fontId="0" fillId="0" borderId="0" xfId="0" applyNumberFormat="1"/>
    <xf numFmtId="0" fontId="2" fillId="0" borderId="0" xfId="0" applyFont="1"/>
    <xf numFmtId="169" fontId="3" fillId="0" borderId="0" xfId="146" applyNumberFormat="1" applyFont="1"/>
    <xf numFmtId="0" fontId="2" fillId="0" borderId="0" xfId="0" quotePrefix="1" applyFont="1"/>
    <xf numFmtId="0" fontId="28" fillId="0" borderId="0" xfId="0" applyFont="1"/>
    <xf numFmtId="0" fontId="0" fillId="0" borderId="0" xfId="0" applyBorder="1" applyAlignment="1">
      <alignment vertical="center"/>
    </xf>
    <xf numFmtId="165" fontId="22" fillId="0" borderId="0" xfId="0" applyNumberFormat="1" applyFont="1" applyAlignment="1">
      <alignment horizontal="left"/>
    </xf>
    <xf numFmtId="0" fontId="13" fillId="0" borderId="0" xfId="0" applyFont="1"/>
    <xf numFmtId="0" fontId="12" fillId="0" borderId="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13" fillId="0" borderId="4" xfId="0" applyNumberFormat="1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165" fontId="22" fillId="0" borderId="0" xfId="0" applyNumberFormat="1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347">
    <cellStyle name="Comma" xfId="77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Input" xfId="1" builtinId="20"/>
    <cellStyle name="Normal" xfId="0" builtinId="0"/>
    <cellStyle name="Output" xfId="2" builtinId="21"/>
    <cellStyle name="Percent" xfId="146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  <color rgb="FF0000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hartsheet" Target="chartsheets/sheet6.xml"/><Relationship Id="rId12" Type="http://schemas.openxmlformats.org/officeDocument/2006/relationships/worksheet" Target="worksheets/sheet6.xml"/><Relationship Id="rId13" Type="http://schemas.openxmlformats.org/officeDocument/2006/relationships/worksheet" Target="worksheets/sheet7.xml"/><Relationship Id="rId14" Type="http://schemas.openxmlformats.org/officeDocument/2006/relationships/worksheet" Target="worksheets/sheet8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8" Type="http://schemas.openxmlformats.org/officeDocument/2006/relationships/chartsheet" Target="chartsheets/sheet3.xml"/><Relationship Id="rId9" Type="http://schemas.openxmlformats.org/officeDocument/2006/relationships/chartsheet" Target="chartsheets/sheet4.xml"/><Relationship Id="rId10" Type="http://schemas.openxmlformats.org/officeDocument/2006/relationships/chartsheet" Target="chartsheets/sheet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1.  Equilibrium Allocations by Sector: no ACA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332775163974989"/>
          <c:y val="0.0457264022305438"/>
          <c:w val="0.881345301610484"/>
          <c:h val="0.86558734939759"/>
        </c:manualLayout>
      </c:layout>
      <c:scatterChart>
        <c:scatterStyle val="lineMarker"/>
        <c:varyColors val="0"/>
        <c:ser>
          <c:idx val="1"/>
          <c:order val="0"/>
          <c:tx>
            <c:v>high-skill labor per unit low-skill (K/L)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Sectors!$O$17:$O$217</c:f>
              <c:numCache>
                <c:formatCode>0.00</c:formatCode>
                <c:ptCount val="201"/>
                <c:pt idx="0">
                  <c:v>7.769868128946543</c:v>
                </c:pt>
                <c:pt idx="1">
                  <c:v>7.520273157485407</c:v>
                </c:pt>
                <c:pt idx="2">
                  <c:v>7.282875783250793</c:v>
                </c:pt>
                <c:pt idx="3">
                  <c:v>7.056866266181326</c:v>
                </c:pt>
                <c:pt idx="4">
                  <c:v>6.841502466487438</c:v>
                </c:pt>
                <c:pt idx="5">
                  <c:v>6.63610308274368</c:v>
                </c:pt>
                <c:pt idx="6">
                  <c:v>6.440041674433906</c:v>
                </c:pt>
                <c:pt idx="7">
                  <c:v>6.252741365834358</c:v>
                </c:pt>
                <c:pt idx="8">
                  <c:v>6.073670143211694</c:v>
                </c:pt>
                <c:pt idx="9">
                  <c:v>5.902336669978961</c:v>
                </c:pt>
                <c:pt idx="10">
                  <c:v>5.738286555115606</c:v>
                </c:pt>
                <c:pt idx="11">
                  <c:v>5.581099019162491</c:v>
                </c:pt>
                <c:pt idx="12">
                  <c:v>5.430383909729653</c:v>
                </c:pt>
                <c:pt idx="13">
                  <c:v>5.285779024932783</c:v>
                </c:pt>
                <c:pt idx="14">
                  <c:v>5.146947708692198</c:v>
                </c:pt>
                <c:pt idx="15">
                  <c:v>5.013576686540159</c:v>
                </c:pt>
                <c:pt idx="16">
                  <c:v>4.885374114617326</c:v>
                </c:pt>
                <c:pt idx="17">
                  <c:v>4.762067818002139</c:v>
                </c:pt>
                <c:pt idx="18">
                  <c:v>4.643403697496946</c:v>
                </c:pt>
                <c:pt idx="19">
                  <c:v>4.52914428656467</c:v>
                </c:pt>
                <c:pt idx="20">
                  <c:v>4.376160779856802</c:v>
                </c:pt>
                <c:pt idx="21">
                  <c:v>4.312965156493825</c:v>
                </c:pt>
                <c:pt idx="22">
                  <c:v>4.210642473645103</c:v>
                </c:pt>
                <c:pt idx="23">
                  <c:v>4.111916505978494</c:v>
                </c:pt>
                <c:pt idx="24">
                  <c:v>4.016615534604935</c:v>
                </c:pt>
                <c:pt idx="25">
                  <c:v>3.924578188819682</c:v>
                </c:pt>
                <c:pt idx="26">
                  <c:v>3.835652695625435</c:v>
                </c:pt>
                <c:pt idx="27">
                  <c:v>3.749696192667303</c:v>
                </c:pt>
                <c:pt idx="28">
                  <c:v>3.66657409848084</c:v>
                </c:pt>
                <c:pt idx="29">
                  <c:v>3.586159534610399</c:v>
                </c:pt>
                <c:pt idx="30">
                  <c:v>3.508332794733309</c:v>
                </c:pt>
                <c:pt idx="31">
                  <c:v>3.432980856435723</c:v>
                </c:pt>
                <c:pt idx="32">
                  <c:v>3.359996931737374</c:v>
                </c:pt>
                <c:pt idx="33">
                  <c:v>3.28928005286208</c:v>
                </c:pt>
                <c:pt idx="34">
                  <c:v>3.220734690105384</c:v>
                </c:pt>
                <c:pt idx="35">
                  <c:v>3.154270398965546</c:v>
                </c:pt>
                <c:pt idx="36">
                  <c:v>3.089801493984247</c:v>
                </c:pt>
                <c:pt idx="37">
                  <c:v>3.02724674699288</c:v>
                </c:pt>
                <c:pt idx="38">
                  <c:v>2.96652910768288</c:v>
                </c:pt>
                <c:pt idx="39">
                  <c:v>2.907575444617426</c:v>
                </c:pt>
                <c:pt idx="40">
                  <c:v>2.850316304979671</c:v>
                </c:pt>
                <c:pt idx="41">
                  <c:v>2.794685691511934</c:v>
                </c:pt>
                <c:pt idx="42">
                  <c:v>2.740620855243178</c:v>
                </c:pt>
                <c:pt idx="43">
                  <c:v>2.688062102730295</c:v>
                </c:pt>
                <c:pt idx="44">
                  <c:v>2.636952616654033</c:v>
                </c:pt>
                <c:pt idx="45">
                  <c:v>2.587238288714177</c:v>
                </c:pt>
                <c:pt idx="46">
                  <c:v>2.53886756386205</c:v>
                </c:pt>
                <c:pt idx="47">
                  <c:v>2.491791294992751</c:v>
                </c:pt>
                <c:pt idx="48">
                  <c:v>2.445962607295733</c:v>
                </c:pt>
                <c:pt idx="49">
                  <c:v>2.401336771531112</c:v>
                </c:pt>
                <c:pt idx="50">
                  <c:v>2.357871085561475</c:v>
                </c:pt>
                <c:pt idx="51">
                  <c:v>2.315524763525329</c:v>
                </c:pt>
                <c:pt idx="52">
                  <c:v>2.274258832089595</c:v>
                </c:pt>
                <c:pt idx="53">
                  <c:v>2.234036033264942</c:v>
                </c:pt>
                <c:pt idx="54">
                  <c:v>2.194820733310034</c:v>
                </c:pt>
                <c:pt idx="55">
                  <c:v>2.156578837289116</c:v>
                </c:pt>
                <c:pt idx="56">
                  <c:v>2.119277708882361</c:v>
                </c:pt>
                <c:pt idx="57">
                  <c:v>2.082886095080215</c:v>
                </c:pt>
                <c:pt idx="58">
                  <c:v>2.04737405542203</c:v>
                </c:pt>
                <c:pt idx="59">
                  <c:v>2.012712895465833</c:v>
                </c:pt>
                <c:pt idx="60">
                  <c:v>1.97887510420023</c:v>
                </c:pt>
                <c:pt idx="61">
                  <c:v>1.94583429513166</c:v>
                </c:pt>
                <c:pt idx="62">
                  <c:v>1.913565150800433</c:v>
                </c:pt>
                <c:pt idx="63">
                  <c:v>1.882043370497601</c:v>
                </c:pt>
                <c:pt idx="64">
                  <c:v>1.85124562097167</c:v>
                </c:pt>
                <c:pt idx="65">
                  <c:v>1.82114948992983</c:v>
                </c:pt>
                <c:pt idx="66">
                  <c:v>1.791733442152659</c:v>
                </c:pt>
                <c:pt idx="67">
                  <c:v>1.762976778054471</c:v>
                </c:pt>
                <c:pt idx="68">
                  <c:v>1.734859594533525</c:v>
                </c:pt>
                <c:pt idx="69">
                  <c:v>1.707362747967531</c:v>
                </c:pt>
                <c:pt idx="70">
                  <c:v>1.680467819220059</c:v>
                </c:pt>
                <c:pt idx="71">
                  <c:v>1.654157080532972</c:v>
                </c:pt>
                <c:pt idx="72">
                  <c:v>1.628413464188686</c:v>
                </c:pt>
                <c:pt idx="73">
                  <c:v>1.603220532834107</c:v>
                </c:pt>
                <c:pt idx="74">
                  <c:v>1.578562451365522</c:v>
                </c:pt>
                <c:pt idx="75">
                  <c:v>1.554423960280584</c:v>
                </c:pt>
                <c:pt idx="76">
                  <c:v>1.530790350409846</c:v>
                </c:pt>
                <c:pt idx="77">
                  <c:v>1.507647438946216</c:v>
                </c:pt>
                <c:pt idx="78">
                  <c:v>1.484981546696082</c:v>
                </c:pt>
                <c:pt idx="79">
                  <c:v>1.46277947648092</c:v>
                </c:pt>
                <c:pt idx="80">
                  <c:v>1.441028492622843</c:v>
                </c:pt>
                <c:pt idx="81">
                  <c:v>1.419716301451903</c:v>
                </c:pt>
                <c:pt idx="82">
                  <c:v>1.398831032776918</c:v>
                </c:pt>
                <c:pt idx="83">
                  <c:v>1.378361222265368</c:v>
                </c:pt>
                <c:pt idx="84">
                  <c:v>1.35829579468136</c:v>
                </c:pt>
                <c:pt idx="85">
                  <c:v>1.338624047933833</c:v>
                </c:pt>
                <c:pt idx="86">
                  <c:v>1.319335637890254</c:v>
                </c:pt>
                <c:pt idx="87">
                  <c:v>1.300420563913733</c:v>
                </c:pt>
                <c:pt idx="88">
                  <c:v>1.281869155084174</c:v>
                </c:pt>
                <c:pt idx="89">
                  <c:v>1.263672057066433</c:v>
                </c:pt>
                <c:pt idx="90">
                  <c:v>1.245820219590735</c:v>
                </c:pt>
                <c:pt idx="91">
                  <c:v>1.228304884512679</c:v>
                </c:pt>
                <c:pt idx="92">
                  <c:v>1.21111757442215</c:v>
                </c:pt>
                <c:pt idx="93">
                  <c:v>1.19425008177225</c:v>
                </c:pt>
                <c:pt idx="94">
                  <c:v>1.177694458501092</c:v>
                </c:pt>
                <c:pt idx="95">
                  <c:v>1.161443006120892</c:v>
                </c:pt>
                <c:pt idx="96">
                  <c:v>1.145488266250267</c:v>
                </c:pt>
                <c:pt idx="97">
                  <c:v>1.129823011567085</c:v>
                </c:pt>
                <c:pt idx="98">
                  <c:v>1.11444023716046</c:v>
                </c:pt>
                <c:pt idx="99">
                  <c:v>1.099333152261758</c:v>
                </c:pt>
                <c:pt idx="100">
                  <c:v>1.084495172335602</c:v>
                </c:pt>
                <c:pt idx="101">
                  <c:v>1.06991991151293</c:v>
                </c:pt>
                <c:pt idx="102">
                  <c:v>1.05560117534918</c:v>
                </c:pt>
                <c:pt idx="103">
                  <c:v>1.041532953891621</c:v>
                </c:pt>
                <c:pt idx="104">
                  <c:v>1.027709415040707</c:v>
                </c:pt>
                <c:pt idx="105">
                  <c:v>1.014124898191192</c:v>
                </c:pt>
                <c:pt idx="106">
                  <c:v>1.000773908139512</c:v>
                </c:pt>
                <c:pt idx="107">
                  <c:v>0.987651109244669</c:v>
                </c:pt>
                <c:pt idx="108">
                  <c:v>0.974751319830532</c:v>
                </c:pt>
                <c:pt idx="109">
                  <c:v>0.962069506818155</c:v>
                </c:pt>
                <c:pt idx="110">
                  <c:v>0.949600780577258</c:v>
                </c:pt>
                <c:pt idx="111">
                  <c:v>0.937340389986655</c:v>
                </c:pt>
                <c:pt idx="112">
                  <c:v>0.925283717693904</c:v>
                </c:pt>
                <c:pt idx="113">
                  <c:v>0.913426275564985</c:v>
                </c:pt>
                <c:pt idx="114">
                  <c:v>0.901763700315293</c:v>
                </c:pt>
                <c:pt idx="115">
                  <c:v>0.890291749313646</c:v>
                </c:pt>
                <c:pt idx="116">
                  <c:v>0.879006296551506</c:v>
                </c:pt>
                <c:pt idx="117">
                  <c:v>0.925597935204609</c:v>
                </c:pt>
                <c:pt idx="118">
                  <c:v>0.913947340321849</c:v>
                </c:pt>
                <c:pt idx="119">
                  <c:v>0.902483146183704</c:v>
                </c:pt>
                <c:pt idx="120">
                  <c:v>0.89120141026898</c:v>
                </c:pt>
                <c:pt idx="121">
                  <c:v>0.880098295316229</c:v>
                </c:pt>
                <c:pt idx="122">
                  <c:v>0.869170065928603</c:v>
                </c:pt>
                <c:pt idx="123">
                  <c:v>0.858413085306985</c:v>
                </c:pt>
                <c:pt idx="124">
                  <c:v>0.847823812105872</c:v>
                </c:pt>
                <c:pt idx="125">
                  <c:v>0.837398797406715</c:v>
                </c:pt>
                <c:pt idx="126">
                  <c:v>0.827134681803691</c:v>
                </c:pt>
                <c:pt idx="127">
                  <c:v>0.817028192597138</c:v>
                </c:pt>
                <c:pt idx="128">
                  <c:v>0.807076141090071</c:v>
                </c:pt>
                <c:pt idx="129">
                  <c:v>0.797275419983472</c:v>
                </c:pt>
                <c:pt idx="130">
                  <c:v>0.787623000866197</c:v>
                </c:pt>
                <c:pt idx="131">
                  <c:v>0.778115931795583</c:v>
                </c:pt>
                <c:pt idx="132">
                  <c:v>0.768751334964984</c:v>
                </c:pt>
                <c:pt idx="133">
                  <c:v>0.759526404454665</c:v>
                </c:pt>
                <c:pt idx="134">
                  <c:v>0.750438404062654</c:v>
                </c:pt>
                <c:pt idx="135">
                  <c:v>0.741484665212274</c:v>
                </c:pt>
                <c:pt idx="136">
                  <c:v>0.732662584933261</c:v>
                </c:pt>
                <c:pt idx="137">
                  <c:v>0.723969623913513</c:v>
                </c:pt>
                <c:pt idx="138">
                  <c:v>0.715403304618622</c:v>
                </c:pt>
                <c:pt idx="139">
                  <c:v>0.706961209476496</c:v>
                </c:pt>
                <c:pt idx="140">
                  <c:v>0.698640979124491</c:v>
                </c:pt>
                <c:pt idx="141">
                  <c:v>0.690440310716591</c:v>
                </c:pt>
                <c:pt idx="142">
                  <c:v>0.682356956288262</c:v>
                </c:pt>
                <c:pt idx="143">
                  <c:v>0.674388721176758</c:v>
                </c:pt>
                <c:pt idx="144">
                  <c:v>0.666533462494692</c:v>
                </c:pt>
                <c:pt idx="145">
                  <c:v>0.658789087654843</c:v>
                </c:pt>
                <c:pt idx="146">
                  <c:v>0.651153552944206</c:v>
                </c:pt>
                <c:pt idx="147">
                  <c:v>0.643624862145419</c:v>
                </c:pt>
                <c:pt idx="148">
                  <c:v>0.636201065203758</c:v>
                </c:pt>
                <c:pt idx="149">
                  <c:v>0.628880256937966</c:v>
                </c:pt>
                <c:pt idx="150">
                  <c:v>0.621660575793276</c:v>
                </c:pt>
                <c:pt idx="151">
                  <c:v>0.614540202635041</c:v>
                </c:pt>
                <c:pt idx="152">
                  <c:v>0.607517359581458</c:v>
                </c:pt>
                <c:pt idx="153">
                  <c:v>0.600590308873927</c:v>
                </c:pt>
                <c:pt idx="154">
                  <c:v>0.593757351783667</c:v>
                </c:pt>
                <c:pt idx="155">
                  <c:v>0.587016827553248</c:v>
                </c:pt>
                <c:pt idx="156">
                  <c:v>0.580367112371757</c:v>
                </c:pt>
                <c:pt idx="157">
                  <c:v>0.573806618382388</c:v>
                </c:pt>
                <c:pt idx="158">
                  <c:v>0.567333792721263</c:v>
                </c:pt>
                <c:pt idx="159">
                  <c:v>0.560947116586373</c:v>
                </c:pt>
                <c:pt idx="160">
                  <c:v>0.554645104335549</c:v>
                </c:pt>
                <c:pt idx="161">
                  <c:v>0.548426302612423</c:v>
                </c:pt>
                <c:pt idx="162">
                  <c:v>0.542289289499399</c:v>
                </c:pt>
                <c:pt idx="163">
                  <c:v>0.536232673696656</c:v>
                </c:pt>
                <c:pt idx="164">
                  <c:v>0.530255093726287</c:v>
                </c:pt>
                <c:pt idx="165">
                  <c:v>0.524355217160675</c:v>
                </c:pt>
                <c:pt idx="166">
                  <c:v>0.518531739874274</c:v>
                </c:pt>
                <c:pt idx="167">
                  <c:v>0.512783385317971</c:v>
                </c:pt>
                <c:pt idx="168">
                  <c:v>0.507108903815252</c:v>
                </c:pt>
                <c:pt idx="169">
                  <c:v>0.501507071879429</c:v>
                </c:pt>
                <c:pt idx="170">
                  <c:v>0.49597669155119</c:v>
                </c:pt>
                <c:pt idx="171">
                  <c:v>0.49051658975579</c:v>
                </c:pt>
                <c:pt idx="172">
                  <c:v>0.485125617679213</c:v>
                </c:pt>
                <c:pt idx="173">
                  <c:v>0.479802650162668</c:v>
                </c:pt>
                <c:pt idx="174">
                  <c:v>0.474546585114787</c:v>
                </c:pt>
                <c:pt idx="175">
                  <c:v>0.469356342940953</c:v>
                </c:pt>
                <c:pt idx="176">
                  <c:v>0.464230865989166</c:v>
                </c:pt>
                <c:pt idx="177">
                  <c:v>0.459169118011911</c:v>
                </c:pt>
                <c:pt idx="178">
                  <c:v>0.454170083643494</c:v>
                </c:pt>
                <c:pt idx="179">
                  <c:v>0.449232767892334</c:v>
                </c:pt>
                <c:pt idx="180">
                  <c:v>0.444356195647723</c:v>
                </c:pt>
                <c:pt idx="181">
                  <c:v>0.439539411200591</c:v>
                </c:pt>
                <c:pt idx="182">
                  <c:v>0.434781477777791</c:v>
                </c:pt>
                <c:pt idx="183">
                  <c:v>0.430081477089509</c:v>
                </c:pt>
                <c:pt idx="184">
                  <c:v>0.425438508889339</c:v>
                </c:pt>
                <c:pt idx="185">
                  <c:v>0.420851690546632</c:v>
                </c:pt>
                <c:pt idx="186">
                  <c:v>0.416320156630731</c:v>
                </c:pt>
                <c:pt idx="187">
                  <c:v>0.411843058506702</c:v>
                </c:pt>
                <c:pt idx="188">
                  <c:v>0.407419563942208</c:v>
                </c:pt>
                <c:pt idx="189">
                  <c:v>0.40304885672516</c:v>
                </c:pt>
                <c:pt idx="190">
                  <c:v>0.398730136291824</c:v>
                </c:pt>
                <c:pt idx="191">
                  <c:v>0.394462617365041</c:v>
                </c:pt>
                <c:pt idx="192">
                  <c:v>0.390245529602254</c:v>
                </c:pt>
                <c:pt idx="193">
                  <c:v>0.386078117253034</c:v>
                </c:pt>
                <c:pt idx="194">
                  <c:v>0.38195963882581</c:v>
                </c:pt>
                <c:pt idx="195">
                  <c:v>0.377889366763519</c:v>
                </c:pt>
                <c:pt idx="196">
                  <c:v>0.373866587127914</c:v>
                </c:pt>
                <c:pt idx="197">
                  <c:v>0.369890599292243</c:v>
                </c:pt>
                <c:pt idx="198">
                  <c:v>0.365960715642067</c:v>
                </c:pt>
                <c:pt idx="199">
                  <c:v>0.362076261283956</c:v>
                </c:pt>
                <c:pt idx="200">
                  <c:v>0.358236573761826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Sectors!$H$16</c:f>
              <c:strCache>
                <c:ptCount val="1"/>
                <c:pt idx="0">
                  <c:v>ESI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Sectors!$H$17:$H$217</c:f>
              <c:numCache>
                <c:formatCode>General</c:formatCode>
                <c:ptCount val="20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1.0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</c:numCache>
            </c:numRef>
          </c:yVal>
          <c:smooth val="0"/>
        </c:ser>
        <c:ser>
          <c:idx val="3"/>
          <c:order val="3"/>
          <c:tx>
            <c:v>output price/r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Sectors!$P$17:$P$217</c:f>
              <c:numCache>
                <c:formatCode>0.00</c:formatCode>
                <c:ptCount val="201"/>
                <c:pt idx="0">
                  <c:v>1.251181669655648</c:v>
                </c:pt>
                <c:pt idx="1">
                  <c:v>1.257937052509356</c:v>
                </c:pt>
                <c:pt idx="2">
                  <c:v>1.264692040394493</c:v>
                </c:pt>
                <c:pt idx="3">
                  <c:v>1.271446414632077</c:v>
                </c:pt>
                <c:pt idx="4">
                  <c:v>1.278199951487019</c:v>
                </c:pt>
                <c:pt idx="5">
                  <c:v>1.284952422394901</c:v>
                </c:pt>
                <c:pt idx="6">
                  <c:v>1.291703594175708</c:v>
                </c:pt>
                <c:pt idx="7">
                  <c:v>1.298453229235705</c:v>
                </c:pt>
                <c:pt idx="8">
                  <c:v>1.305201085758465</c:v>
                </c:pt>
                <c:pt idx="9">
                  <c:v>1.311946917886004</c:v>
                </c:pt>
                <c:pt idx="10">
                  <c:v>1.318690475890856</c:v>
                </c:pt>
                <c:pt idx="11">
                  <c:v>1.325431506339841</c:v>
                </c:pt>
                <c:pt idx="12">
                  <c:v>1.332169752250224</c:v>
                </c:pt>
                <c:pt idx="13">
                  <c:v>1.338904953238879</c:v>
                </c:pt>
                <c:pt idx="14">
                  <c:v>1.345636845665019</c:v>
                </c:pt>
                <c:pt idx="15">
                  <c:v>1.352365162767012</c:v>
                </c:pt>
                <c:pt idx="16">
                  <c:v>1.359089634793732</c:v>
                </c:pt>
                <c:pt idx="17">
                  <c:v>1.365809989130885</c:v>
                </c:pt>
                <c:pt idx="18">
                  <c:v>1.372525950422681</c:v>
                </c:pt>
                <c:pt idx="19">
                  <c:v>1.379237240689217</c:v>
                </c:pt>
                <c:pt idx="20">
                  <c:v>1.388624665226195</c:v>
                </c:pt>
                <c:pt idx="21">
                  <c:v>1.392644683783038</c:v>
                </c:pt>
                <c:pt idx="22">
                  <c:v>1.399340268532394</c:v>
                </c:pt>
                <c:pt idx="23">
                  <c:v>1.406030046310073</c:v>
                </c:pt>
                <c:pt idx="24">
                  <c:v>1.412713727646824</c:v>
                </c:pt>
                <c:pt idx="25">
                  <c:v>1.419391021079473</c:v>
                </c:pt>
                <c:pt idx="26">
                  <c:v>1.426061633245812</c:v>
                </c:pt>
                <c:pt idx="27">
                  <c:v>1.432725268977126</c:v>
                </c:pt>
                <c:pt idx="28">
                  <c:v>1.439381631388495</c:v>
                </c:pt>
                <c:pt idx="29">
                  <c:v>1.44603042196703</c:v>
                </c:pt>
                <c:pt idx="30">
                  <c:v>1.452671340658168</c:v>
                </c:pt>
                <c:pt idx="31">
                  <c:v>1.459304085950164</c:v>
                </c:pt>
                <c:pt idx="32">
                  <c:v>1.465928354956879</c:v>
                </c:pt>
                <c:pt idx="33">
                  <c:v>1.472543843498979</c:v>
                </c:pt>
                <c:pt idx="34">
                  <c:v>1.479150246183639</c:v>
                </c:pt>
                <c:pt idx="35">
                  <c:v>1.485747256482836</c:v>
                </c:pt>
                <c:pt idx="36">
                  <c:v>1.492334566810328</c:v>
                </c:pt>
                <c:pt idx="37">
                  <c:v>1.498911868597371</c:v>
                </c:pt>
                <c:pt idx="38">
                  <c:v>1.505478852367266</c:v>
                </c:pt>
                <c:pt idx="39">
                  <c:v>1.51203520780879</c:v>
                </c:pt>
                <c:pt idx="40">
                  <c:v>1.518580623848562</c:v>
                </c:pt>
                <c:pt idx="41">
                  <c:v>1.525114788722422</c:v>
                </c:pt>
                <c:pt idx="42">
                  <c:v>1.531637390045837</c:v>
                </c:pt>
                <c:pt idx="43">
                  <c:v>1.53814811488342</c:v>
                </c:pt>
                <c:pt idx="44">
                  <c:v>1.544646649817567</c:v>
                </c:pt>
                <c:pt idx="45">
                  <c:v>1.551132681016287</c:v>
                </c:pt>
                <c:pt idx="46">
                  <c:v>1.557605894300211</c:v>
                </c:pt>
                <c:pt idx="47">
                  <c:v>1.564065975208876</c:v>
                </c:pt>
                <c:pt idx="48">
                  <c:v>1.570512609066248</c:v>
                </c:pt>
                <c:pt idx="49">
                  <c:v>1.57694548104557</c:v>
                </c:pt>
                <c:pt idx="50">
                  <c:v>1.583364276233504</c:v>
                </c:pt>
                <c:pt idx="51">
                  <c:v>1.589768679693643</c:v>
                </c:pt>
                <c:pt idx="52">
                  <c:v>1.596158376529365</c:v>
                </c:pt>
                <c:pt idx="53">
                  <c:v>1.602533051946077</c:v>
                </c:pt>
                <c:pt idx="54">
                  <c:v>1.608892391312868</c:v>
                </c:pt>
                <c:pt idx="55">
                  <c:v>1.615236080223554</c:v>
                </c:pt>
                <c:pt idx="56">
                  <c:v>1.621563804557162</c:v>
                </c:pt>
                <c:pt idx="57">
                  <c:v>1.627875250537858</c:v>
                </c:pt>
                <c:pt idx="58">
                  <c:v>1.634170104794303</c:v>
                </c:pt>
                <c:pt idx="59">
                  <c:v>1.640448054418483</c:v>
                </c:pt>
                <c:pt idx="60">
                  <c:v>1.646708787023999</c:v>
                </c:pt>
                <c:pt idx="61">
                  <c:v>1.652951990803826</c:v>
                </c:pt>
                <c:pt idx="62">
                  <c:v>1.659177354587547</c:v>
                </c:pt>
                <c:pt idx="63">
                  <c:v>1.665384567898081</c:v>
                </c:pt>
                <c:pt idx="64">
                  <c:v>1.671573321007883</c:v>
                </c:pt>
                <c:pt idx="65">
                  <c:v>1.677743304994639</c:v>
                </c:pt>
                <c:pt idx="66">
                  <c:v>1.683894211796452</c:v>
                </c:pt>
                <c:pt idx="67">
                  <c:v>1.690025734266518</c:v>
                </c:pt>
                <c:pt idx="68">
                  <c:v>1.696137566227304</c:v>
                </c:pt>
                <c:pt idx="69">
                  <c:v>1.702229402524203</c:v>
                </c:pt>
                <c:pt idx="70">
                  <c:v>1.7083009390787</c:v>
                </c:pt>
                <c:pt idx="71">
                  <c:v>1.71435187294102</c:v>
                </c:pt>
                <c:pt idx="72">
                  <c:v>1.720381902342276</c:v>
                </c:pt>
                <c:pt idx="73">
                  <c:v>1.72639072674609</c:v>
                </c:pt>
                <c:pt idx="74">
                  <c:v>1.732378046899719</c:v>
                </c:pt>
                <c:pt idx="75">
                  <c:v>1.73834356488466</c:v>
                </c:pt>
                <c:pt idx="76">
                  <c:v>1.74428698416673</c:v>
                </c:pt>
                <c:pt idx="77">
                  <c:v>1.750208009645627</c:v>
                </c:pt>
                <c:pt idx="78">
                  <c:v>1.75610634770398</c:v>
                </c:pt>
                <c:pt idx="79">
                  <c:v>1.761981706255847</c:v>
                </c:pt>
                <c:pt idx="80">
                  <c:v>1.767833794794696</c:v>
                </c:pt>
                <c:pt idx="81">
                  <c:v>1.77366232444084</c:v>
                </c:pt>
                <c:pt idx="82">
                  <c:v>1.779467007988341</c:v>
                </c:pt>
                <c:pt idx="83">
                  <c:v>1.785247559951351</c:v>
                </c:pt>
                <c:pt idx="84">
                  <c:v>1.791003696609918</c:v>
                </c:pt>
                <c:pt idx="85">
                  <c:v>1.796735136055227</c:v>
                </c:pt>
                <c:pt idx="86">
                  <c:v>1.802441598234282</c:v>
                </c:pt>
                <c:pt idx="87">
                  <c:v>1.80812280499402</c:v>
                </c:pt>
                <c:pt idx="88">
                  <c:v>1.813778480124857</c:v>
                </c:pt>
                <c:pt idx="89">
                  <c:v>1.819408349403651</c:v>
                </c:pt>
                <c:pt idx="90">
                  <c:v>1.825012140636093</c:v>
                </c:pt>
                <c:pt idx="91">
                  <c:v>1.8305895836985</c:v>
                </c:pt>
                <c:pt idx="92">
                  <c:v>1.83614041057902</c:v>
                </c:pt>
                <c:pt idx="93">
                  <c:v>1.841664355418238</c:v>
                </c:pt>
                <c:pt idx="94">
                  <c:v>1.847161154549186</c:v>
                </c:pt>
                <c:pt idx="95">
                  <c:v>1.852630546536726</c:v>
                </c:pt>
                <c:pt idx="96">
                  <c:v>1.858072272216339</c:v>
                </c:pt>
                <c:pt idx="97">
                  <c:v>1.863486074732278</c:v>
                </c:pt>
                <c:pt idx="98">
                  <c:v>1.868871699575115</c:v>
                </c:pt>
                <c:pt idx="99">
                  <c:v>1.874228894618638</c:v>
                </c:pt>
                <c:pt idx="100">
                  <c:v>1.879557410156128</c:v>
                </c:pt>
                <c:pt idx="101">
                  <c:v>1.884856998935988</c:v>
                </c:pt>
                <c:pt idx="102">
                  <c:v>1.890127416196736</c:v>
                </c:pt>
                <c:pt idx="103">
                  <c:v>1.89536841970134</c:v>
                </c:pt>
                <c:pt idx="104">
                  <c:v>1.900579769770901</c:v>
                </c:pt>
                <c:pt idx="105">
                  <c:v>1.905761229317685</c:v>
                </c:pt>
                <c:pt idx="106">
                  <c:v>1.910912563877484</c:v>
                </c:pt>
                <c:pt idx="107">
                  <c:v>1.91603354164131</c:v>
                </c:pt>
                <c:pt idx="108">
                  <c:v>1.921123933486425</c:v>
                </c:pt>
                <c:pt idx="109">
                  <c:v>1.926183513006684</c:v>
                </c:pt>
                <c:pt idx="110">
                  <c:v>1.931212056542217</c:v>
                </c:pt>
                <c:pt idx="111">
                  <c:v>1.936209343208403</c:v>
                </c:pt>
                <c:pt idx="112">
                  <c:v>1.941175154924184</c:v>
                </c:pt>
                <c:pt idx="113">
                  <c:v>1.946109276439672</c:v>
                </c:pt>
                <c:pt idx="114">
                  <c:v>1.951011495363062</c:v>
                </c:pt>
                <c:pt idx="115">
                  <c:v>1.955881602186869</c:v>
                </c:pt>
                <c:pt idx="116">
                  <c:v>1.960719390313439</c:v>
                </c:pt>
                <c:pt idx="117">
                  <c:v>1.964061165951895</c:v>
                </c:pt>
                <c:pt idx="118">
                  <c:v>1.963772405616178</c:v>
                </c:pt>
                <c:pt idx="119">
                  <c:v>1.9634397826498</c:v>
                </c:pt>
                <c:pt idx="120">
                  <c:v>1.963063407698756</c:v>
                </c:pt>
                <c:pt idx="121">
                  <c:v>1.962643394827436</c:v>
                </c:pt>
                <c:pt idx="122">
                  <c:v>1.962179861497672</c:v>
                </c:pt>
                <c:pt idx="123">
                  <c:v>1.961672928547102</c:v>
                </c:pt>
                <c:pt idx="124">
                  <c:v>1.961122720166847</c:v>
                </c:pt>
                <c:pt idx="125">
                  <c:v>1.960529363878512</c:v>
                </c:pt>
                <c:pt idx="126">
                  <c:v>1.959892990510521</c:v>
                </c:pt>
                <c:pt idx="127">
                  <c:v>1.959213734173816</c:v>
                </c:pt>
                <c:pt idx="128">
                  <c:v>1.9584917322369</c:v>
                </c:pt>
                <c:pt idx="129">
                  <c:v>1.957727125300266</c:v>
                </c:pt>
                <c:pt idx="130">
                  <c:v>1.9569200571702</c:v>
                </c:pt>
                <c:pt idx="131">
                  <c:v>1.956070674831985</c:v>
                </c:pt>
                <c:pt idx="132">
                  <c:v>1.955179128422516</c:v>
                </c:pt>
                <c:pt idx="133">
                  <c:v>1.954245571202321</c:v>
                </c:pt>
                <c:pt idx="134">
                  <c:v>1.953270159527031</c:v>
                </c:pt>
                <c:pt idx="135">
                  <c:v>1.952253052818277</c:v>
                </c:pt>
                <c:pt idx="136">
                  <c:v>1.951194413534058</c:v>
                </c:pt>
                <c:pt idx="137">
                  <c:v>1.950094407138557</c:v>
                </c:pt>
                <c:pt idx="138">
                  <c:v>1.948953202071459</c:v>
                </c:pt>
                <c:pt idx="139">
                  <c:v>1.947770969716744</c:v>
                </c:pt>
                <c:pt idx="140">
                  <c:v>1.946547884370984</c:v>
                </c:pt>
                <c:pt idx="141">
                  <c:v>1.945284123211177</c:v>
                </c:pt>
                <c:pt idx="142">
                  <c:v>1.943979866262079</c:v>
                </c:pt>
                <c:pt idx="143">
                  <c:v>1.942635296363104</c:v>
                </c:pt>
                <c:pt idx="144">
                  <c:v>1.94125059913476</c:v>
                </c:pt>
                <c:pt idx="145">
                  <c:v>1.939825962944665</c:v>
                </c:pt>
                <c:pt idx="146">
                  <c:v>1.938361578873123</c:v>
                </c:pt>
                <c:pt idx="147">
                  <c:v>1.936857640678322</c:v>
                </c:pt>
                <c:pt idx="148">
                  <c:v>1.935314344761094</c:v>
                </c:pt>
                <c:pt idx="149">
                  <c:v>1.933731890129333</c:v>
                </c:pt>
                <c:pt idx="150">
                  <c:v>1.932110478362013</c:v>
                </c:pt>
                <c:pt idx="151">
                  <c:v>1.930450313572862</c:v>
                </c:pt>
                <c:pt idx="152">
                  <c:v>1.928751602373684</c:v>
                </c:pt>
                <c:pt idx="153">
                  <c:v>1.92701455383735</c:v>
                </c:pt>
                <c:pt idx="154">
                  <c:v>1.925239379460471</c:v>
                </c:pt>
                <c:pt idx="155">
                  <c:v>1.923426293125756</c:v>
                </c:pt>
                <c:pt idx="156">
                  <c:v>1.921575511064083</c:v>
                </c:pt>
                <c:pt idx="157">
                  <c:v>1.91968725181628</c:v>
                </c:pt>
                <c:pt idx="158">
                  <c:v>1.917761736194643</c:v>
                </c:pt>
                <c:pt idx="159">
                  <c:v>1.915799187244187</c:v>
                </c:pt>
                <c:pt idx="160">
                  <c:v>1.913799830203657</c:v>
                </c:pt>
                <c:pt idx="161">
                  <c:v>1.911763892466313</c:v>
                </c:pt>
                <c:pt idx="162">
                  <c:v>1.90969160354048</c:v>
                </c:pt>
                <c:pt idx="163">
                  <c:v>1.907583195009902</c:v>
                </c:pt>
                <c:pt idx="164">
                  <c:v>1.90543890049389</c:v>
                </c:pt>
                <c:pt idx="165">
                  <c:v>1.903258955607303</c:v>
                </c:pt>
                <c:pt idx="166">
                  <c:v>1.901043597920337</c:v>
                </c:pt>
                <c:pt idx="167">
                  <c:v>1.898793066918171</c:v>
                </c:pt>
                <c:pt idx="168">
                  <c:v>1.896507603960462</c:v>
                </c:pt>
                <c:pt idx="169">
                  <c:v>1.894187452240692</c:v>
                </c:pt>
                <c:pt idx="170">
                  <c:v>1.891832856745425</c:v>
                </c:pt>
                <c:pt idx="171">
                  <c:v>1.889444064213408</c:v>
                </c:pt>
                <c:pt idx="172">
                  <c:v>1.887021323094613</c:v>
                </c:pt>
                <c:pt idx="173">
                  <c:v>1.884564883509171</c:v>
                </c:pt>
                <c:pt idx="174">
                  <c:v>1.882074997206231</c:v>
                </c:pt>
                <c:pt idx="175">
                  <c:v>1.879551917522761</c:v>
                </c:pt>
                <c:pt idx="176">
                  <c:v>1.876995899342295</c:v>
                </c:pt>
                <c:pt idx="177">
                  <c:v>1.874407199053631</c:v>
                </c:pt>
                <c:pt idx="178">
                  <c:v>1.871786074509514</c:v>
                </c:pt>
                <c:pt idx="179">
                  <c:v>1.869132784985284</c:v>
                </c:pt>
                <c:pt idx="180">
                  <c:v>1.866447591137526</c:v>
                </c:pt>
                <c:pt idx="181">
                  <c:v>1.863730754962722</c:v>
                </c:pt>
                <c:pt idx="182">
                  <c:v>1.860982539755912</c:v>
                </c:pt>
                <c:pt idx="183">
                  <c:v>1.858203210069388</c:v>
                </c:pt>
                <c:pt idx="184">
                  <c:v>1.855393031671411</c:v>
                </c:pt>
                <c:pt idx="185">
                  <c:v>1.852552271504994</c:v>
                </c:pt>
                <c:pt idx="186">
                  <c:v>1.849681197646715</c:v>
                </c:pt>
                <c:pt idx="187">
                  <c:v>1.846780079265622</c:v>
                </c:pt>
                <c:pt idx="188">
                  <c:v>1.843849186582196</c:v>
                </c:pt>
                <c:pt idx="189">
                  <c:v>1.84088879082741</c:v>
                </c:pt>
                <c:pt idx="190">
                  <c:v>1.837899164201882</c:v>
                </c:pt>
                <c:pt idx="191">
                  <c:v>1.834880579835135</c:v>
                </c:pt>
                <c:pt idx="192">
                  <c:v>1.831833311744976</c:v>
                </c:pt>
                <c:pt idx="193">
                  <c:v>1.828757634796986</c:v>
                </c:pt>
                <c:pt idx="194">
                  <c:v>1.82565382466417</c:v>
                </c:pt>
                <c:pt idx="195">
                  <c:v>1.822522157786723</c:v>
                </c:pt>
                <c:pt idx="196">
                  <c:v>1.819362911331972</c:v>
                </c:pt>
                <c:pt idx="197">
                  <c:v>1.816176363154464</c:v>
                </c:pt>
                <c:pt idx="198">
                  <c:v>1.812962791756231</c:v>
                </c:pt>
                <c:pt idx="199">
                  <c:v>1.809722476247235</c:v>
                </c:pt>
                <c:pt idx="200">
                  <c:v>1.806455696305999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5923176"/>
        <c:axId val="-2117988248"/>
      </c:scatterChart>
      <c:scatterChart>
        <c:scatterStyle val="lineMarker"/>
        <c:varyColors val="0"/>
        <c:ser>
          <c:idx val="0"/>
          <c:order val="2"/>
          <c:tx>
            <c:v>total labor (K+L), right scale</c:v>
          </c:tx>
          <c:spPr>
            <a:ln w="381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Sectors!$N$17:$N$217</c:f>
              <c:numCache>
                <c:formatCode>General</c:formatCode>
                <c:ptCount val="201"/>
                <c:pt idx="0">
                  <c:v>397.7232947834024</c:v>
                </c:pt>
                <c:pt idx="1">
                  <c:v>385.8808848740152</c:v>
                </c:pt>
                <c:pt idx="2">
                  <c:v>374.4784350611226</c:v>
                </c:pt>
                <c:pt idx="3">
                  <c:v>363.4975732758494</c:v>
                </c:pt>
                <c:pt idx="4">
                  <c:v>352.9207719360722</c:v>
                </c:pt>
                <c:pt idx="5">
                  <c:v>342.7313059818384</c:v>
                </c:pt>
                <c:pt idx="6">
                  <c:v>332.913213147872</c:v>
                </c:pt>
                <c:pt idx="7">
                  <c:v>323.4512563456395</c:v>
                </c:pt>
                <c:pt idx="8">
                  <c:v>314.330888035255</c:v>
                </c:pt>
                <c:pt idx="9">
                  <c:v>305.5382164747811</c:v>
                </c:pt>
                <c:pt idx="10">
                  <c:v>297.0599737412952</c:v>
                </c:pt>
                <c:pt idx="11">
                  <c:v>288.8834854244456</c:v>
                </c:pt>
                <c:pt idx="12">
                  <c:v>280.9966418991691</c:v>
                </c:pt>
                <c:pt idx="13">
                  <c:v>273.3878710897945</c:v>
                </c:pt>
                <c:pt idx="14">
                  <c:v>266.0461126429753</c:v>
                </c:pt>
                <c:pt idx="15">
                  <c:v>258.9607934317565</c:v>
                </c:pt>
                <c:pt idx="16">
                  <c:v>252.1218043176488</c:v>
                </c:pt>
                <c:pt idx="17">
                  <c:v>245.5194781018666</c:v>
                </c:pt>
                <c:pt idx="18">
                  <c:v>239.1445686008859</c:v>
                </c:pt>
                <c:pt idx="19">
                  <c:v>232.9882307852501</c:v>
                </c:pt>
                <c:pt idx="20">
                  <c:v>224.7205150096421</c:v>
                </c:pt>
                <c:pt idx="21">
                  <c:v>221.2977836809815</c:v>
                </c:pt>
                <c:pt idx="22">
                  <c:v>215.7478251104318</c:v>
                </c:pt>
                <c:pt idx="23">
                  <c:v>210.3847065060782</c:v>
                </c:pt>
                <c:pt idx="24">
                  <c:v>205.2013240558333</c:v>
                </c:pt>
                <c:pt idx="25">
                  <c:v>200.1908752606575</c:v>
                </c:pt>
                <c:pt idx="26">
                  <c:v>195.3468450766293</c:v>
                </c:pt>
                <c:pt idx="27">
                  <c:v>190.6629927420927</c:v>
                </c:pt>
                <c:pt idx="28">
                  <c:v>186.1333392538252</c:v>
                </c:pt>
                <c:pt idx="29">
                  <c:v>181.752155458182</c:v>
                </c:pt>
                <c:pt idx="30">
                  <c:v>177.5139507250664</c:v>
                </c:pt>
                <c:pt idx="31">
                  <c:v>173.4134621743603</c:v>
                </c:pt>
                <c:pt idx="32">
                  <c:v>169.4456444261214</c:v>
                </c:pt>
                <c:pt idx="33">
                  <c:v>165.6056598474422</c:v>
                </c:pt>
                <c:pt idx="34">
                  <c:v>161.8888692703457</c:v>
                </c:pt>
                <c:pt idx="35">
                  <c:v>158.2908231564987</c:v>
                </c:pt>
                <c:pt idx="36">
                  <c:v>154.8072531858437</c:v>
                </c:pt>
                <c:pt idx="37">
                  <c:v>151.4340642474923</c:v>
                </c:pt>
                <c:pt idx="38">
                  <c:v>148.1673268123992</c:v>
                </c:pt>
                <c:pt idx="39">
                  <c:v>145.0032696684415</c:v>
                </c:pt>
                <c:pt idx="40">
                  <c:v>141.938272999566</c:v>
                </c:pt>
                <c:pt idx="41">
                  <c:v>138.9688617916594</c:v>
                </c:pt>
                <c:pt idx="42">
                  <c:v>136.0916995487151</c:v>
                </c:pt>
                <c:pt idx="43">
                  <c:v>133.3035823037533</c:v>
                </c:pt>
                <c:pt idx="44">
                  <c:v>130.6014329097722</c:v>
                </c:pt>
                <c:pt idx="45">
                  <c:v>127.9822955967904</c:v>
                </c:pt>
                <c:pt idx="46">
                  <c:v>125.4433307817778</c:v>
                </c:pt>
                <c:pt idx="47">
                  <c:v>122.9818101189645</c:v>
                </c:pt>
                <c:pt idx="48">
                  <c:v>120.5951117786776</c:v>
                </c:pt>
                <c:pt idx="49">
                  <c:v>118.2807159434727</c:v>
                </c:pt>
                <c:pt idx="50">
                  <c:v>116.0362005109161</c:v>
                </c:pt>
                <c:pt idx="51">
                  <c:v>113.8592369929261</c:v>
                </c:pt>
                <c:pt idx="52">
                  <c:v>111.747586602104</c:v>
                </c:pt>
                <c:pt idx="53">
                  <c:v>109.6990965159831</c:v>
                </c:pt>
                <c:pt idx="54">
                  <c:v>107.7116963105906</c:v>
                </c:pt>
                <c:pt idx="55">
                  <c:v>105.7833945551575</c:v>
                </c:pt>
                <c:pt idx="56">
                  <c:v>103.9122755602361</c:v>
                </c:pt>
                <c:pt idx="57">
                  <c:v>102.0964962718728</c:v>
                </c:pt>
                <c:pt idx="58">
                  <c:v>100.3342833048648</c:v>
                </c:pt>
                <c:pt idx="59">
                  <c:v>98.62393010848081</c:v>
                </c:pt>
                <c:pt idx="60">
                  <c:v>96.9637942583628</c:v>
                </c:pt>
                <c:pt idx="61">
                  <c:v>95.35229486864073</c:v>
                </c:pt>
                <c:pt idx="62">
                  <c:v>93.78791011859687</c:v>
                </c:pt>
                <c:pt idx="63">
                  <c:v>92.26917488849793</c:v>
                </c:pt>
                <c:pt idx="64">
                  <c:v>90.79467849948475</c:v>
                </c:pt>
                <c:pt idx="65">
                  <c:v>89.36306255266238</c:v>
                </c:pt>
                <c:pt idx="66">
                  <c:v>87.97301886277954</c:v>
                </c:pt>
                <c:pt idx="67">
                  <c:v>86.62328748211161</c:v>
                </c:pt>
                <c:pt idx="68">
                  <c:v>85.31265481038011</c:v>
                </c:pt>
                <c:pt idx="69">
                  <c:v>84.03995178675008</c:v>
                </c:pt>
                <c:pt idx="70">
                  <c:v>82.80405216013714</c:v>
                </c:pt>
                <c:pt idx="71">
                  <c:v>81.60387083424702</c:v>
                </c:pt>
                <c:pt idx="72">
                  <c:v>80.43836228394032</c:v>
                </c:pt>
                <c:pt idx="73">
                  <c:v>79.306519039687</c:v>
                </c:pt>
                <c:pt idx="74">
                  <c:v>78.20737023702944</c:v>
                </c:pt>
                <c:pt idx="75">
                  <c:v>77.1399802281245</c:v>
                </c:pt>
                <c:pt idx="76">
                  <c:v>76.10344725257771</c:v>
                </c:pt>
                <c:pt idx="77">
                  <c:v>75.09690216491647</c:v>
                </c:pt>
                <c:pt idx="78">
                  <c:v>74.11950721617916</c:v>
                </c:pt>
                <c:pt idx="79">
                  <c:v>73.17045488721624</c:v>
                </c:pt>
                <c:pt idx="80">
                  <c:v>72.24896677141862</c:v>
                </c:pt>
                <c:pt idx="81">
                  <c:v>71.35429250469542</c:v>
                </c:pt>
                <c:pt idx="82">
                  <c:v>70.48570874062783</c:v>
                </c:pt>
                <c:pt idx="83">
                  <c:v>69.64251816882805</c:v>
                </c:pt>
                <c:pt idx="84">
                  <c:v>68.82404857462137</c:v>
                </c:pt>
                <c:pt idx="85">
                  <c:v>68.02965193826419</c:v>
                </c:pt>
                <c:pt idx="86">
                  <c:v>67.25870357199186</c:v>
                </c:pt>
                <c:pt idx="87">
                  <c:v>66.5106012932741</c:v>
                </c:pt>
                <c:pt idx="88">
                  <c:v>65.78476463273015</c:v>
                </c:pt>
                <c:pt idx="89">
                  <c:v>65.08063407523147</c:v>
                </c:pt>
                <c:pt idx="90">
                  <c:v>64.39767033278773</c:v>
                </c:pt>
                <c:pt idx="91">
                  <c:v>63.7353536478789</c:v>
                </c:pt>
                <c:pt idx="92">
                  <c:v>63.09318312595885</c:v>
                </c:pt>
                <c:pt idx="93">
                  <c:v>62.47067609591689</c:v>
                </c:pt>
                <c:pt idx="94">
                  <c:v>61.86736749733908</c:v>
                </c:pt>
                <c:pt idx="95">
                  <c:v>61.28280929346813</c:v>
                </c:pt>
                <c:pt idx="96">
                  <c:v>60.7165699088097</c:v>
                </c:pt>
                <c:pt idx="97">
                  <c:v>60.16823369038473</c:v>
                </c:pt>
                <c:pt idx="98">
                  <c:v>59.63740039167355</c:v>
                </c:pt>
                <c:pt idx="99">
                  <c:v>59.12368467834182</c:v>
                </c:pt>
                <c:pt idx="100">
                  <c:v>58.62671565488242</c:v>
                </c:pt>
                <c:pt idx="101">
                  <c:v>58.14613641134744</c:v>
                </c:pt>
                <c:pt idx="102">
                  <c:v>57.68160358938384</c:v>
                </c:pt>
                <c:pt idx="103">
                  <c:v>57.23278696682213</c:v>
                </c:pt>
                <c:pt idx="104">
                  <c:v>56.79936906010583</c:v>
                </c:pt>
                <c:pt idx="105">
                  <c:v>56.38104474388022</c:v>
                </c:pt>
                <c:pt idx="106">
                  <c:v>55.97752088709298</c:v>
                </c:pt>
                <c:pt idx="107">
                  <c:v>55.58851600498998</c:v>
                </c:pt>
                <c:pt idx="108">
                  <c:v>55.21375992641893</c:v>
                </c:pt>
                <c:pt idx="109">
                  <c:v>54.85299347588192</c:v>
                </c:pt>
                <c:pt idx="110">
                  <c:v>54.50596816980489</c:v>
                </c:pt>
                <c:pt idx="111">
                  <c:v>54.17244592651775</c:v>
                </c:pt>
                <c:pt idx="112">
                  <c:v>53.85219878946457</c:v>
                </c:pt>
                <c:pt idx="113">
                  <c:v>53.54500866318531</c:v>
                </c:pt>
                <c:pt idx="114">
                  <c:v>53.25066706163582</c:v>
                </c:pt>
                <c:pt idx="115">
                  <c:v>52.96897486843134</c:v>
                </c:pt>
                <c:pt idx="116">
                  <c:v>52.6997421086234</c:v>
                </c:pt>
                <c:pt idx="117">
                  <c:v>49.55802975959593</c:v>
                </c:pt>
                <c:pt idx="118">
                  <c:v>49.31932278407362</c:v>
                </c:pt>
                <c:pt idx="119">
                  <c:v>49.09201423125212</c:v>
                </c:pt>
                <c:pt idx="120">
                  <c:v>48.87595163875073</c:v>
                </c:pt>
                <c:pt idx="121">
                  <c:v>48.67099039471721</c:v>
                </c:pt>
                <c:pt idx="122">
                  <c:v>48.47699357426464</c:v>
                </c:pt>
                <c:pt idx="123">
                  <c:v>48.29383178491505</c:v>
                </c:pt>
                <c:pt idx="124">
                  <c:v>48.12138302080187</c:v>
                </c:pt>
                <c:pt idx="125">
                  <c:v>47.9595325253985</c:v>
                </c:pt>
                <c:pt idx="126">
                  <c:v>47.80817266255467</c:v>
                </c:pt>
                <c:pt idx="127">
                  <c:v>47.66720279563428</c:v>
                </c:pt>
                <c:pt idx="128">
                  <c:v>47.53652917456348</c:v>
                </c:pt>
                <c:pt idx="129">
                  <c:v>47.41606483060873</c:v>
                </c:pt>
                <c:pt idx="130">
                  <c:v>47.30572947871818</c:v>
                </c:pt>
                <c:pt idx="131">
                  <c:v>47.2054494272709</c:v>
                </c:pt>
                <c:pt idx="132">
                  <c:v>47.11515749509032</c:v>
                </c:pt>
                <c:pt idx="133">
                  <c:v>47.03479293559026</c:v>
                </c:pt>
                <c:pt idx="134">
                  <c:v>46.9643013679318</c:v>
                </c:pt>
                <c:pt idx="135">
                  <c:v>46.90363471508142</c:v>
                </c:pt>
                <c:pt idx="136">
                  <c:v>46.8527511486704</c:v>
                </c:pt>
                <c:pt idx="137">
                  <c:v>46.81161504056658</c:v>
                </c:pt>
                <c:pt idx="138">
                  <c:v>46.78019692107937</c:v>
                </c:pt>
                <c:pt idx="139">
                  <c:v>46.7584734437294</c:v>
                </c:pt>
                <c:pt idx="140">
                  <c:v>46.74642735652343</c:v>
                </c:pt>
                <c:pt idx="141">
                  <c:v>46.74404747968596</c:v>
                </c:pt>
                <c:pt idx="142">
                  <c:v>46.75132868980732</c:v>
                </c:pt>
                <c:pt idx="143">
                  <c:v>46.76827191037916</c:v>
                </c:pt>
                <c:pt idx="144">
                  <c:v>46.79488410869629</c:v>
                </c:pt>
                <c:pt idx="145">
                  <c:v>46.83117829911428</c:v>
                </c:pt>
                <c:pt idx="146">
                  <c:v>46.87717355266153</c:v>
                </c:pt>
                <c:pt idx="147">
                  <c:v>46.93289501301334</c:v>
                </c:pt>
                <c:pt idx="148">
                  <c:v>46.9983739188458</c:v>
                </c:pt>
                <c:pt idx="149">
                  <c:v>47.07364763259606</c:v>
                </c:pt>
                <c:pt idx="150">
                  <c:v>47.15875967566549</c:v>
                </c:pt>
                <c:pt idx="151">
                  <c:v>47.25375977011137</c:v>
                </c:pt>
                <c:pt idx="152">
                  <c:v>47.35870388688286</c:v>
                </c:pt>
                <c:pt idx="153">
                  <c:v>47.47365430066635</c:v>
                </c:pt>
                <c:pt idx="154">
                  <c:v>47.59867965141498</c:v>
                </c:pt>
                <c:pt idx="155">
                  <c:v>47.7338550126477</c:v>
                </c:pt>
                <c:pt idx="156">
                  <c:v>47.87926196661274</c:v>
                </c:pt>
                <c:pt idx="157">
                  <c:v>48.03498868642084</c:v>
                </c:pt>
                <c:pt idx="158">
                  <c:v>48.20113002526412</c:v>
                </c:pt>
                <c:pt idx="159">
                  <c:v>48.37778761284708</c:v>
                </c:pt>
                <c:pt idx="160">
                  <c:v>48.56506995916712</c:v>
                </c:pt>
                <c:pt idx="161">
                  <c:v>48.76309256579313</c:v>
                </c:pt>
                <c:pt idx="162">
                  <c:v>48.97197804480253</c:v>
                </c:pt>
                <c:pt idx="163">
                  <c:v>49.19185624554751</c:v>
                </c:pt>
                <c:pt idx="164">
                  <c:v>49.42286438943563</c:v>
                </c:pt>
                <c:pt idx="165">
                  <c:v>49.66514721291962</c:v>
                </c:pt>
                <c:pt idx="166">
                  <c:v>49.91885711890643</c:v>
                </c:pt>
                <c:pt idx="167">
                  <c:v>50.18415433680662</c:v>
                </c:pt>
                <c:pt idx="168">
                  <c:v>50.46120709146064</c:v>
                </c:pt>
                <c:pt idx="169">
                  <c:v>50.75019178119096</c:v>
                </c:pt>
                <c:pt idx="170">
                  <c:v>51.05129316524478</c:v>
                </c:pt>
                <c:pt idx="171">
                  <c:v>51.36470456090585</c:v>
                </c:pt>
                <c:pt idx="172">
                  <c:v>51.6906280505709</c:v>
                </c:pt>
                <c:pt idx="173">
                  <c:v>52.0292746991008</c:v>
                </c:pt>
                <c:pt idx="174">
                  <c:v>52.38086478177415</c:v>
                </c:pt>
                <c:pt idx="175">
                  <c:v>52.74562802318834</c:v>
                </c:pt>
                <c:pt idx="176">
                  <c:v>53.12380384747042</c:v>
                </c:pt>
                <c:pt idx="177">
                  <c:v>53.51564164018027</c:v>
                </c:pt>
                <c:pt idx="178">
                  <c:v>53.9214010223057</c:v>
                </c:pt>
                <c:pt idx="179">
                  <c:v>54.34135213677204</c:v>
                </c:pt>
                <c:pt idx="180">
                  <c:v>54.77577594790793</c:v>
                </c:pt>
                <c:pt idx="181">
                  <c:v>55.22496455433139</c:v>
                </c:pt>
                <c:pt idx="182">
                  <c:v>55.68922151574413</c:v>
                </c:pt>
                <c:pt idx="183">
                  <c:v>56.16886219414448</c:v>
                </c:pt>
                <c:pt idx="184">
                  <c:v>56.6642141099951</c:v>
                </c:pt>
                <c:pt idx="185">
                  <c:v>57.17561731390717</c:v>
                </c:pt>
                <c:pt idx="186">
                  <c:v>57.70342477443094</c:v>
                </c:pt>
                <c:pt idx="187">
                  <c:v>58.2480027825685</c:v>
                </c:pt>
                <c:pt idx="188">
                  <c:v>58.80973137365671</c:v>
                </c:pt>
                <c:pt idx="189">
                  <c:v>59.38900476729783</c:v>
                </c:pt>
                <c:pt idx="190">
                  <c:v>59.9862318260477</c:v>
                </c:pt>
                <c:pt idx="191">
                  <c:v>60.60183653360541</c:v>
                </c:pt>
                <c:pt idx="192">
                  <c:v>61.2362584932832</c:v>
                </c:pt>
                <c:pt idx="193">
                  <c:v>61.88995344757343</c:v>
                </c:pt>
                <c:pt idx="194">
                  <c:v>62.56339381966597</c:v>
                </c:pt>
                <c:pt idx="195">
                  <c:v>63.25706927781248</c:v>
                </c:pt>
                <c:pt idx="196">
                  <c:v>63.97148732347372</c:v>
                </c:pt>
                <c:pt idx="197">
                  <c:v>64.70717390423223</c:v>
                </c:pt>
                <c:pt idx="198">
                  <c:v>65.46467405249865</c:v>
                </c:pt>
                <c:pt idx="199">
                  <c:v>66.24455255108765</c:v>
                </c:pt>
                <c:pt idx="200">
                  <c:v>67.04739462679154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6439304"/>
        <c:axId val="-2029989288"/>
      </c:scatterChart>
      <c:valAx>
        <c:axId val="-2145923176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Sector,</a:t>
                </a:r>
                <a:r>
                  <a:rPr lang="en-US" sz="1400" baseline="0"/>
                  <a:t> ordered by low-skill intensity of its technology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7988248"/>
        <c:crosses val="autoZero"/>
        <c:crossBetween val="midCat"/>
      </c:valAx>
      <c:valAx>
        <c:axId val="-2117988248"/>
        <c:scaling>
          <c:orientation val="minMax"/>
          <c:max val="5.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45923176"/>
        <c:crosses val="autoZero"/>
        <c:crossBetween val="midCat"/>
        <c:majorUnit val="1.0"/>
      </c:valAx>
      <c:valAx>
        <c:axId val="-2029989288"/>
        <c:scaling>
          <c:orientation val="minMax"/>
          <c:max val="50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Employment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26439304"/>
        <c:crosses val="max"/>
        <c:crossBetween val="midCat"/>
      </c:valAx>
      <c:valAx>
        <c:axId val="-202643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29989288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8100684638544"/>
          <c:y val="0.181028007723461"/>
          <c:w val="0.435539955416737"/>
          <c:h val="0.203533296731605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1.  Equilibrium Allocations by Sector: no ACA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332775163974989"/>
          <c:y val="0.0457264022305438"/>
          <c:w val="0.881345301610484"/>
          <c:h val="0.86558734939759"/>
        </c:manualLayout>
      </c:layout>
      <c:scatterChart>
        <c:scatterStyle val="lineMarker"/>
        <c:varyColors val="0"/>
        <c:ser>
          <c:idx val="1"/>
          <c:order val="0"/>
          <c:tx>
            <c:v>high-skill labor per unit low-skill (K/L)</c:v>
          </c:tx>
          <c:spPr>
            <a:ln w="635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Sectors!$O$17:$O$217</c:f>
              <c:numCache>
                <c:formatCode>0.00</c:formatCode>
                <c:ptCount val="201"/>
                <c:pt idx="0">
                  <c:v>7.769868128946543</c:v>
                </c:pt>
                <c:pt idx="1">
                  <c:v>7.520273157485407</c:v>
                </c:pt>
                <c:pt idx="2">
                  <c:v>7.282875783250793</c:v>
                </c:pt>
                <c:pt idx="3">
                  <c:v>7.056866266181326</c:v>
                </c:pt>
                <c:pt idx="4">
                  <c:v>6.841502466487438</c:v>
                </c:pt>
                <c:pt idx="5">
                  <c:v>6.63610308274368</c:v>
                </c:pt>
                <c:pt idx="6">
                  <c:v>6.440041674433906</c:v>
                </c:pt>
                <c:pt idx="7">
                  <c:v>6.252741365834358</c:v>
                </c:pt>
                <c:pt idx="8">
                  <c:v>6.073670143211694</c:v>
                </c:pt>
                <c:pt idx="9">
                  <c:v>5.902336669978961</c:v>
                </c:pt>
                <c:pt idx="10">
                  <c:v>5.738286555115606</c:v>
                </c:pt>
                <c:pt idx="11">
                  <c:v>5.581099019162491</c:v>
                </c:pt>
                <c:pt idx="12">
                  <c:v>5.430383909729653</c:v>
                </c:pt>
                <c:pt idx="13">
                  <c:v>5.285779024932783</c:v>
                </c:pt>
                <c:pt idx="14">
                  <c:v>5.146947708692198</c:v>
                </c:pt>
                <c:pt idx="15">
                  <c:v>5.013576686540159</c:v>
                </c:pt>
                <c:pt idx="16">
                  <c:v>4.885374114617326</c:v>
                </c:pt>
                <c:pt idx="17">
                  <c:v>4.762067818002139</c:v>
                </c:pt>
                <c:pt idx="18">
                  <c:v>4.643403697496946</c:v>
                </c:pt>
                <c:pt idx="19">
                  <c:v>4.52914428656467</c:v>
                </c:pt>
                <c:pt idx="20">
                  <c:v>4.376160779856802</c:v>
                </c:pt>
                <c:pt idx="21">
                  <c:v>4.312965156493825</c:v>
                </c:pt>
                <c:pt idx="22">
                  <c:v>4.210642473645103</c:v>
                </c:pt>
                <c:pt idx="23">
                  <c:v>4.111916505978494</c:v>
                </c:pt>
                <c:pt idx="24">
                  <c:v>4.016615534604935</c:v>
                </c:pt>
                <c:pt idx="25">
                  <c:v>3.924578188819682</c:v>
                </c:pt>
                <c:pt idx="26">
                  <c:v>3.835652695625435</c:v>
                </c:pt>
                <c:pt idx="27">
                  <c:v>3.749696192667303</c:v>
                </c:pt>
                <c:pt idx="28">
                  <c:v>3.66657409848084</c:v>
                </c:pt>
                <c:pt idx="29">
                  <c:v>3.586159534610399</c:v>
                </c:pt>
                <c:pt idx="30">
                  <c:v>3.508332794733309</c:v>
                </c:pt>
                <c:pt idx="31">
                  <c:v>3.432980856435723</c:v>
                </c:pt>
                <c:pt idx="32">
                  <c:v>3.359996931737374</c:v>
                </c:pt>
                <c:pt idx="33">
                  <c:v>3.28928005286208</c:v>
                </c:pt>
                <c:pt idx="34">
                  <c:v>3.220734690105384</c:v>
                </c:pt>
                <c:pt idx="35">
                  <c:v>3.154270398965546</c:v>
                </c:pt>
                <c:pt idx="36">
                  <c:v>3.089801493984247</c:v>
                </c:pt>
                <c:pt idx="37">
                  <c:v>3.02724674699288</c:v>
                </c:pt>
                <c:pt idx="38">
                  <c:v>2.96652910768288</c:v>
                </c:pt>
                <c:pt idx="39">
                  <c:v>2.907575444617426</c:v>
                </c:pt>
                <c:pt idx="40">
                  <c:v>2.850316304979671</c:v>
                </c:pt>
                <c:pt idx="41">
                  <c:v>2.794685691511934</c:v>
                </c:pt>
                <c:pt idx="42">
                  <c:v>2.740620855243178</c:v>
                </c:pt>
                <c:pt idx="43">
                  <c:v>2.688062102730295</c:v>
                </c:pt>
                <c:pt idx="44">
                  <c:v>2.636952616654033</c:v>
                </c:pt>
                <c:pt idx="45">
                  <c:v>2.587238288714177</c:v>
                </c:pt>
                <c:pt idx="46">
                  <c:v>2.53886756386205</c:v>
                </c:pt>
                <c:pt idx="47">
                  <c:v>2.491791294992751</c:v>
                </c:pt>
                <c:pt idx="48">
                  <c:v>2.445962607295733</c:v>
                </c:pt>
                <c:pt idx="49">
                  <c:v>2.401336771531112</c:v>
                </c:pt>
                <c:pt idx="50">
                  <c:v>2.357871085561475</c:v>
                </c:pt>
                <c:pt idx="51">
                  <c:v>2.315524763525329</c:v>
                </c:pt>
                <c:pt idx="52">
                  <c:v>2.274258832089595</c:v>
                </c:pt>
                <c:pt idx="53">
                  <c:v>2.234036033264942</c:v>
                </c:pt>
                <c:pt idx="54">
                  <c:v>2.194820733310034</c:v>
                </c:pt>
                <c:pt idx="55">
                  <c:v>2.156578837289116</c:v>
                </c:pt>
                <c:pt idx="56">
                  <c:v>2.119277708882361</c:v>
                </c:pt>
                <c:pt idx="57">
                  <c:v>2.082886095080215</c:v>
                </c:pt>
                <c:pt idx="58">
                  <c:v>2.04737405542203</c:v>
                </c:pt>
                <c:pt idx="59">
                  <c:v>2.012712895465833</c:v>
                </c:pt>
                <c:pt idx="60">
                  <c:v>1.97887510420023</c:v>
                </c:pt>
                <c:pt idx="61">
                  <c:v>1.94583429513166</c:v>
                </c:pt>
                <c:pt idx="62">
                  <c:v>1.913565150800433</c:v>
                </c:pt>
                <c:pt idx="63">
                  <c:v>1.882043370497601</c:v>
                </c:pt>
                <c:pt idx="64">
                  <c:v>1.85124562097167</c:v>
                </c:pt>
                <c:pt idx="65">
                  <c:v>1.82114948992983</c:v>
                </c:pt>
                <c:pt idx="66">
                  <c:v>1.791733442152659</c:v>
                </c:pt>
                <c:pt idx="67">
                  <c:v>1.762976778054471</c:v>
                </c:pt>
                <c:pt idx="68">
                  <c:v>1.734859594533525</c:v>
                </c:pt>
                <c:pt idx="69">
                  <c:v>1.707362747967531</c:v>
                </c:pt>
                <c:pt idx="70">
                  <c:v>1.680467819220059</c:v>
                </c:pt>
                <c:pt idx="71">
                  <c:v>1.654157080532972</c:v>
                </c:pt>
                <c:pt idx="72">
                  <c:v>1.628413464188686</c:v>
                </c:pt>
                <c:pt idx="73">
                  <c:v>1.603220532834107</c:v>
                </c:pt>
                <c:pt idx="74">
                  <c:v>1.578562451365522</c:v>
                </c:pt>
                <c:pt idx="75">
                  <c:v>1.554423960280584</c:v>
                </c:pt>
                <c:pt idx="76">
                  <c:v>1.530790350409846</c:v>
                </c:pt>
                <c:pt idx="77">
                  <c:v>1.507647438946216</c:v>
                </c:pt>
                <c:pt idx="78">
                  <c:v>1.484981546696082</c:v>
                </c:pt>
                <c:pt idx="79">
                  <c:v>1.46277947648092</c:v>
                </c:pt>
                <c:pt idx="80">
                  <c:v>1.441028492622843</c:v>
                </c:pt>
                <c:pt idx="81">
                  <c:v>1.419716301451903</c:v>
                </c:pt>
                <c:pt idx="82">
                  <c:v>1.398831032776918</c:v>
                </c:pt>
                <c:pt idx="83">
                  <c:v>1.378361222265368</c:v>
                </c:pt>
                <c:pt idx="84">
                  <c:v>1.35829579468136</c:v>
                </c:pt>
                <c:pt idx="85">
                  <c:v>1.338624047933833</c:v>
                </c:pt>
                <c:pt idx="86">
                  <c:v>1.319335637890254</c:v>
                </c:pt>
                <c:pt idx="87">
                  <c:v>1.300420563913733</c:v>
                </c:pt>
                <c:pt idx="88">
                  <c:v>1.281869155084174</c:v>
                </c:pt>
                <c:pt idx="89">
                  <c:v>1.263672057066433</c:v>
                </c:pt>
                <c:pt idx="90">
                  <c:v>1.245820219590735</c:v>
                </c:pt>
                <c:pt idx="91">
                  <c:v>1.228304884512679</c:v>
                </c:pt>
                <c:pt idx="92">
                  <c:v>1.21111757442215</c:v>
                </c:pt>
                <c:pt idx="93">
                  <c:v>1.19425008177225</c:v>
                </c:pt>
                <c:pt idx="94">
                  <c:v>1.177694458501092</c:v>
                </c:pt>
                <c:pt idx="95">
                  <c:v>1.161443006120892</c:v>
                </c:pt>
                <c:pt idx="96">
                  <c:v>1.145488266250267</c:v>
                </c:pt>
                <c:pt idx="97">
                  <c:v>1.129823011567085</c:v>
                </c:pt>
                <c:pt idx="98">
                  <c:v>1.11444023716046</c:v>
                </c:pt>
                <c:pt idx="99">
                  <c:v>1.099333152261758</c:v>
                </c:pt>
                <c:pt idx="100">
                  <c:v>1.084495172335602</c:v>
                </c:pt>
                <c:pt idx="101">
                  <c:v>1.06991991151293</c:v>
                </c:pt>
                <c:pt idx="102">
                  <c:v>1.05560117534918</c:v>
                </c:pt>
                <c:pt idx="103">
                  <c:v>1.041532953891621</c:v>
                </c:pt>
                <c:pt idx="104">
                  <c:v>1.027709415040707</c:v>
                </c:pt>
                <c:pt idx="105">
                  <c:v>1.014124898191192</c:v>
                </c:pt>
                <c:pt idx="106">
                  <c:v>1.000773908139512</c:v>
                </c:pt>
                <c:pt idx="107">
                  <c:v>0.987651109244669</c:v>
                </c:pt>
                <c:pt idx="108">
                  <c:v>0.974751319830532</c:v>
                </c:pt>
                <c:pt idx="109">
                  <c:v>0.962069506818155</c:v>
                </c:pt>
                <c:pt idx="110">
                  <c:v>0.949600780577258</c:v>
                </c:pt>
                <c:pt idx="111">
                  <c:v>0.937340389986655</c:v>
                </c:pt>
                <c:pt idx="112">
                  <c:v>0.925283717693904</c:v>
                </c:pt>
                <c:pt idx="113">
                  <c:v>0.913426275564985</c:v>
                </c:pt>
                <c:pt idx="114">
                  <c:v>0.901763700315293</c:v>
                </c:pt>
                <c:pt idx="115">
                  <c:v>0.890291749313646</c:v>
                </c:pt>
                <c:pt idx="116">
                  <c:v>0.879006296551506</c:v>
                </c:pt>
                <c:pt idx="117">
                  <c:v>0.925597935204609</c:v>
                </c:pt>
                <c:pt idx="118">
                  <c:v>0.913947340321849</c:v>
                </c:pt>
                <c:pt idx="119">
                  <c:v>0.902483146183704</c:v>
                </c:pt>
                <c:pt idx="120">
                  <c:v>0.89120141026898</c:v>
                </c:pt>
                <c:pt idx="121">
                  <c:v>0.880098295316229</c:v>
                </c:pt>
                <c:pt idx="122">
                  <c:v>0.869170065928603</c:v>
                </c:pt>
                <c:pt idx="123">
                  <c:v>0.858413085306985</c:v>
                </c:pt>
                <c:pt idx="124">
                  <c:v>0.847823812105872</c:v>
                </c:pt>
                <c:pt idx="125">
                  <c:v>0.837398797406715</c:v>
                </c:pt>
                <c:pt idx="126">
                  <c:v>0.827134681803691</c:v>
                </c:pt>
                <c:pt idx="127">
                  <c:v>0.817028192597138</c:v>
                </c:pt>
                <c:pt idx="128">
                  <c:v>0.807076141090071</c:v>
                </c:pt>
                <c:pt idx="129">
                  <c:v>0.797275419983472</c:v>
                </c:pt>
                <c:pt idx="130">
                  <c:v>0.787623000866197</c:v>
                </c:pt>
                <c:pt idx="131">
                  <c:v>0.778115931795583</c:v>
                </c:pt>
                <c:pt idx="132">
                  <c:v>0.768751334964984</c:v>
                </c:pt>
                <c:pt idx="133">
                  <c:v>0.759526404454665</c:v>
                </c:pt>
                <c:pt idx="134">
                  <c:v>0.750438404062654</c:v>
                </c:pt>
                <c:pt idx="135">
                  <c:v>0.741484665212274</c:v>
                </c:pt>
                <c:pt idx="136">
                  <c:v>0.732662584933261</c:v>
                </c:pt>
                <c:pt idx="137">
                  <c:v>0.723969623913513</c:v>
                </c:pt>
                <c:pt idx="138">
                  <c:v>0.715403304618622</c:v>
                </c:pt>
                <c:pt idx="139">
                  <c:v>0.706961209476496</c:v>
                </c:pt>
                <c:pt idx="140">
                  <c:v>0.698640979124491</c:v>
                </c:pt>
                <c:pt idx="141">
                  <c:v>0.690440310716591</c:v>
                </c:pt>
                <c:pt idx="142">
                  <c:v>0.682356956288262</c:v>
                </c:pt>
                <c:pt idx="143">
                  <c:v>0.674388721176758</c:v>
                </c:pt>
                <c:pt idx="144">
                  <c:v>0.666533462494692</c:v>
                </c:pt>
                <c:pt idx="145">
                  <c:v>0.658789087654843</c:v>
                </c:pt>
                <c:pt idx="146">
                  <c:v>0.651153552944206</c:v>
                </c:pt>
                <c:pt idx="147">
                  <c:v>0.643624862145419</c:v>
                </c:pt>
                <c:pt idx="148">
                  <c:v>0.636201065203758</c:v>
                </c:pt>
                <c:pt idx="149">
                  <c:v>0.628880256937966</c:v>
                </c:pt>
                <c:pt idx="150">
                  <c:v>0.621660575793276</c:v>
                </c:pt>
                <c:pt idx="151">
                  <c:v>0.614540202635041</c:v>
                </c:pt>
                <c:pt idx="152">
                  <c:v>0.607517359581458</c:v>
                </c:pt>
                <c:pt idx="153">
                  <c:v>0.600590308873927</c:v>
                </c:pt>
                <c:pt idx="154">
                  <c:v>0.593757351783667</c:v>
                </c:pt>
                <c:pt idx="155">
                  <c:v>0.587016827553248</c:v>
                </c:pt>
                <c:pt idx="156">
                  <c:v>0.580367112371757</c:v>
                </c:pt>
                <c:pt idx="157">
                  <c:v>0.573806618382388</c:v>
                </c:pt>
                <c:pt idx="158">
                  <c:v>0.567333792721263</c:v>
                </c:pt>
                <c:pt idx="159">
                  <c:v>0.560947116586373</c:v>
                </c:pt>
                <c:pt idx="160">
                  <c:v>0.554645104335549</c:v>
                </c:pt>
                <c:pt idx="161">
                  <c:v>0.548426302612423</c:v>
                </c:pt>
                <c:pt idx="162">
                  <c:v>0.542289289499399</c:v>
                </c:pt>
                <c:pt idx="163">
                  <c:v>0.536232673696656</c:v>
                </c:pt>
                <c:pt idx="164">
                  <c:v>0.530255093726287</c:v>
                </c:pt>
                <c:pt idx="165">
                  <c:v>0.524355217160675</c:v>
                </c:pt>
                <c:pt idx="166">
                  <c:v>0.518531739874274</c:v>
                </c:pt>
                <c:pt idx="167">
                  <c:v>0.512783385317971</c:v>
                </c:pt>
                <c:pt idx="168">
                  <c:v>0.507108903815252</c:v>
                </c:pt>
                <c:pt idx="169">
                  <c:v>0.501507071879429</c:v>
                </c:pt>
                <c:pt idx="170">
                  <c:v>0.49597669155119</c:v>
                </c:pt>
                <c:pt idx="171">
                  <c:v>0.49051658975579</c:v>
                </c:pt>
                <c:pt idx="172">
                  <c:v>0.485125617679213</c:v>
                </c:pt>
                <c:pt idx="173">
                  <c:v>0.479802650162668</c:v>
                </c:pt>
                <c:pt idx="174">
                  <c:v>0.474546585114787</c:v>
                </c:pt>
                <c:pt idx="175">
                  <c:v>0.469356342940953</c:v>
                </c:pt>
                <c:pt idx="176">
                  <c:v>0.464230865989166</c:v>
                </c:pt>
                <c:pt idx="177">
                  <c:v>0.459169118011911</c:v>
                </c:pt>
                <c:pt idx="178">
                  <c:v>0.454170083643494</c:v>
                </c:pt>
                <c:pt idx="179">
                  <c:v>0.449232767892334</c:v>
                </c:pt>
                <c:pt idx="180">
                  <c:v>0.444356195647723</c:v>
                </c:pt>
                <c:pt idx="181">
                  <c:v>0.439539411200591</c:v>
                </c:pt>
                <c:pt idx="182">
                  <c:v>0.434781477777791</c:v>
                </c:pt>
                <c:pt idx="183">
                  <c:v>0.430081477089509</c:v>
                </c:pt>
                <c:pt idx="184">
                  <c:v>0.425438508889339</c:v>
                </c:pt>
                <c:pt idx="185">
                  <c:v>0.420851690546632</c:v>
                </c:pt>
                <c:pt idx="186">
                  <c:v>0.416320156630731</c:v>
                </c:pt>
                <c:pt idx="187">
                  <c:v>0.411843058506702</c:v>
                </c:pt>
                <c:pt idx="188">
                  <c:v>0.407419563942208</c:v>
                </c:pt>
                <c:pt idx="189">
                  <c:v>0.40304885672516</c:v>
                </c:pt>
                <c:pt idx="190">
                  <c:v>0.398730136291824</c:v>
                </c:pt>
                <c:pt idx="191">
                  <c:v>0.394462617365041</c:v>
                </c:pt>
                <c:pt idx="192">
                  <c:v>0.390245529602254</c:v>
                </c:pt>
                <c:pt idx="193">
                  <c:v>0.386078117253034</c:v>
                </c:pt>
                <c:pt idx="194">
                  <c:v>0.38195963882581</c:v>
                </c:pt>
                <c:pt idx="195">
                  <c:v>0.377889366763519</c:v>
                </c:pt>
                <c:pt idx="196">
                  <c:v>0.373866587127914</c:v>
                </c:pt>
                <c:pt idx="197">
                  <c:v>0.369890599292243</c:v>
                </c:pt>
                <c:pt idx="198">
                  <c:v>0.365960715642067</c:v>
                </c:pt>
                <c:pt idx="199">
                  <c:v>0.362076261283956</c:v>
                </c:pt>
                <c:pt idx="200">
                  <c:v>0.358236573761826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Sectors!$H$16</c:f>
              <c:strCache>
                <c:ptCount val="1"/>
                <c:pt idx="0">
                  <c:v>ESI</c:v>
                </c:pt>
              </c:strCache>
            </c:strRef>
          </c:tx>
          <c:spPr>
            <a:ln w="6350">
              <a:solidFill>
                <a:srgbClr val="008000"/>
              </a:solidFill>
              <a:prstDash val="dash"/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Sectors!$H$17:$H$217</c:f>
              <c:numCache>
                <c:formatCode>General</c:formatCode>
                <c:ptCount val="20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1.0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</c:numCache>
            </c:numRef>
          </c:yVal>
          <c:smooth val="0"/>
        </c:ser>
        <c:ser>
          <c:idx val="3"/>
          <c:order val="3"/>
          <c:tx>
            <c:v>output price/r</c:v>
          </c:tx>
          <c:spPr>
            <a:ln w="63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Sectors!$P$17:$P$217</c:f>
              <c:numCache>
                <c:formatCode>0.00</c:formatCode>
                <c:ptCount val="201"/>
                <c:pt idx="0">
                  <c:v>1.251181669655648</c:v>
                </c:pt>
                <c:pt idx="1">
                  <c:v>1.257937052509356</c:v>
                </c:pt>
                <c:pt idx="2">
                  <c:v>1.264692040394493</c:v>
                </c:pt>
                <c:pt idx="3">
                  <c:v>1.271446414632077</c:v>
                </c:pt>
                <c:pt idx="4">
                  <c:v>1.278199951487019</c:v>
                </c:pt>
                <c:pt idx="5">
                  <c:v>1.284952422394901</c:v>
                </c:pt>
                <c:pt idx="6">
                  <c:v>1.291703594175708</c:v>
                </c:pt>
                <c:pt idx="7">
                  <c:v>1.298453229235705</c:v>
                </c:pt>
                <c:pt idx="8">
                  <c:v>1.305201085758465</c:v>
                </c:pt>
                <c:pt idx="9">
                  <c:v>1.311946917886004</c:v>
                </c:pt>
                <c:pt idx="10">
                  <c:v>1.318690475890856</c:v>
                </c:pt>
                <c:pt idx="11">
                  <c:v>1.325431506339841</c:v>
                </c:pt>
                <c:pt idx="12">
                  <c:v>1.332169752250224</c:v>
                </c:pt>
                <c:pt idx="13">
                  <c:v>1.338904953238879</c:v>
                </c:pt>
                <c:pt idx="14">
                  <c:v>1.345636845665019</c:v>
                </c:pt>
                <c:pt idx="15">
                  <c:v>1.352365162767012</c:v>
                </c:pt>
                <c:pt idx="16">
                  <c:v>1.359089634793732</c:v>
                </c:pt>
                <c:pt idx="17">
                  <c:v>1.365809989130885</c:v>
                </c:pt>
                <c:pt idx="18">
                  <c:v>1.372525950422681</c:v>
                </c:pt>
                <c:pt idx="19">
                  <c:v>1.379237240689217</c:v>
                </c:pt>
                <c:pt idx="20">
                  <c:v>1.388624665226195</c:v>
                </c:pt>
                <c:pt idx="21">
                  <c:v>1.392644683783038</c:v>
                </c:pt>
                <c:pt idx="22">
                  <c:v>1.399340268532394</c:v>
                </c:pt>
                <c:pt idx="23">
                  <c:v>1.406030046310073</c:v>
                </c:pt>
                <c:pt idx="24">
                  <c:v>1.412713727646824</c:v>
                </c:pt>
                <c:pt idx="25">
                  <c:v>1.419391021079473</c:v>
                </c:pt>
                <c:pt idx="26">
                  <c:v>1.426061633245812</c:v>
                </c:pt>
                <c:pt idx="27">
                  <c:v>1.432725268977126</c:v>
                </c:pt>
                <c:pt idx="28">
                  <c:v>1.439381631388495</c:v>
                </c:pt>
                <c:pt idx="29">
                  <c:v>1.44603042196703</c:v>
                </c:pt>
                <c:pt idx="30">
                  <c:v>1.452671340658168</c:v>
                </c:pt>
                <c:pt idx="31">
                  <c:v>1.459304085950164</c:v>
                </c:pt>
                <c:pt idx="32">
                  <c:v>1.465928354956879</c:v>
                </c:pt>
                <c:pt idx="33">
                  <c:v>1.472543843498979</c:v>
                </c:pt>
                <c:pt idx="34">
                  <c:v>1.479150246183639</c:v>
                </c:pt>
                <c:pt idx="35">
                  <c:v>1.485747256482836</c:v>
                </c:pt>
                <c:pt idx="36">
                  <c:v>1.492334566810328</c:v>
                </c:pt>
                <c:pt idx="37">
                  <c:v>1.498911868597371</c:v>
                </c:pt>
                <c:pt idx="38">
                  <c:v>1.505478852367266</c:v>
                </c:pt>
                <c:pt idx="39">
                  <c:v>1.51203520780879</c:v>
                </c:pt>
                <c:pt idx="40">
                  <c:v>1.518580623848562</c:v>
                </c:pt>
                <c:pt idx="41">
                  <c:v>1.525114788722422</c:v>
                </c:pt>
                <c:pt idx="42">
                  <c:v>1.531637390045837</c:v>
                </c:pt>
                <c:pt idx="43">
                  <c:v>1.53814811488342</c:v>
                </c:pt>
                <c:pt idx="44">
                  <c:v>1.544646649817567</c:v>
                </c:pt>
                <c:pt idx="45">
                  <c:v>1.551132681016287</c:v>
                </c:pt>
                <c:pt idx="46">
                  <c:v>1.557605894300211</c:v>
                </c:pt>
                <c:pt idx="47">
                  <c:v>1.564065975208876</c:v>
                </c:pt>
                <c:pt idx="48">
                  <c:v>1.570512609066248</c:v>
                </c:pt>
                <c:pt idx="49">
                  <c:v>1.57694548104557</c:v>
                </c:pt>
                <c:pt idx="50">
                  <c:v>1.583364276233504</c:v>
                </c:pt>
                <c:pt idx="51">
                  <c:v>1.589768679693643</c:v>
                </c:pt>
                <c:pt idx="52">
                  <c:v>1.596158376529365</c:v>
                </c:pt>
                <c:pt idx="53">
                  <c:v>1.602533051946077</c:v>
                </c:pt>
                <c:pt idx="54">
                  <c:v>1.608892391312868</c:v>
                </c:pt>
                <c:pt idx="55">
                  <c:v>1.615236080223554</c:v>
                </c:pt>
                <c:pt idx="56">
                  <c:v>1.621563804557162</c:v>
                </c:pt>
                <c:pt idx="57">
                  <c:v>1.627875250537858</c:v>
                </c:pt>
                <c:pt idx="58">
                  <c:v>1.634170104794303</c:v>
                </c:pt>
                <c:pt idx="59">
                  <c:v>1.640448054418483</c:v>
                </c:pt>
                <c:pt idx="60">
                  <c:v>1.646708787023999</c:v>
                </c:pt>
                <c:pt idx="61">
                  <c:v>1.652951990803826</c:v>
                </c:pt>
                <c:pt idx="62">
                  <c:v>1.659177354587547</c:v>
                </c:pt>
                <c:pt idx="63">
                  <c:v>1.665384567898081</c:v>
                </c:pt>
                <c:pt idx="64">
                  <c:v>1.671573321007883</c:v>
                </c:pt>
                <c:pt idx="65">
                  <c:v>1.677743304994639</c:v>
                </c:pt>
                <c:pt idx="66">
                  <c:v>1.683894211796452</c:v>
                </c:pt>
                <c:pt idx="67">
                  <c:v>1.690025734266518</c:v>
                </c:pt>
                <c:pt idx="68">
                  <c:v>1.696137566227304</c:v>
                </c:pt>
                <c:pt idx="69">
                  <c:v>1.702229402524203</c:v>
                </c:pt>
                <c:pt idx="70">
                  <c:v>1.7083009390787</c:v>
                </c:pt>
                <c:pt idx="71">
                  <c:v>1.71435187294102</c:v>
                </c:pt>
                <c:pt idx="72">
                  <c:v>1.720381902342276</c:v>
                </c:pt>
                <c:pt idx="73">
                  <c:v>1.72639072674609</c:v>
                </c:pt>
                <c:pt idx="74">
                  <c:v>1.732378046899719</c:v>
                </c:pt>
                <c:pt idx="75">
                  <c:v>1.73834356488466</c:v>
                </c:pt>
                <c:pt idx="76">
                  <c:v>1.74428698416673</c:v>
                </c:pt>
                <c:pt idx="77">
                  <c:v>1.750208009645627</c:v>
                </c:pt>
                <c:pt idx="78">
                  <c:v>1.75610634770398</c:v>
                </c:pt>
                <c:pt idx="79">
                  <c:v>1.761981706255847</c:v>
                </c:pt>
                <c:pt idx="80">
                  <c:v>1.767833794794696</c:v>
                </c:pt>
                <c:pt idx="81">
                  <c:v>1.77366232444084</c:v>
                </c:pt>
                <c:pt idx="82">
                  <c:v>1.779467007988341</c:v>
                </c:pt>
                <c:pt idx="83">
                  <c:v>1.785247559951351</c:v>
                </c:pt>
                <c:pt idx="84">
                  <c:v>1.791003696609918</c:v>
                </c:pt>
                <c:pt idx="85">
                  <c:v>1.796735136055227</c:v>
                </c:pt>
                <c:pt idx="86">
                  <c:v>1.802441598234282</c:v>
                </c:pt>
                <c:pt idx="87">
                  <c:v>1.80812280499402</c:v>
                </c:pt>
                <c:pt idx="88">
                  <c:v>1.813778480124857</c:v>
                </c:pt>
                <c:pt idx="89">
                  <c:v>1.819408349403651</c:v>
                </c:pt>
                <c:pt idx="90">
                  <c:v>1.825012140636093</c:v>
                </c:pt>
                <c:pt idx="91">
                  <c:v>1.8305895836985</c:v>
                </c:pt>
                <c:pt idx="92">
                  <c:v>1.83614041057902</c:v>
                </c:pt>
                <c:pt idx="93">
                  <c:v>1.841664355418238</c:v>
                </c:pt>
                <c:pt idx="94">
                  <c:v>1.847161154549186</c:v>
                </c:pt>
                <c:pt idx="95">
                  <c:v>1.852630546536726</c:v>
                </c:pt>
                <c:pt idx="96">
                  <c:v>1.858072272216339</c:v>
                </c:pt>
                <c:pt idx="97">
                  <c:v>1.863486074732278</c:v>
                </c:pt>
                <c:pt idx="98">
                  <c:v>1.868871699575115</c:v>
                </c:pt>
                <c:pt idx="99">
                  <c:v>1.874228894618638</c:v>
                </c:pt>
                <c:pt idx="100">
                  <c:v>1.879557410156128</c:v>
                </c:pt>
                <c:pt idx="101">
                  <c:v>1.884856998935988</c:v>
                </c:pt>
                <c:pt idx="102">
                  <c:v>1.890127416196736</c:v>
                </c:pt>
                <c:pt idx="103">
                  <c:v>1.89536841970134</c:v>
                </c:pt>
                <c:pt idx="104">
                  <c:v>1.900579769770901</c:v>
                </c:pt>
                <c:pt idx="105">
                  <c:v>1.905761229317685</c:v>
                </c:pt>
                <c:pt idx="106">
                  <c:v>1.910912563877484</c:v>
                </c:pt>
                <c:pt idx="107">
                  <c:v>1.91603354164131</c:v>
                </c:pt>
                <c:pt idx="108">
                  <c:v>1.921123933486425</c:v>
                </c:pt>
                <c:pt idx="109">
                  <c:v>1.926183513006684</c:v>
                </c:pt>
                <c:pt idx="110">
                  <c:v>1.931212056542217</c:v>
                </c:pt>
                <c:pt idx="111">
                  <c:v>1.936209343208403</c:v>
                </c:pt>
                <c:pt idx="112">
                  <c:v>1.941175154924184</c:v>
                </c:pt>
                <c:pt idx="113">
                  <c:v>1.946109276439672</c:v>
                </c:pt>
                <c:pt idx="114">
                  <c:v>1.951011495363062</c:v>
                </c:pt>
                <c:pt idx="115">
                  <c:v>1.955881602186869</c:v>
                </c:pt>
                <c:pt idx="116">
                  <c:v>1.960719390313439</c:v>
                </c:pt>
                <c:pt idx="117">
                  <c:v>1.964061165951895</c:v>
                </c:pt>
                <c:pt idx="118">
                  <c:v>1.963772405616178</c:v>
                </c:pt>
                <c:pt idx="119">
                  <c:v>1.9634397826498</c:v>
                </c:pt>
                <c:pt idx="120">
                  <c:v>1.963063407698756</c:v>
                </c:pt>
                <c:pt idx="121">
                  <c:v>1.962643394827436</c:v>
                </c:pt>
                <c:pt idx="122">
                  <c:v>1.962179861497672</c:v>
                </c:pt>
                <c:pt idx="123">
                  <c:v>1.961672928547102</c:v>
                </c:pt>
                <c:pt idx="124">
                  <c:v>1.961122720166847</c:v>
                </c:pt>
                <c:pt idx="125">
                  <c:v>1.960529363878512</c:v>
                </c:pt>
                <c:pt idx="126">
                  <c:v>1.959892990510521</c:v>
                </c:pt>
                <c:pt idx="127">
                  <c:v>1.959213734173816</c:v>
                </c:pt>
                <c:pt idx="128">
                  <c:v>1.9584917322369</c:v>
                </c:pt>
                <c:pt idx="129">
                  <c:v>1.957727125300266</c:v>
                </c:pt>
                <c:pt idx="130">
                  <c:v>1.9569200571702</c:v>
                </c:pt>
                <c:pt idx="131">
                  <c:v>1.956070674831985</c:v>
                </c:pt>
                <c:pt idx="132">
                  <c:v>1.955179128422516</c:v>
                </c:pt>
                <c:pt idx="133">
                  <c:v>1.954245571202321</c:v>
                </c:pt>
                <c:pt idx="134">
                  <c:v>1.953270159527031</c:v>
                </c:pt>
                <c:pt idx="135">
                  <c:v>1.952253052818277</c:v>
                </c:pt>
                <c:pt idx="136">
                  <c:v>1.951194413534058</c:v>
                </c:pt>
                <c:pt idx="137">
                  <c:v>1.950094407138557</c:v>
                </c:pt>
                <c:pt idx="138">
                  <c:v>1.948953202071459</c:v>
                </c:pt>
                <c:pt idx="139">
                  <c:v>1.947770969716744</c:v>
                </c:pt>
                <c:pt idx="140">
                  <c:v>1.946547884370984</c:v>
                </c:pt>
                <c:pt idx="141">
                  <c:v>1.945284123211177</c:v>
                </c:pt>
                <c:pt idx="142">
                  <c:v>1.943979866262079</c:v>
                </c:pt>
                <c:pt idx="143">
                  <c:v>1.942635296363104</c:v>
                </c:pt>
                <c:pt idx="144">
                  <c:v>1.94125059913476</c:v>
                </c:pt>
                <c:pt idx="145">
                  <c:v>1.939825962944665</c:v>
                </c:pt>
                <c:pt idx="146">
                  <c:v>1.938361578873123</c:v>
                </c:pt>
                <c:pt idx="147">
                  <c:v>1.936857640678322</c:v>
                </c:pt>
                <c:pt idx="148">
                  <c:v>1.935314344761094</c:v>
                </c:pt>
                <c:pt idx="149">
                  <c:v>1.933731890129333</c:v>
                </c:pt>
                <c:pt idx="150">
                  <c:v>1.932110478362013</c:v>
                </c:pt>
                <c:pt idx="151">
                  <c:v>1.930450313572862</c:v>
                </c:pt>
                <c:pt idx="152">
                  <c:v>1.928751602373684</c:v>
                </c:pt>
                <c:pt idx="153">
                  <c:v>1.92701455383735</c:v>
                </c:pt>
                <c:pt idx="154">
                  <c:v>1.925239379460471</c:v>
                </c:pt>
                <c:pt idx="155">
                  <c:v>1.923426293125756</c:v>
                </c:pt>
                <c:pt idx="156">
                  <c:v>1.921575511064083</c:v>
                </c:pt>
                <c:pt idx="157">
                  <c:v>1.91968725181628</c:v>
                </c:pt>
                <c:pt idx="158">
                  <c:v>1.917761736194643</c:v>
                </c:pt>
                <c:pt idx="159">
                  <c:v>1.915799187244187</c:v>
                </c:pt>
                <c:pt idx="160">
                  <c:v>1.913799830203657</c:v>
                </c:pt>
                <c:pt idx="161">
                  <c:v>1.911763892466313</c:v>
                </c:pt>
                <c:pt idx="162">
                  <c:v>1.90969160354048</c:v>
                </c:pt>
                <c:pt idx="163">
                  <c:v>1.907583195009902</c:v>
                </c:pt>
                <c:pt idx="164">
                  <c:v>1.90543890049389</c:v>
                </c:pt>
                <c:pt idx="165">
                  <c:v>1.903258955607303</c:v>
                </c:pt>
                <c:pt idx="166">
                  <c:v>1.901043597920337</c:v>
                </c:pt>
                <c:pt idx="167">
                  <c:v>1.898793066918171</c:v>
                </c:pt>
                <c:pt idx="168">
                  <c:v>1.896507603960462</c:v>
                </c:pt>
                <c:pt idx="169">
                  <c:v>1.894187452240692</c:v>
                </c:pt>
                <c:pt idx="170">
                  <c:v>1.891832856745425</c:v>
                </c:pt>
                <c:pt idx="171">
                  <c:v>1.889444064213408</c:v>
                </c:pt>
                <c:pt idx="172">
                  <c:v>1.887021323094613</c:v>
                </c:pt>
                <c:pt idx="173">
                  <c:v>1.884564883509171</c:v>
                </c:pt>
                <c:pt idx="174">
                  <c:v>1.882074997206231</c:v>
                </c:pt>
                <c:pt idx="175">
                  <c:v>1.879551917522761</c:v>
                </c:pt>
                <c:pt idx="176">
                  <c:v>1.876995899342295</c:v>
                </c:pt>
                <c:pt idx="177">
                  <c:v>1.874407199053631</c:v>
                </c:pt>
                <c:pt idx="178">
                  <c:v>1.871786074509514</c:v>
                </c:pt>
                <c:pt idx="179">
                  <c:v>1.869132784985284</c:v>
                </c:pt>
                <c:pt idx="180">
                  <c:v>1.866447591137526</c:v>
                </c:pt>
                <c:pt idx="181">
                  <c:v>1.863730754962722</c:v>
                </c:pt>
                <c:pt idx="182">
                  <c:v>1.860982539755912</c:v>
                </c:pt>
                <c:pt idx="183">
                  <c:v>1.858203210069388</c:v>
                </c:pt>
                <c:pt idx="184">
                  <c:v>1.855393031671411</c:v>
                </c:pt>
                <c:pt idx="185">
                  <c:v>1.852552271504994</c:v>
                </c:pt>
                <c:pt idx="186">
                  <c:v>1.849681197646715</c:v>
                </c:pt>
                <c:pt idx="187">
                  <c:v>1.846780079265622</c:v>
                </c:pt>
                <c:pt idx="188">
                  <c:v>1.843849186582196</c:v>
                </c:pt>
                <c:pt idx="189">
                  <c:v>1.84088879082741</c:v>
                </c:pt>
                <c:pt idx="190">
                  <c:v>1.837899164201882</c:v>
                </c:pt>
                <c:pt idx="191">
                  <c:v>1.834880579835135</c:v>
                </c:pt>
                <c:pt idx="192">
                  <c:v>1.831833311744976</c:v>
                </c:pt>
                <c:pt idx="193">
                  <c:v>1.828757634796986</c:v>
                </c:pt>
                <c:pt idx="194">
                  <c:v>1.82565382466417</c:v>
                </c:pt>
                <c:pt idx="195">
                  <c:v>1.822522157786723</c:v>
                </c:pt>
                <c:pt idx="196">
                  <c:v>1.819362911331972</c:v>
                </c:pt>
                <c:pt idx="197">
                  <c:v>1.816176363154464</c:v>
                </c:pt>
                <c:pt idx="198">
                  <c:v>1.812962791756231</c:v>
                </c:pt>
                <c:pt idx="199">
                  <c:v>1.809722476247235</c:v>
                </c:pt>
                <c:pt idx="200">
                  <c:v>1.806455696305999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6040808"/>
        <c:axId val="-2026001672"/>
      </c:scatterChart>
      <c:scatterChart>
        <c:scatterStyle val="lineMarker"/>
        <c:varyColors val="0"/>
        <c:ser>
          <c:idx val="0"/>
          <c:order val="2"/>
          <c:tx>
            <c:v>total labor (K+L), right scale</c:v>
          </c:tx>
          <c:spPr>
            <a:ln w="635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Sectors!$N$17:$N$217</c:f>
              <c:numCache>
                <c:formatCode>General</c:formatCode>
                <c:ptCount val="201"/>
                <c:pt idx="0">
                  <c:v>397.7232947834024</c:v>
                </c:pt>
                <c:pt idx="1">
                  <c:v>385.8808848740152</c:v>
                </c:pt>
                <c:pt idx="2">
                  <c:v>374.4784350611226</c:v>
                </c:pt>
                <c:pt idx="3">
                  <c:v>363.4975732758494</c:v>
                </c:pt>
                <c:pt idx="4">
                  <c:v>352.9207719360722</c:v>
                </c:pt>
                <c:pt idx="5">
                  <c:v>342.7313059818384</c:v>
                </c:pt>
                <c:pt idx="6">
                  <c:v>332.913213147872</c:v>
                </c:pt>
                <c:pt idx="7">
                  <c:v>323.4512563456395</c:v>
                </c:pt>
                <c:pt idx="8">
                  <c:v>314.330888035255</c:v>
                </c:pt>
                <c:pt idx="9">
                  <c:v>305.5382164747811</c:v>
                </c:pt>
                <c:pt idx="10">
                  <c:v>297.0599737412952</c:v>
                </c:pt>
                <c:pt idx="11">
                  <c:v>288.8834854244456</c:v>
                </c:pt>
                <c:pt idx="12">
                  <c:v>280.9966418991691</c:v>
                </c:pt>
                <c:pt idx="13">
                  <c:v>273.3878710897945</c:v>
                </c:pt>
                <c:pt idx="14">
                  <c:v>266.0461126429753</c:v>
                </c:pt>
                <c:pt idx="15">
                  <c:v>258.9607934317565</c:v>
                </c:pt>
                <c:pt idx="16">
                  <c:v>252.1218043176488</c:v>
                </c:pt>
                <c:pt idx="17">
                  <c:v>245.5194781018666</c:v>
                </c:pt>
                <c:pt idx="18">
                  <c:v>239.1445686008859</c:v>
                </c:pt>
                <c:pt idx="19">
                  <c:v>232.9882307852501</c:v>
                </c:pt>
                <c:pt idx="20">
                  <c:v>224.7205150096421</c:v>
                </c:pt>
                <c:pt idx="21">
                  <c:v>221.2977836809815</c:v>
                </c:pt>
                <c:pt idx="22">
                  <c:v>215.7478251104318</c:v>
                </c:pt>
                <c:pt idx="23">
                  <c:v>210.3847065060782</c:v>
                </c:pt>
                <c:pt idx="24">
                  <c:v>205.2013240558333</c:v>
                </c:pt>
                <c:pt idx="25">
                  <c:v>200.1908752606575</c:v>
                </c:pt>
                <c:pt idx="26">
                  <c:v>195.3468450766293</c:v>
                </c:pt>
                <c:pt idx="27">
                  <c:v>190.6629927420927</c:v>
                </c:pt>
                <c:pt idx="28">
                  <c:v>186.1333392538252</c:v>
                </c:pt>
                <c:pt idx="29">
                  <c:v>181.752155458182</c:v>
                </c:pt>
                <c:pt idx="30">
                  <c:v>177.5139507250664</c:v>
                </c:pt>
                <c:pt idx="31">
                  <c:v>173.4134621743603</c:v>
                </c:pt>
                <c:pt idx="32">
                  <c:v>169.4456444261214</c:v>
                </c:pt>
                <c:pt idx="33">
                  <c:v>165.6056598474422</c:v>
                </c:pt>
                <c:pt idx="34">
                  <c:v>161.8888692703457</c:v>
                </c:pt>
                <c:pt idx="35">
                  <c:v>158.2908231564987</c:v>
                </c:pt>
                <c:pt idx="36">
                  <c:v>154.8072531858437</c:v>
                </c:pt>
                <c:pt idx="37">
                  <c:v>151.4340642474923</c:v>
                </c:pt>
                <c:pt idx="38">
                  <c:v>148.1673268123992</c:v>
                </c:pt>
                <c:pt idx="39">
                  <c:v>145.0032696684415</c:v>
                </c:pt>
                <c:pt idx="40">
                  <c:v>141.938272999566</c:v>
                </c:pt>
                <c:pt idx="41">
                  <c:v>138.9688617916594</c:v>
                </c:pt>
                <c:pt idx="42">
                  <c:v>136.0916995487151</c:v>
                </c:pt>
                <c:pt idx="43">
                  <c:v>133.3035823037533</c:v>
                </c:pt>
                <c:pt idx="44">
                  <c:v>130.6014329097722</c:v>
                </c:pt>
                <c:pt idx="45">
                  <c:v>127.9822955967904</c:v>
                </c:pt>
                <c:pt idx="46">
                  <c:v>125.4433307817778</c:v>
                </c:pt>
                <c:pt idx="47">
                  <c:v>122.9818101189645</c:v>
                </c:pt>
                <c:pt idx="48">
                  <c:v>120.5951117786776</c:v>
                </c:pt>
                <c:pt idx="49">
                  <c:v>118.2807159434727</c:v>
                </c:pt>
                <c:pt idx="50">
                  <c:v>116.0362005109161</c:v>
                </c:pt>
                <c:pt idx="51">
                  <c:v>113.8592369929261</c:v>
                </c:pt>
                <c:pt idx="52">
                  <c:v>111.747586602104</c:v>
                </c:pt>
                <c:pt idx="53">
                  <c:v>109.6990965159831</c:v>
                </c:pt>
                <c:pt idx="54">
                  <c:v>107.7116963105906</c:v>
                </c:pt>
                <c:pt idx="55">
                  <c:v>105.7833945551575</c:v>
                </c:pt>
                <c:pt idx="56">
                  <c:v>103.9122755602361</c:v>
                </c:pt>
                <c:pt idx="57">
                  <c:v>102.0964962718728</c:v>
                </c:pt>
                <c:pt idx="58">
                  <c:v>100.3342833048648</c:v>
                </c:pt>
                <c:pt idx="59">
                  <c:v>98.62393010848081</c:v>
                </c:pt>
                <c:pt idx="60">
                  <c:v>96.9637942583628</c:v>
                </c:pt>
                <c:pt idx="61">
                  <c:v>95.35229486864073</c:v>
                </c:pt>
                <c:pt idx="62">
                  <c:v>93.78791011859687</c:v>
                </c:pt>
                <c:pt idx="63">
                  <c:v>92.26917488849793</c:v>
                </c:pt>
                <c:pt idx="64">
                  <c:v>90.79467849948475</c:v>
                </c:pt>
                <c:pt idx="65">
                  <c:v>89.36306255266238</c:v>
                </c:pt>
                <c:pt idx="66">
                  <c:v>87.97301886277954</c:v>
                </c:pt>
                <c:pt idx="67">
                  <c:v>86.62328748211161</c:v>
                </c:pt>
                <c:pt idx="68">
                  <c:v>85.31265481038011</c:v>
                </c:pt>
                <c:pt idx="69">
                  <c:v>84.03995178675008</c:v>
                </c:pt>
                <c:pt idx="70">
                  <c:v>82.80405216013714</c:v>
                </c:pt>
                <c:pt idx="71">
                  <c:v>81.60387083424702</c:v>
                </c:pt>
                <c:pt idx="72">
                  <c:v>80.43836228394032</c:v>
                </c:pt>
                <c:pt idx="73">
                  <c:v>79.306519039687</c:v>
                </c:pt>
                <c:pt idx="74">
                  <c:v>78.20737023702944</c:v>
                </c:pt>
                <c:pt idx="75">
                  <c:v>77.1399802281245</c:v>
                </c:pt>
                <c:pt idx="76">
                  <c:v>76.10344725257771</c:v>
                </c:pt>
                <c:pt idx="77">
                  <c:v>75.09690216491647</c:v>
                </c:pt>
                <c:pt idx="78">
                  <c:v>74.11950721617916</c:v>
                </c:pt>
                <c:pt idx="79">
                  <c:v>73.17045488721624</c:v>
                </c:pt>
                <c:pt idx="80">
                  <c:v>72.24896677141862</c:v>
                </c:pt>
                <c:pt idx="81">
                  <c:v>71.35429250469542</c:v>
                </c:pt>
                <c:pt idx="82">
                  <c:v>70.48570874062783</c:v>
                </c:pt>
                <c:pt idx="83">
                  <c:v>69.64251816882805</c:v>
                </c:pt>
                <c:pt idx="84">
                  <c:v>68.82404857462137</c:v>
                </c:pt>
                <c:pt idx="85">
                  <c:v>68.02965193826419</c:v>
                </c:pt>
                <c:pt idx="86">
                  <c:v>67.25870357199186</c:v>
                </c:pt>
                <c:pt idx="87">
                  <c:v>66.5106012932741</c:v>
                </c:pt>
                <c:pt idx="88">
                  <c:v>65.78476463273015</c:v>
                </c:pt>
                <c:pt idx="89">
                  <c:v>65.08063407523147</c:v>
                </c:pt>
                <c:pt idx="90">
                  <c:v>64.39767033278773</c:v>
                </c:pt>
                <c:pt idx="91">
                  <c:v>63.7353536478789</c:v>
                </c:pt>
                <c:pt idx="92">
                  <c:v>63.09318312595885</c:v>
                </c:pt>
                <c:pt idx="93">
                  <c:v>62.47067609591689</c:v>
                </c:pt>
                <c:pt idx="94">
                  <c:v>61.86736749733908</c:v>
                </c:pt>
                <c:pt idx="95">
                  <c:v>61.28280929346813</c:v>
                </c:pt>
                <c:pt idx="96">
                  <c:v>60.7165699088097</c:v>
                </c:pt>
                <c:pt idx="97">
                  <c:v>60.16823369038473</c:v>
                </c:pt>
                <c:pt idx="98">
                  <c:v>59.63740039167355</c:v>
                </c:pt>
                <c:pt idx="99">
                  <c:v>59.12368467834182</c:v>
                </c:pt>
                <c:pt idx="100">
                  <c:v>58.62671565488242</c:v>
                </c:pt>
                <c:pt idx="101">
                  <c:v>58.14613641134744</c:v>
                </c:pt>
                <c:pt idx="102">
                  <c:v>57.68160358938384</c:v>
                </c:pt>
                <c:pt idx="103">
                  <c:v>57.23278696682213</c:v>
                </c:pt>
                <c:pt idx="104">
                  <c:v>56.79936906010583</c:v>
                </c:pt>
                <c:pt idx="105">
                  <c:v>56.38104474388022</c:v>
                </c:pt>
                <c:pt idx="106">
                  <c:v>55.97752088709298</c:v>
                </c:pt>
                <c:pt idx="107">
                  <c:v>55.58851600498998</c:v>
                </c:pt>
                <c:pt idx="108">
                  <c:v>55.21375992641893</c:v>
                </c:pt>
                <c:pt idx="109">
                  <c:v>54.85299347588192</c:v>
                </c:pt>
                <c:pt idx="110">
                  <c:v>54.50596816980489</c:v>
                </c:pt>
                <c:pt idx="111">
                  <c:v>54.17244592651775</c:v>
                </c:pt>
                <c:pt idx="112">
                  <c:v>53.85219878946457</c:v>
                </c:pt>
                <c:pt idx="113">
                  <c:v>53.54500866318531</c:v>
                </c:pt>
                <c:pt idx="114">
                  <c:v>53.25066706163582</c:v>
                </c:pt>
                <c:pt idx="115">
                  <c:v>52.96897486843134</c:v>
                </c:pt>
                <c:pt idx="116">
                  <c:v>52.6997421086234</c:v>
                </c:pt>
                <c:pt idx="117">
                  <c:v>49.55802975959593</c:v>
                </c:pt>
                <c:pt idx="118">
                  <c:v>49.31932278407362</c:v>
                </c:pt>
                <c:pt idx="119">
                  <c:v>49.09201423125212</c:v>
                </c:pt>
                <c:pt idx="120">
                  <c:v>48.87595163875073</c:v>
                </c:pt>
                <c:pt idx="121">
                  <c:v>48.67099039471721</c:v>
                </c:pt>
                <c:pt idx="122">
                  <c:v>48.47699357426464</c:v>
                </c:pt>
                <c:pt idx="123">
                  <c:v>48.29383178491505</c:v>
                </c:pt>
                <c:pt idx="124">
                  <c:v>48.12138302080187</c:v>
                </c:pt>
                <c:pt idx="125">
                  <c:v>47.9595325253985</c:v>
                </c:pt>
                <c:pt idx="126">
                  <c:v>47.80817266255467</c:v>
                </c:pt>
                <c:pt idx="127">
                  <c:v>47.66720279563428</c:v>
                </c:pt>
                <c:pt idx="128">
                  <c:v>47.53652917456348</c:v>
                </c:pt>
                <c:pt idx="129">
                  <c:v>47.41606483060873</c:v>
                </c:pt>
                <c:pt idx="130">
                  <c:v>47.30572947871818</c:v>
                </c:pt>
                <c:pt idx="131">
                  <c:v>47.2054494272709</c:v>
                </c:pt>
                <c:pt idx="132">
                  <c:v>47.11515749509032</c:v>
                </c:pt>
                <c:pt idx="133">
                  <c:v>47.03479293559026</c:v>
                </c:pt>
                <c:pt idx="134">
                  <c:v>46.9643013679318</c:v>
                </c:pt>
                <c:pt idx="135">
                  <c:v>46.90363471508142</c:v>
                </c:pt>
                <c:pt idx="136">
                  <c:v>46.8527511486704</c:v>
                </c:pt>
                <c:pt idx="137">
                  <c:v>46.81161504056658</c:v>
                </c:pt>
                <c:pt idx="138">
                  <c:v>46.78019692107937</c:v>
                </c:pt>
                <c:pt idx="139">
                  <c:v>46.7584734437294</c:v>
                </c:pt>
                <c:pt idx="140">
                  <c:v>46.74642735652343</c:v>
                </c:pt>
                <c:pt idx="141">
                  <c:v>46.74404747968596</c:v>
                </c:pt>
                <c:pt idx="142">
                  <c:v>46.75132868980732</c:v>
                </c:pt>
                <c:pt idx="143">
                  <c:v>46.76827191037916</c:v>
                </c:pt>
                <c:pt idx="144">
                  <c:v>46.79488410869629</c:v>
                </c:pt>
                <c:pt idx="145">
                  <c:v>46.83117829911428</c:v>
                </c:pt>
                <c:pt idx="146">
                  <c:v>46.87717355266153</c:v>
                </c:pt>
                <c:pt idx="147">
                  <c:v>46.93289501301334</c:v>
                </c:pt>
                <c:pt idx="148">
                  <c:v>46.9983739188458</c:v>
                </c:pt>
                <c:pt idx="149">
                  <c:v>47.07364763259606</c:v>
                </c:pt>
                <c:pt idx="150">
                  <c:v>47.15875967566549</c:v>
                </c:pt>
                <c:pt idx="151">
                  <c:v>47.25375977011137</c:v>
                </c:pt>
                <c:pt idx="152">
                  <c:v>47.35870388688286</c:v>
                </c:pt>
                <c:pt idx="153">
                  <c:v>47.47365430066635</c:v>
                </c:pt>
                <c:pt idx="154">
                  <c:v>47.59867965141498</c:v>
                </c:pt>
                <c:pt idx="155">
                  <c:v>47.7338550126477</c:v>
                </c:pt>
                <c:pt idx="156">
                  <c:v>47.87926196661274</c:v>
                </c:pt>
                <c:pt idx="157">
                  <c:v>48.03498868642084</c:v>
                </c:pt>
                <c:pt idx="158">
                  <c:v>48.20113002526412</c:v>
                </c:pt>
                <c:pt idx="159">
                  <c:v>48.37778761284708</c:v>
                </c:pt>
                <c:pt idx="160">
                  <c:v>48.56506995916712</c:v>
                </c:pt>
                <c:pt idx="161">
                  <c:v>48.76309256579313</c:v>
                </c:pt>
                <c:pt idx="162">
                  <c:v>48.97197804480253</c:v>
                </c:pt>
                <c:pt idx="163">
                  <c:v>49.19185624554751</c:v>
                </c:pt>
                <c:pt idx="164">
                  <c:v>49.42286438943563</c:v>
                </c:pt>
                <c:pt idx="165">
                  <c:v>49.66514721291962</c:v>
                </c:pt>
                <c:pt idx="166">
                  <c:v>49.91885711890643</c:v>
                </c:pt>
                <c:pt idx="167">
                  <c:v>50.18415433680662</c:v>
                </c:pt>
                <c:pt idx="168">
                  <c:v>50.46120709146064</c:v>
                </c:pt>
                <c:pt idx="169">
                  <c:v>50.75019178119096</c:v>
                </c:pt>
                <c:pt idx="170">
                  <c:v>51.05129316524478</c:v>
                </c:pt>
                <c:pt idx="171">
                  <c:v>51.36470456090585</c:v>
                </c:pt>
                <c:pt idx="172">
                  <c:v>51.6906280505709</c:v>
                </c:pt>
                <c:pt idx="173">
                  <c:v>52.0292746991008</c:v>
                </c:pt>
                <c:pt idx="174">
                  <c:v>52.38086478177415</c:v>
                </c:pt>
                <c:pt idx="175">
                  <c:v>52.74562802318834</c:v>
                </c:pt>
                <c:pt idx="176">
                  <c:v>53.12380384747042</c:v>
                </c:pt>
                <c:pt idx="177">
                  <c:v>53.51564164018027</c:v>
                </c:pt>
                <c:pt idx="178">
                  <c:v>53.9214010223057</c:v>
                </c:pt>
                <c:pt idx="179">
                  <c:v>54.34135213677204</c:v>
                </c:pt>
                <c:pt idx="180">
                  <c:v>54.77577594790793</c:v>
                </c:pt>
                <c:pt idx="181">
                  <c:v>55.22496455433139</c:v>
                </c:pt>
                <c:pt idx="182">
                  <c:v>55.68922151574413</c:v>
                </c:pt>
                <c:pt idx="183">
                  <c:v>56.16886219414448</c:v>
                </c:pt>
                <c:pt idx="184">
                  <c:v>56.6642141099951</c:v>
                </c:pt>
                <c:pt idx="185">
                  <c:v>57.17561731390717</c:v>
                </c:pt>
                <c:pt idx="186">
                  <c:v>57.70342477443094</c:v>
                </c:pt>
                <c:pt idx="187">
                  <c:v>58.2480027825685</c:v>
                </c:pt>
                <c:pt idx="188">
                  <c:v>58.80973137365671</c:v>
                </c:pt>
                <c:pt idx="189">
                  <c:v>59.38900476729783</c:v>
                </c:pt>
                <c:pt idx="190">
                  <c:v>59.9862318260477</c:v>
                </c:pt>
                <c:pt idx="191">
                  <c:v>60.60183653360541</c:v>
                </c:pt>
                <c:pt idx="192">
                  <c:v>61.2362584932832</c:v>
                </c:pt>
                <c:pt idx="193">
                  <c:v>61.88995344757343</c:v>
                </c:pt>
                <c:pt idx="194">
                  <c:v>62.56339381966597</c:v>
                </c:pt>
                <c:pt idx="195">
                  <c:v>63.25706927781248</c:v>
                </c:pt>
                <c:pt idx="196">
                  <c:v>63.97148732347372</c:v>
                </c:pt>
                <c:pt idx="197">
                  <c:v>64.70717390423223</c:v>
                </c:pt>
                <c:pt idx="198">
                  <c:v>65.46467405249865</c:v>
                </c:pt>
                <c:pt idx="199">
                  <c:v>66.24455255108765</c:v>
                </c:pt>
                <c:pt idx="200">
                  <c:v>67.04739462679154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2772184"/>
        <c:axId val="-2132006680"/>
      </c:scatterChart>
      <c:valAx>
        <c:axId val="-2026040808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Sector,</a:t>
                </a:r>
                <a:r>
                  <a:rPr lang="en-US" sz="1400" baseline="0"/>
                  <a:t> ordered by low-skill intensity of its technology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26001672"/>
        <c:crosses val="autoZero"/>
        <c:crossBetween val="midCat"/>
      </c:valAx>
      <c:valAx>
        <c:axId val="-2026001672"/>
        <c:scaling>
          <c:orientation val="minMax"/>
          <c:max val="5.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26040808"/>
        <c:crosses val="autoZero"/>
        <c:crossBetween val="midCat"/>
        <c:majorUnit val="1.0"/>
      </c:valAx>
      <c:valAx>
        <c:axId val="-2132006680"/>
        <c:scaling>
          <c:orientation val="minMax"/>
          <c:max val="50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Employment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32772184"/>
        <c:crosses val="max"/>
        <c:crossBetween val="midCat"/>
      </c:valAx>
      <c:valAx>
        <c:axId val="-2132772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32006680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8100684638544"/>
          <c:y val="0.181028007723461"/>
          <c:w val="0.435539955416737"/>
          <c:h val="0.203533296731605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1.  Equilibrium Allocations by Sector: no ACA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332775163974989"/>
          <c:y val="0.0457264022305438"/>
          <c:w val="0.881345301610484"/>
          <c:h val="0.86558734939759"/>
        </c:manualLayout>
      </c:layout>
      <c:scatterChart>
        <c:scatterStyle val="lineMarker"/>
        <c:varyColors val="0"/>
        <c:ser>
          <c:idx val="1"/>
          <c:order val="0"/>
          <c:tx>
            <c:v>high-skill labor per unit low-skill (K/L)</c:v>
          </c:tx>
          <c:spPr>
            <a:ln w="635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Sectors!$O$17:$O$217</c:f>
              <c:numCache>
                <c:formatCode>0.00</c:formatCode>
                <c:ptCount val="201"/>
                <c:pt idx="0">
                  <c:v>7.769868128946543</c:v>
                </c:pt>
                <c:pt idx="1">
                  <c:v>7.520273157485407</c:v>
                </c:pt>
                <c:pt idx="2">
                  <c:v>7.282875783250793</c:v>
                </c:pt>
                <c:pt idx="3">
                  <c:v>7.056866266181326</c:v>
                </c:pt>
                <c:pt idx="4">
                  <c:v>6.841502466487438</c:v>
                </c:pt>
                <c:pt idx="5">
                  <c:v>6.63610308274368</c:v>
                </c:pt>
                <c:pt idx="6">
                  <c:v>6.440041674433906</c:v>
                </c:pt>
                <c:pt idx="7">
                  <c:v>6.252741365834358</c:v>
                </c:pt>
                <c:pt idx="8">
                  <c:v>6.073670143211694</c:v>
                </c:pt>
                <c:pt idx="9">
                  <c:v>5.902336669978961</c:v>
                </c:pt>
                <c:pt idx="10">
                  <c:v>5.738286555115606</c:v>
                </c:pt>
                <c:pt idx="11">
                  <c:v>5.581099019162491</c:v>
                </c:pt>
                <c:pt idx="12">
                  <c:v>5.430383909729653</c:v>
                </c:pt>
                <c:pt idx="13">
                  <c:v>5.285779024932783</c:v>
                </c:pt>
                <c:pt idx="14">
                  <c:v>5.146947708692198</c:v>
                </c:pt>
                <c:pt idx="15">
                  <c:v>5.013576686540159</c:v>
                </c:pt>
                <c:pt idx="16">
                  <c:v>4.885374114617326</c:v>
                </c:pt>
                <c:pt idx="17">
                  <c:v>4.762067818002139</c:v>
                </c:pt>
                <c:pt idx="18">
                  <c:v>4.643403697496946</c:v>
                </c:pt>
                <c:pt idx="19">
                  <c:v>4.52914428656467</c:v>
                </c:pt>
                <c:pt idx="20">
                  <c:v>4.376160779856802</c:v>
                </c:pt>
                <c:pt idx="21">
                  <c:v>4.312965156493825</c:v>
                </c:pt>
                <c:pt idx="22">
                  <c:v>4.210642473645103</c:v>
                </c:pt>
                <c:pt idx="23">
                  <c:v>4.111916505978494</c:v>
                </c:pt>
                <c:pt idx="24">
                  <c:v>4.016615534604935</c:v>
                </c:pt>
                <c:pt idx="25">
                  <c:v>3.924578188819682</c:v>
                </c:pt>
                <c:pt idx="26">
                  <c:v>3.835652695625435</c:v>
                </c:pt>
                <c:pt idx="27">
                  <c:v>3.749696192667303</c:v>
                </c:pt>
                <c:pt idx="28">
                  <c:v>3.66657409848084</c:v>
                </c:pt>
                <c:pt idx="29">
                  <c:v>3.586159534610399</c:v>
                </c:pt>
                <c:pt idx="30">
                  <c:v>3.508332794733309</c:v>
                </c:pt>
                <c:pt idx="31">
                  <c:v>3.432980856435723</c:v>
                </c:pt>
                <c:pt idx="32">
                  <c:v>3.359996931737374</c:v>
                </c:pt>
                <c:pt idx="33">
                  <c:v>3.28928005286208</c:v>
                </c:pt>
                <c:pt idx="34">
                  <c:v>3.220734690105384</c:v>
                </c:pt>
                <c:pt idx="35">
                  <c:v>3.154270398965546</c:v>
                </c:pt>
                <c:pt idx="36">
                  <c:v>3.089801493984247</c:v>
                </c:pt>
                <c:pt idx="37">
                  <c:v>3.02724674699288</c:v>
                </c:pt>
                <c:pt idx="38">
                  <c:v>2.96652910768288</c:v>
                </c:pt>
                <c:pt idx="39">
                  <c:v>2.907575444617426</c:v>
                </c:pt>
                <c:pt idx="40">
                  <c:v>2.850316304979671</c:v>
                </c:pt>
                <c:pt idx="41">
                  <c:v>2.794685691511934</c:v>
                </c:pt>
                <c:pt idx="42">
                  <c:v>2.740620855243178</c:v>
                </c:pt>
                <c:pt idx="43">
                  <c:v>2.688062102730295</c:v>
                </c:pt>
                <c:pt idx="44">
                  <c:v>2.636952616654033</c:v>
                </c:pt>
                <c:pt idx="45">
                  <c:v>2.587238288714177</c:v>
                </c:pt>
                <c:pt idx="46">
                  <c:v>2.53886756386205</c:v>
                </c:pt>
                <c:pt idx="47">
                  <c:v>2.491791294992751</c:v>
                </c:pt>
                <c:pt idx="48">
                  <c:v>2.445962607295733</c:v>
                </c:pt>
                <c:pt idx="49">
                  <c:v>2.401336771531112</c:v>
                </c:pt>
                <c:pt idx="50">
                  <c:v>2.357871085561475</c:v>
                </c:pt>
                <c:pt idx="51">
                  <c:v>2.315524763525329</c:v>
                </c:pt>
                <c:pt idx="52">
                  <c:v>2.274258832089595</c:v>
                </c:pt>
                <c:pt idx="53">
                  <c:v>2.234036033264942</c:v>
                </c:pt>
                <c:pt idx="54">
                  <c:v>2.194820733310034</c:v>
                </c:pt>
                <c:pt idx="55">
                  <c:v>2.156578837289116</c:v>
                </c:pt>
                <c:pt idx="56">
                  <c:v>2.119277708882361</c:v>
                </c:pt>
                <c:pt idx="57">
                  <c:v>2.082886095080215</c:v>
                </c:pt>
                <c:pt idx="58">
                  <c:v>2.04737405542203</c:v>
                </c:pt>
                <c:pt idx="59">
                  <c:v>2.012712895465833</c:v>
                </c:pt>
                <c:pt idx="60">
                  <c:v>1.97887510420023</c:v>
                </c:pt>
                <c:pt idx="61">
                  <c:v>1.94583429513166</c:v>
                </c:pt>
                <c:pt idx="62">
                  <c:v>1.913565150800433</c:v>
                </c:pt>
                <c:pt idx="63">
                  <c:v>1.882043370497601</c:v>
                </c:pt>
                <c:pt idx="64">
                  <c:v>1.85124562097167</c:v>
                </c:pt>
                <c:pt idx="65">
                  <c:v>1.82114948992983</c:v>
                </c:pt>
                <c:pt idx="66">
                  <c:v>1.791733442152659</c:v>
                </c:pt>
                <c:pt idx="67">
                  <c:v>1.762976778054471</c:v>
                </c:pt>
                <c:pt idx="68">
                  <c:v>1.734859594533525</c:v>
                </c:pt>
                <c:pt idx="69">
                  <c:v>1.707362747967531</c:v>
                </c:pt>
                <c:pt idx="70">
                  <c:v>1.680467819220059</c:v>
                </c:pt>
                <c:pt idx="71">
                  <c:v>1.654157080532972</c:v>
                </c:pt>
                <c:pt idx="72">
                  <c:v>1.628413464188686</c:v>
                </c:pt>
                <c:pt idx="73">
                  <c:v>1.603220532834107</c:v>
                </c:pt>
                <c:pt idx="74">
                  <c:v>1.578562451365522</c:v>
                </c:pt>
                <c:pt idx="75">
                  <c:v>1.554423960280584</c:v>
                </c:pt>
                <c:pt idx="76">
                  <c:v>1.530790350409846</c:v>
                </c:pt>
                <c:pt idx="77">
                  <c:v>1.507647438946216</c:v>
                </c:pt>
                <c:pt idx="78">
                  <c:v>1.484981546696082</c:v>
                </c:pt>
                <c:pt idx="79">
                  <c:v>1.46277947648092</c:v>
                </c:pt>
                <c:pt idx="80">
                  <c:v>1.441028492622843</c:v>
                </c:pt>
                <c:pt idx="81">
                  <c:v>1.419716301451903</c:v>
                </c:pt>
                <c:pt idx="82">
                  <c:v>1.398831032776918</c:v>
                </c:pt>
                <c:pt idx="83">
                  <c:v>1.378361222265368</c:v>
                </c:pt>
                <c:pt idx="84">
                  <c:v>1.35829579468136</c:v>
                </c:pt>
                <c:pt idx="85">
                  <c:v>1.338624047933833</c:v>
                </c:pt>
                <c:pt idx="86">
                  <c:v>1.319335637890254</c:v>
                </c:pt>
                <c:pt idx="87">
                  <c:v>1.300420563913733</c:v>
                </c:pt>
                <c:pt idx="88">
                  <c:v>1.281869155084174</c:v>
                </c:pt>
                <c:pt idx="89">
                  <c:v>1.263672057066433</c:v>
                </c:pt>
                <c:pt idx="90">
                  <c:v>1.245820219590735</c:v>
                </c:pt>
                <c:pt idx="91">
                  <c:v>1.228304884512679</c:v>
                </c:pt>
                <c:pt idx="92">
                  <c:v>1.21111757442215</c:v>
                </c:pt>
                <c:pt idx="93">
                  <c:v>1.19425008177225</c:v>
                </c:pt>
                <c:pt idx="94">
                  <c:v>1.177694458501092</c:v>
                </c:pt>
                <c:pt idx="95">
                  <c:v>1.161443006120892</c:v>
                </c:pt>
                <c:pt idx="96">
                  <c:v>1.145488266250267</c:v>
                </c:pt>
                <c:pt idx="97">
                  <c:v>1.129823011567085</c:v>
                </c:pt>
                <c:pt idx="98">
                  <c:v>1.11444023716046</c:v>
                </c:pt>
                <c:pt idx="99">
                  <c:v>1.099333152261758</c:v>
                </c:pt>
                <c:pt idx="100">
                  <c:v>1.084495172335602</c:v>
                </c:pt>
                <c:pt idx="101">
                  <c:v>1.06991991151293</c:v>
                </c:pt>
                <c:pt idx="102">
                  <c:v>1.05560117534918</c:v>
                </c:pt>
                <c:pt idx="103">
                  <c:v>1.041532953891621</c:v>
                </c:pt>
                <c:pt idx="104">
                  <c:v>1.027709415040707</c:v>
                </c:pt>
                <c:pt idx="105">
                  <c:v>1.014124898191192</c:v>
                </c:pt>
                <c:pt idx="106">
                  <c:v>1.000773908139512</c:v>
                </c:pt>
                <c:pt idx="107">
                  <c:v>0.987651109244669</c:v>
                </c:pt>
                <c:pt idx="108">
                  <c:v>0.974751319830532</c:v>
                </c:pt>
                <c:pt idx="109">
                  <c:v>0.962069506818155</c:v>
                </c:pt>
                <c:pt idx="110">
                  <c:v>0.949600780577258</c:v>
                </c:pt>
                <c:pt idx="111">
                  <c:v>0.937340389986655</c:v>
                </c:pt>
                <c:pt idx="112">
                  <c:v>0.925283717693904</c:v>
                </c:pt>
                <c:pt idx="113">
                  <c:v>0.913426275564985</c:v>
                </c:pt>
                <c:pt idx="114">
                  <c:v>0.901763700315293</c:v>
                </c:pt>
                <c:pt idx="115">
                  <c:v>0.890291749313646</c:v>
                </c:pt>
                <c:pt idx="116">
                  <c:v>0.879006296551506</c:v>
                </c:pt>
                <c:pt idx="117">
                  <c:v>0.925597935204609</c:v>
                </c:pt>
                <c:pt idx="118">
                  <c:v>0.913947340321849</c:v>
                </c:pt>
                <c:pt idx="119">
                  <c:v>0.902483146183704</c:v>
                </c:pt>
                <c:pt idx="120">
                  <c:v>0.89120141026898</c:v>
                </c:pt>
                <c:pt idx="121">
                  <c:v>0.880098295316229</c:v>
                </c:pt>
                <c:pt idx="122">
                  <c:v>0.869170065928603</c:v>
                </c:pt>
                <c:pt idx="123">
                  <c:v>0.858413085306985</c:v>
                </c:pt>
                <c:pt idx="124">
                  <c:v>0.847823812105872</c:v>
                </c:pt>
                <c:pt idx="125">
                  <c:v>0.837398797406715</c:v>
                </c:pt>
                <c:pt idx="126">
                  <c:v>0.827134681803691</c:v>
                </c:pt>
                <c:pt idx="127">
                  <c:v>0.817028192597138</c:v>
                </c:pt>
                <c:pt idx="128">
                  <c:v>0.807076141090071</c:v>
                </c:pt>
                <c:pt idx="129">
                  <c:v>0.797275419983472</c:v>
                </c:pt>
                <c:pt idx="130">
                  <c:v>0.787623000866197</c:v>
                </c:pt>
                <c:pt idx="131">
                  <c:v>0.778115931795583</c:v>
                </c:pt>
                <c:pt idx="132">
                  <c:v>0.768751334964984</c:v>
                </c:pt>
                <c:pt idx="133">
                  <c:v>0.759526404454665</c:v>
                </c:pt>
                <c:pt idx="134">
                  <c:v>0.750438404062654</c:v>
                </c:pt>
                <c:pt idx="135">
                  <c:v>0.741484665212274</c:v>
                </c:pt>
                <c:pt idx="136">
                  <c:v>0.732662584933261</c:v>
                </c:pt>
                <c:pt idx="137">
                  <c:v>0.723969623913513</c:v>
                </c:pt>
                <c:pt idx="138">
                  <c:v>0.715403304618622</c:v>
                </c:pt>
                <c:pt idx="139">
                  <c:v>0.706961209476496</c:v>
                </c:pt>
                <c:pt idx="140">
                  <c:v>0.698640979124491</c:v>
                </c:pt>
                <c:pt idx="141">
                  <c:v>0.690440310716591</c:v>
                </c:pt>
                <c:pt idx="142">
                  <c:v>0.682356956288262</c:v>
                </c:pt>
                <c:pt idx="143">
                  <c:v>0.674388721176758</c:v>
                </c:pt>
                <c:pt idx="144">
                  <c:v>0.666533462494692</c:v>
                </c:pt>
                <c:pt idx="145">
                  <c:v>0.658789087654843</c:v>
                </c:pt>
                <c:pt idx="146">
                  <c:v>0.651153552944206</c:v>
                </c:pt>
                <c:pt idx="147">
                  <c:v>0.643624862145419</c:v>
                </c:pt>
                <c:pt idx="148">
                  <c:v>0.636201065203758</c:v>
                </c:pt>
                <c:pt idx="149">
                  <c:v>0.628880256937966</c:v>
                </c:pt>
                <c:pt idx="150">
                  <c:v>0.621660575793276</c:v>
                </c:pt>
                <c:pt idx="151">
                  <c:v>0.614540202635041</c:v>
                </c:pt>
                <c:pt idx="152">
                  <c:v>0.607517359581458</c:v>
                </c:pt>
                <c:pt idx="153">
                  <c:v>0.600590308873927</c:v>
                </c:pt>
                <c:pt idx="154">
                  <c:v>0.593757351783667</c:v>
                </c:pt>
                <c:pt idx="155">
                  <c:v>0.587016827553248</c:v>
                </c:pt>
                <c:pt idx="156">
                  <c:v>0.580367112371757</c:v>
                </c:pt>
                <c:pt idx="157">
                  <c:v>0.573806618382388</c:v>
                </c:pt>
                <c:pt idx="158">
                  <c:v>0.567333792721263</c:v>
                </c:pt>
                <c:pt idx="159">
                  <c:v>0.560947116586373</c:v>
                </c:pt>
                <c:pt idx="160">
                  <c:v>0.554645104335549</c:v>
                </c:pt>
                <c:pt idx="161">
                  <c:v>0.548426302612423</c:v>
                </c:pt>
                <c:pt idx="162">
                  <c:v>0.542289289499399</c:v>
                </c:pt>
                <c:pt idx="163">
                  <c:v>0.536232673696656</c:v>
                </c:pt>
                <c:pt idx="164">
                  <c:v>0.530255093726287</c:v>
                </c:pt>
                <c:pt idx="165">
                  <c:v>0.524355217160675</c:v>
                </c:pt>
                <c:pt idx="166">
                  <c:v>0.518531739874274</c:v>
                </c:pt>
                <c:pt idx="167">
                  <c:v>0.512783385317971</c:v>
                </c:pt>
                <c:pt idx="168">
                  <c:v>0.507108903815252</c:v>
                </c:pt>
                <c:pt idx="169">
                  <c:v>0.501507071879429</c:v>
                </c:pt>
                <c:pt idx="170">
                  <c:v>0.49597669155119</c:v>
                </c:pt>
                <c:pt idx="171">
                  <c:v>0.49051658975579</c:v>
                </c:pt>
                <c:pt idx="172">
                  <c:v>0.485125617679213</c:v>
                </c:pt>
                <c:pt idx="173">
                  <c:v>0.479802650162668</c:v>
                </c:pt>
                <c:pt idx="174">
                  <c:v>0.474546585114787</c:v>
                </c:pt>
                <c:pt idx="175">
                  <c:v>0.469356342940953</c:v>
                </c:pt>
                <c:pt idx="176">
                  <c:v>0.464230865989166</c:v>
                </c:pt>
                <c:pt idx="177">
                  <c:v>0.459169118011911</c:v>
                </c:pt>
                <c:pt idx="178">
                  <c:v>0.454170083643494</c:v>
                </c:pt>
                <c:pt idx="179">
                  <c:v>0.449232767892334</c:v>
                </c:pt>
                <c:pt idx="180">
                  <c:v>0.444356195647723</c:v>
                </c:pt>
                <c:pt idx="181">
                  <c:v>0.439539411200591</c:v>
                </c:pt>
                <c:pt idx="182">
                  <c:v>0.434781477777791</c:v>
                </c:pt>
                <c:pt idx="183">
                  <c:v>0.430081477089509</c:v>
                </c:pt>
                <c:pt idx="184">
                  <c:v>0.425438508889339</c:v>
                </c:pt>
                <c:pt idx="185">
                  <c:v>0.420851690546632</c:v>
                </c:pt>
                <c:pt idx="186">
                  <c:v>0.416320156630731</c:v>
                </c:pt>
                <c:pt idx="187">
                  <c:v>0.411843058506702</c:v>
                </c:pt>
                <c:pt idx="188">
                  <c:v>0.407419563942208</c:v>
                </c:pt>
                <c:pt idx="189">
                  <c:v>0.40304885672516</c:v>
                </c:pt>
                <c:pt idx="190">
                  <c:v>0.398730136291824</c:v>
                </c:pt>
                <c:pt idx="191">
                  <c:v>0.394462617365041</c:v>
                </c:pt>
                <c:pt idx="192">
                  <c:v>0.390245529602254</c:v>
                </c:pt>
                <c:pt idx="193">
                  <c:v>0.386078117253034</c:v>
                </c:pt>
                <c:pt idx="194">
                  <c:v>0.38195963882581</c:v>
                </c:pt>
                <c:pt idx="195">
                  <c:v>0.377889366763519</c:v>
                </c:pt>
                <c:pt idx="196">
                  <c:v>0.373866587127914</c:v>
                </c:pt>
                <c:pt idx="197">
                  <c:v>0.369890599292243</c:v>
                </c:pt>
                <c:pt idx="198">
                  <c:v>0.365960715642067</c:v>
                </c:pt>
                <c:pt idx="199">
                  <c:v>0.362076261283956</c:v>
                </c:pt>
                <c:pt idx="200">
                  <c:v>0.358236573761826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Sectors!$H$16</c:f>
              <c:strCache>
                <c:ptCount val="1"/>
                <c:pt idx="0">
                  <c:v>ESI</c:v>
                </c:pt>
              </c:strCache>
            </c:strRef>
          </c:tx>
          <c:spPr>
            <a:ln w="6350">
              <a:solidFill>
                <a:srgbClr val="008000"/>
              </a:solidFill>
              <a:prstDash val="dash"/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Sectors!$H$17:$H$217</c:f>
              <c:numCache>
                <c:formatCode>General</c:formatCode>
                <c:ptCount val="20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1.0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</c:numCache>
            </c:numRef>
          </c:yVal>
          <c:smooth val="0"/>
        </c:ser>
        <c:ser>
          <c:idx val="3"/>
          <c:order val="3"/>
          <c:tx>
            <c:v>output price/r</c:v>
          </c:tx>
          <c:spPr>
            <a:ln w="63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Sectors!$P$17:$P$217</c:f>
              <c:numCache>
                <c:formatCode>0.00</c:formatCode>
                <c:ptCount val="201"/>
                <c:pt idx="0">
                  <c:v>1.251181669655648</c:v>
                </c:pt>
                <c:pt idx="1">
                  <c:v>1.257937052509356</c:v>
                </c:pt>
                <c:pt idx="2">
                  <c:v>1.264692040394493</c:v>
                </c:pt>
                <c:pt idx="3">
                  <c:v>1.271446414632077</c:v>
                </c:pt>
                <c:pt idx="4">
                  <c:v>1.278199951487019</c:v>
                </c:pt>
                <c:pt idx="5">
                  <c:v>1.284952422394901</c:v>
                </c:pt>
                <c:pt idx="6">
                  <c:v>1.291703594175708</c:v>
                </c:pt>
                <c:pt idx="7">
                  <c:v>1.298453229235705</c:v>
                </c:pt>
                <c:pt idx="8">
                  <c:v>1.305201085758465</c:v>
                </c:pt>
                <c:pt idx="9">
                  <c:v>1.311946917886004</c:v>
                </c:pt>
                <c:pt idx="10">
                  <c:v>1.318690475890856</c:v>
                </c:pt>
                <c:pt idx="11">
                  <c:v>1.325431506339841</c:v>
                </c:pt>
                <c:pt idx="12">
                  <c:v>1.332169752250224</c:v>
                </c:pt>
                <c:pt idx="13">
                  <c:v>1.338904953238879</c:v>
                </c:pt>
                <c:pt idx="14">
                  <c:v>1.345636845665019</c:v>
                </c:pt>
                <c:pt idx="15">
                  <c:v>1.352365162767012</c:v>
                </c:pt>
                <c:pt idx="16">
                  <c:v>1.359089634793732</c:v>
                </c:pt>
                <c:pt idx="17">
                  <c:v>1.365809989130885</c:v>
                </c:pt>
                <c:pt idx="18">
                  <c:v>1.372525950422681</c:v>
                </c:pt>
                <c:pt idx="19">
                  <c:v>1.379237240689217</c:v>
                </c:pt>
                <c:pt idx="20">
                  <c:v>1.388624665226195</c:v>
                </c:pt>
                <c:pt idx="21">
                  <c:v>1.392644683783038</c:v>
                </c:pt>
                <c:pt idx="22">
                  <c:v>1.399340268532394</c:v>
                </c:pt>
                <c:pt idx="23">
                  <c:v>1.406030046310073</c:v>
                </c:pt>
                <c:pt idx="24">
                  <c:v>1.412713727646824</c:v>
                </c:pt>
                <c:pt idx="25">
                  <c:v>1.419391021079473</c:v>
                </c:pt>
                <c:pt idx="26">
                  <c:v>1.426061633245812</c:v>
                </c:pt>
                <c:pt idx="27">
                  <c:v>1.432725268977126</c:v>
                </c:pt>
                <c:pt idx="28">
                  <c:v>1.439381631388495</c:v>
                </c:pt>
                <c:pt idx="29">
                  <c:v>1.44603042196703</c:v>
                </c:pt>
                <c:pt idx="30">
                  <c:v>1.452671340658168</c:v>
                </c:pt>
                <c:pt idx="31">
                  <c:v>1.459304085950164</c:v>
                </c:pt>
                <c:pt idx="32">
                  <c:v>1.465928354956879</c:v>
                </c:pt>
                <c:pt idx="33">
                  <c:v>1.472543843498979</c:v>
                </c:pt>
                <c:pt idx="34">
                  <c:v>1.479150246183639</c:v>
                </c:pt>
                <c:pt idx="35">
                  <c:v>1.485747256482836</c:v>
                </c:pt>
                <c:pt idx="36">
                  <c:v>1.492334566810328</c:v>
                </c:pt>
                <c:pt idx="37">
                  <c:v>1.498911868597371</c:v>
                </c:pt>
                <c:pt idx="38">
                  <c:v>1.505478852367266</c:v>
                </c:pt>
                <c:pt idx="39">
                  <c:v>1.51203520780879</c:v>
                </c:pt>
                <c:pt idx="40">
                  <c:v>1.518580623848562</c:v>
                </c:pt>
                <c:pt idx="41">
                  <c:v>1.525114788722422</c:v>
                </c:pt>
                <c:pt idx="42">
                  <c:v>1.531637390045837</c:v>
                </c:pt>
                <c:pt idx="43">
                  <c:v>1.53814811488342</c:v>
                </c:pt>
                <c:pt idx="44">
                  <c:v>1.544646649817567</c:v>
                </c:pt>
                <c:pt idx="45">
                  <c:v>1.551132681016287</c:v>
                </c:pt>
                <c:pt idx="46">
                  <c:v>1.557605894300211</c:v>
                </c:pt>
                <c:pt idx="47">
                  <c:v>1.564065975208876</c:v>
                </c:pt>
                <c:pt idx="48">
                  <c:v>1.570512609066248</c:v>
                </c:pt>
                <c:pt idx="49">
                  <c:v>1.57694548104557</c:v>
                </c:pt>
                <c:pt idx="50">
                  <c:v>1.583364276233504</c:v>
                </c:pt>
                <c:pt idx="51">
                  <c:v>1.589768679693643</c:v>
                </c:pt>
                <c:pt idx="52">
                  <c:v>1.596158376529365</c:v>
                </c:pt>
                <c:pt idx="53">
                  <c:v>1.602533051946077</c:v>
                </c:pt>
                <c:pt idx="54">
                  <c:v>1.608892391312868</c:v>
                </c:pt>
                <c:pt idx="55">
                  <c:v>1.615236080223554</c:v>
                </c:pt>
                <c:pt idx="56">
                  <c:v>1.621563804557162</c:v>
                </c:pt>
                <c:pt idx="57">
                  <c:v>1.627875250537858</c:v>
                </c:pt>
                <c:pt idx="58">
                  <c:v>1.634170104794303</c:v>
                </c:pt>
                <c:pt idx="59">
                  <c:v>1.640448054418483</c:v>
                </c:pt>
                <c:pt idx="60">
                  <c:v>1.646708787023999</c:v>
                </c:pt>
                <c:pt idx="61">
                  <c:v>1.652951990803826</c:v>
                </c:pt>
                <c:pt idx="62">
                  <c:v>1.659177354587547</c:v>
                </c:pt>
                <c:pt idx="63">
                  <c:v>1.665384567898081</c:v>
                </c:pt>
                <c:pt idx="64">
                  <c:v>1.671573321007883</c:v>
                </c:pt>
                <c:pt idx="65">
                  <c:v>1.677743304994639</c:v>
                </c:pt>
                <c:pt idx="66">
                  <c:v>1.683894211796452</c:v>
                </c:pt>
                <c:pt idx="67">
                  <c:v>1.690025734266518</c:v>
                </c:pt>
                <c:pt idx="68">
                  <c:v>1.696137566227304</c:v>
                </c:pt>
                <c:pt idx="69">
                  <c:v>1.702229402524203</c:v>
                </c:pt>
                <c:pt idx="70">
                  <c:v>1.7083009390787</c:v>
                </c:pt>
                <c:pt idx="71">
                  <c:v>1.71435187294102</c:v>
                </c:pt>
                <c:pt idx="72">
                  <c:v>1.720381902342276</c:v>
                </c:pt>
                <c:pt idx="73">
                  <c:v>1.72639072674609</c:v>
                </c:pt>
                <c:pt idx="74">
                  <c:v>1.732378046899719</c:v>
                </c:pt>
                <c:pt idx="75">
                  <c:v>1.73834356488466</c:v>
                </c:pt>
                <c:pt idx="76">
                  <c:v>1.74428698416673</c:v>
                </c:pt>
                <c:pt idx="77">
                  <c:v>1.750208009645627</c:v>
                </c:pt>
                <c:pt idx="78">
                  <c:v>1.75610634770398</c:v>
                </c:pt>
                <c:pt idx="79">
                  <c:v>1.761981706255847</c:v>
                </c:pt>
                <c:pt idx="80">
                  <c:v>1.767833794794696</c:v>
                </c:pt>
                <c:pt idx="81">
                  <c:v>1.77366232444084</c:v>
                </c:pt>
                <c:pt idx="82">
                  <c:v>1.779467007988341</c:v>
                </c:pt>
                <c:pt idx="83">
                  <c:v>1.785247559951351</c:v>
                </c:pt>
                <c:pt idx="84">
                  <c:v>1.791003696609918</c:v>
                </c:pt>
                <c:pt idx="85">
                  <c:v>1.796735136055227</c:v>
                </c:pt>
                <c:pt idx="86">
                  <c:v>1.802441598234282</c:v>
                </c:pt>
                <c:pt idx="87">
                  <c:v>1.80812280499402</c:v>
                </c:pt>
                <c:pt idx="88">
                  <c:v>1.813778480124857</c:v>
                </c:pt>
                <c:pt idx="89">
                  <c:v>1.819408349403651</c:v>
                </c:pt>
                <c:pt idx="90">
                  <c:v>1.825012140636093</c:v>
                </c:pt>
                <c:pt idx="91">
                  <c:v>1.8305895836985</c:v>
                </c:pt>
                <c:pt idx="92">
                  <c:v>1.83614041057902</c:v>
                </c:pt>
                <c:pt idx="93">
                  <c:v>1.841664355418238</c:v>
                </c:pt>
                <c:pt idx="94">
                  <c:v>1.847161154549186</c:v>
                </c:pt>
                <c:pt idx="95">
                  <c:v>1.852630546536726</c:v>
                </c:pt>
                <c:pt idx="96">
                  <c:v>1.858072272216339</c:v>
                </c:pt>
                <c:pt idx="97">
                  <c:v>1.863486074732278</c:v>
                </c:pt>
                <c:pt idx="98">
                  <c:v>1.868871699575115</c:v>
                </c:pt>
                <c:pt idx="99">
                  <c:v>1.874228894618638</c:v>
                </c:pt>
                <c:pt idx="100">
                  <c:v>1.879557410156128</c:v>
                </c:pt>
                <c:pt idx="101">
                  <c:v>1.884856998935988</c:v>
                </c:pt>
                <c:pt idx="102">
                  <c:v>1.890127416196736</c:v>
                </c:pt>
                <c:pt idx="103">
                  <c:v>1.89536841970134</c:v>
                </c:pt>
                <c:pt idx="104">
                  <c:v>1.900579769770901</c:v>
                </c:pt>
                <c:pt idx="105">
                  <c:v>1.905761229317685</c:v>
                </c:pt>
                <c:pt idx="106">
                  <c:v>1.910912563877484</c:v>
                </c:pt>
                <c:pt idx="107">
                  <c:v>1.91603354164131</c:v>
                </c:pt>
                <c:pt idx="108">
                  <c:v>1.921123933486425</c:v>
                </c:pt>
                <c:pt idx="109">
                  <c:v>1.926183513006684</c:v>
                </c:pt>
                <c:pt idx="110">
                  <c:v>1.931212056542217</c:v>
                </c:pt>
                <c:pt idx="111">
                  <c:v>1.936209343208403</c:v>
                </c:pt>
                <c:pt idx="112">
                  <c:v>1.941175154924184</c:v>
                </c:pt>
                <c:pt idx="113">
                  <c:v>1.946109276439672</c:v>
                </c:pt>
                <c:pt idx="114">
                  <c:v>1.951011495363062</c:v>
                </c:pt>
                <c:pt idx="115">
                  <c:v>1.955881602186869</c:v>
                </c:pt>
                <c:pt idx="116">
                  <c:v>1.960719390313439</c:v>
                </c:pt>
                <c:pt idx="117">
                  <c:v>1.964061165951895</c:v>
                </c:pt>
                <c:pt idx="118">
                  <c:v>1.963772405616178</c:v>
                </c:pt>
                <c:pt idx="119">
                  <c:v>1.9634397826498</c:v>
                </c:pt>
                <c:pt idx="120">
                  <c:v>1.963063407698756</c:v>
                </c:pt>
                <c:pt idx="121">
                  <c:v>1.962643394827436</c:v>
                </c:pt>
                <c:pt idx="122">
                  <c:v>1.962179861497672</c:v>
                </c:pt>
                <c:pt idx="123">
                  <c:v>1.961672928547102</c:v>
                </c:pt>
                <c:pt idx="124">
                  <c:v>1.961122720166847</c:v>
                </c:pt>
                <c:pt idx="125">
                  <c:v>1.960529363878512</c:v>
                </c:pt>
                <c:pt idx="126">
                  <c:v>1.959892990510521</c:v>
                </c:pt>
                <c:pt idx="127">
                  <c:v>1.959213734173816</c:v>
                </c:pt>
                <c:pt idx="128">
                  <c:v>1.9584917322369</c:v>
                </c:pt>
                <c:pt idx="129">
                  <c:v>1.957727125300266</c:v>
                </c:pt>
                <c:pt idx="130">
                  <c:v>1.9569200571702</c:v>
                </c:pt>
                <c:pt idx="131">
                  <c:v>1.956070674831985</c:v>
                </c:pt>
                <c:pt idx="132">
                  <c:v>1.955179128422516</c:v>
                </c:pt>
                <c:pt idx="133">
                  <c:v>1.954245571202321</c:v>
                </c:pt>
                <c:pt idx="134">
                  <c:v>1.953270159527031</c:v>
                </c:pt>
                <c:pt idx="135">
                  <c:v>1.952253052818277</c:v>
                </c:pt>
                <c:pt idx="136">
                  <c:v>1.951194413534058</c:v>
                </c:pt>
                <c:pt idx="137">
                  <c:v>1.950094407138557</c:v>
                </c:pt>
                <c:pt idx="138">
                  <c:v>1.948953202071459</c:v>
                </c:pt>
                <c:pt idx="139">
                  <c:v>1.947770969716744</c:v>
                </c:pt>
                <c:pt idx="140">
                  <c:v>1.946547884370984</c:v>
                </c:pt>
                <c:pt idx="141">
                  <c:v>1.945284123211177</c:v>
                </c:pt>
                <c:pt idx="142">
                  <c:v>1.943979866262079</c:v>
                </c:pt>
                <c:pt idx="143">
                  <c:v>1.942635296363104</c:v>
                </c:pt>
                <c:pt idx="144">
                  <c:v>1.94125059913476</c:v>
                </c:pt>
                <c:pt idx="145">
                  <c:v>1.939825962944665</c:v>
                </c:pt>
                <c:pt idx="146">
                  <c:v>1.938361578873123</c:v>
                </c:pt>
                <c:pt idx="147">
                  <c:v>1.936857640678322</c:v>
                </c:pt>
                <c:pt idx="148">
                  <c:v>1.935314344761094</c:v>
                </c:pt>
                <c:pt idx="149">
                  <c:v>1.933731890129333</c:v>
                </c:pt>
                <c:pt idx="150">
                  <c:v>1.932110478362013</c:v>
                </c:pt>
                <c:pt idx="151">
                  <c:v>1.930450313572862</c:v>
                </c:pt>
                <c:pt idx="152">
                  <c:v>1.928751602373684</c:v>
                </c:pt>
                <c:pt idx="153">
                  <c:v>1.92701455383735</c:v>
                </c:pt>
                <c:pt idx="154">
                  <c:v>1.925239379460471</c:v>
                </c:pt>
                <c:pt idx="155">
                  <c:v>1.923426293125756</c:v>
                </c:pt>
                <c:pt idx="156">
                  <c:v>1.921575511064083</c:v>
                </c:pt>
                <c:pt idx="157">
                  <c:v>1.91968725181628</c:v>
                </c:pt>
                <c:pt idx="158">
                  <c:v>1.917761736194643</c:v>
                </c:pt>
                <c:pt idx="159">
                  <c:v>1.915799187244187</c:v>
                </c:pt>
                <c:pt idx="160">
                  <c:v>1.913799830203657</c:v>
                </c:pt>
                <c:pt idx="161">
                  <c:v>1.911763892466313</c:v>
                </c:pt>
                <c:pt idx="162">
                  <c:v>1.90969160354048</c:v>
                </c:pt>
                <c:pt idx="163">
                  <c:v>1.907583195009902</c:v>
                </c:pt>
                <c:pt idx="164">
                  <c:v>1.90543890049389</c:v>
                </c:pt>
                <c:pt idx="165">
                  <c:v>1.903258955607303</c:v>
                </c:pt>
                <c:pt idx="166">
                  <c:v>1.901043597920337</c:v>
                </c:pt>
                <c:pt idx="167">
                  <c:v>1.898793066918171</c:v>
                </c:pt>
                <c:pt idx="168">
                  <c:v>1.896507603960462</c:v>
                </c:pt>
                <c:pt idx="169">
                  <c:v>1.894187452240692</c:v>
                </c:pt>
                <c:pt idx="170">
                  <c:v>1.891832856745425</c:v>
                </c:pt>
                <c:pt idx="171">
                  <c:v>1.889444064213408</c:v>
                </c:pt>
                <c:pt idx="172">
                  <c:v>1.887021323094613</c:v>
                </c:pt>
                <c:pt idx="173">
                  <c:v>1.884564883509171</c:v>
                </c:pt>
                <c:pt idx="174">
                  <c:v>1.882074997206231</c:v>
                </c:pt>
                <c:pt idx="175">
                  <c:v>1.879551917522761</c:v>
                </c:pt>
                <c:pt idx="176">
                  <c:v>1.876995899342295</c:v>
                </c:pt>
                <c:pt idx="177">
                  <c:v>1.874407199053631</c:v>
                </c:pt>
                <c:pt idx="178">
                  <c:v>1.871786074509514</c:v>
                </c:pt>
                <c:pt idx="179">
                  <c:v>1.869132784985284</c:v>
                </c:pt>
                <c:pt idx="180">
                  <c:v>1.866447591137526</c:v>
                </c:pt>
                <c:pt idx="181">
                  <c:v>1.863730754962722</c:v>
                </c:pt>
                <c:pt idx="182">
                  <c:v>1.860982539755912</c:v>
                </c:pt>
                <c:pt idx="183">
                  <c:v>1.858203210069388</c:v>
                </c:pt>
                <c:pt idx="184">
                  <c:v>1.855393031671411</c:v>
                </c:pt>
                <c:pt idx="185">
                  <c:v>1.852552271504994</c:v>
                </c:pt>
                <c:pt idx="186">
                  <c:v>1.849681197646715</c:v>
                </c:pt>
                <c:pt idx="187">
                  <c:v>1.846780079265622</c:v>
                </c:pt>
                <c:pt idx="188">
                  <c:v>1.843849186582196</c:v>
                </c:pt>
                <c:pt idx="189">
                  <c:v>1.84088879082741</c:v>
                </c:pt>
                <c:pt idx="190">
                  <c:v>1.837899164201882</c:v>
                </c:pt>
                <c:pt idx="191">
                  <c:v>1.834880579835135</c:v>
                </c:pt>
                <c:pt idx="192">
                  <c:v>1.831833311744976</c:v>
                </c:pt>
                <c:pt idx="193">
                  <c:v>1.828757634796986</c:v>
                </c:pt>
                <c:pt idx="194">
                  <c:v>1.82565382466417</c:v>
                </c:pt>
                <c:pt idx="195">
                  <c:v>1.822522157786723</c:v>
                </c:pt>
                <c:pt idx="196">
                  <c:v>1.819362911331972</c:v>
                </c:pt>
                <c:pt idx="197">
                  <c:v>1.816176363154464</c:v>
                </c:pt>
                <c:pt idx="198">
                  <c:v>1.812962791756231</c:v>
                </c:pt>
                <c:pt idx="199">
                  <c:v>1.809722476247235</c:v>
                </c:pt>
                <c:pt idx="200">
                  <c:v>1.806455696305999</c:v>
                </c:pt>
              </c:numCache>
            </c:numRef>
          </c:yVal>
          <c:smooth val="0"/>
        </c:ser>
        <c:ser>
          <c:idx val="4"/>
          <c:order val="4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Sectors!$AJ$17:$AJ$217</c:f>
              <c:numCache>
                <c:formatCode>0.00</c:formatCode>
                <c:ptCount val="201"/>
                <c:pt idx="0">
                  <c:v>9.403004680482315</c:v>
                </c:pt>
                <c:pt idx="1">
                  <c:v>9.10094772843053</c:v>
                </c:pt>
                <c:pt idx="2">
                  <c:v>8.81365216768014</c:v>
                </c:pt>
                <c:pt idx="3">
                  <c:v>8.540138060160031</c:v>
                </c:pt>
                <c:pt idx="4">
                  <c:v>8.27950727686736</c:v>
                </c:pt>
                <c:pt idx="5">
                  <c:v>8.03093531468496</c:v>
                </c:pt>
                <c:pt idx="6">
                  <c:v>7.793664062534548</c:v>
                </c:pt>
                <c:pt idx="7">
                  <c:v>7.566995392077186</c:v>
                </c:pt>
                <c:pt idx="8">
                  <c:v>7.350285466436671</c:v>
                </c:pt>
                <c:pt idx="9">
                  <c:v>7.142939675749601</c:v>
                </c:pt>
                <c:pt idx="10">
                  <c:v>6.94440812125037</c:v>
                </c:pt>
                <c:pt idx="11">
                  <c:v>6.754181580496837</c:v>
                </c:pt>
                <c:pt idx="12">
                  <c:v>6.571787895572287</c:v>
                </c:pt>
                <c:pt idx="13">
                  <c:v>6.396788733939166</c:v>
                </c:pt>
                <c:pt idx="14">
                  <c:v>6.228776678297655</c:v>
                </c:pt>
                <c:pt idx="15">
                  <c:v>6.067372607504711</c:v>
                </c:pt>
                <c:pt idx="16">
                  <c:v>5.912223335492072</c:v>
                </c:pt>
                <c:pt idx="17">
                  <c:v>5.762999479312837</c:v>
                </c:pt>
                <c:pt idx="18">
                  <c:v>5.619393531052436</c:v>
                </c:pt>
                <c:pt idx="19">
                  <c:v>5.48111811145004</c:v>
                </c:pt>
                <c:pt idx="20">
                  <c:v>5.295979238339499</c:v>
                </c:pt>
                <c:pt idx="21">
                  <c:v>5.219500624750901</c:v>
                </c:pt>
                <c:pt idx="22">
                  <c:v>5.095670895625692</c:v>
                </c:pt>
                <c:pt idx="23">
                  <c:v>4.976193869677745</c:v>
                </c:pt>
                <c:pt idx="24">
                  <c:v>4.860861734690584</c:v>
                </c:pt>
                <c:pt idx="25">
                  <c:v>4.749479201700897</c:v>
                </c:pt>
                <c:pt idx="26">
                  <c:v>4.64186259678008</c:v>
                </c:pt>
                <c:pt idx="27">
                  <c:v>4.537839029556067</c:v>
                </c:pt>
                <c:pt idx="28">
                  <c:v>4.437245631094774</c:v>
                </c:pt>
                <c:pt idx="29">
                  <c:v>4.33992885455442</c:v>
                </c:pt>
                <c:pt idx="30">
                  <c:v>4.24574383272572</c:v>
                </c:pt>
                <c:pt idx="31">
                  <c:v>4.154553787188656</c:v>
                </c:pt>
                <c:pt idx="32">
                  <c:v>4.066229484362734</c:v>
                </c:pt>
                <c:pt idx="33">
                  <c:v>3.980648734211234</c:v>
                </c:pt>
                <c:pt idx="34">
                  <c:v>3.897695927789027</c:v>
                </c:pt>
                <c:pt idx="35">
                  <c:v>3.817261610204597</c:v>
                </c:pt>
                <c:pt idx="36">
                  <c:v>3.739242085905808</c:v>
                </c:pt>
                <c:pt idx="37">
                  <c:v>3.663539053501065</c:v>
                </c:pt>
                <c:pt idx="38">
                  <c:v>3.590059267596748</c:v>
                </c:pt>
                <c:pt idx="39">
                  <c:v>3.518714225372563</c:v>
                </c:pt>
                <c:pt idx="40">
                  <c:v>3.449419875831626</c:v>
                </c:pt>
                <c:pt idx="41">
                  <c:v>3.382096349854855</c:v>
                </c:pt>
                <c:pt idx="42">
                  <c:v>3.316667709362144</c:v>
                </c:pt>
                <c:pt idx="43">
                  <c:v>3.253061714038004</c:v>
                </c:pt>
                <c:pt idx="44">
                  <c:v>3.191209604218825</c:v>
                </c:pt>
                <c:pt idx="45">
                  <c:v>3.131045898664549</c:v>
                </c:pt>
                <c:pt idx="46">
                  <c:v>3.072508206050641</c:v>
                </c:pt>
                <c:pt idx="47">
                  <c:v>3.01553704911832</c:v>
                </c:pt>
                <c:pt idx="48">
                  <c:v>2.960075700513185</c:v>
                </c:pt>
                <c:pt idx="49">
                  <c:v>2.906070029425682</c:v>
                </c:pt>
                <c:pt idx="50">
                  <c:v>2.853468358222249</c:v>
                </c:pt>
                <c:pt idx="51">
                  <c:v>2.80222132832432</c:v>
                </c:pt>
                <c:pt idx="52">
                  <c:v>2.752281774654279</c:v>
                </c:pt>
                <c:pt idx="53">
                  <c:v>2.703604608023705</c:v>
                </c:pt>
                <c:pt idx="54">
                  <c:v>2.656146704890346</c:v>
                </c:pt>
                <c:pt idx="55">
                  <c:v>2.609866803956691</c:v>
                </c:pt>
                <c:pt idx="56">
                  <c:v>2.564725409125383</c:v>
                </c:pt>
                <c:pt idx="57">
                  <c:v>2.520684698365175</c:v>
                </c:pt>
                <c:pt idx="58">
                  <c:v>2.477708438076359</c:v>
                </c:pt>
                <c:pt idx="59">
                  <c:v>2.435761902576628</c:v>
                </c:pt>
                <c:pt idx="60">
                  <c:v>2.394811798357707</c:v>
                </c:pt>
                <c:pt idx="61">
                  <c:v>2.354826192789802</c:v>
                </c:pt>
                <c:pt idx="62">
                  <c:v>2.315774446975575</c:v>
                </c:pt>
                <c:pt idx="63">
                  <c:v>2.277627152477688</c:v>
                </c:pt>
                <c:pt idx="64">
                  <c:v>2.240356071664646</c:v>
                </c:pt>
                <c:pt idx="65">
                  <c:v>2.203934081438511</c:v>
                </c:pt>
                <c:pt idx="66">
                  <c:v>2.168335120125442</c:v>
                </c:pt>
                <c:pt idx="67">
                  <c:v>2.133534137325881</c:v>
                </c:pt>
                <c:pt idx="68">
                  <c:v>2.099507046535953</c:v>
                </c:pt>
                <c:pt idx="69">
                  <c:v>2.066230680365038</c:v>
                </c:pt>
                <c:pt idx="70">
                  <c:v>2.03368274818694</c:v>
                </c:pt>
                <c:pt idx="71">
                  <c:v>2.001841796073488</c:v>
                </c:pt>
                <c:pt idx="72">
                  <c:v>1.970687168869965</c:v>
                </c:pt>
                <c:pt idx="73">
                  <c:v>1.940198974281482</c:v>
                </c:pt>
                <c:pt idx="74">
                  <c:v>1.910358048848395</c:v>
                </c:pt>
                <c:pt idx="75">
                  <c:v>1.881145925697184</c:v>
                </c:pt>
                <c:pt idx="76">
                  <c:v>1.852544803960852</c:v>
                </c:pt>
                <c:pt idx="77">
                  <c:v>1.824537519770045</c:v>
                </c:pt>
                <c:pt idx="78">
                  <c:v>1.797107518722626</c:v>
                </c:pt>
                <c:pt idx="79">
                  <c:v>1.770238829745548</c:v>
                </c:pt>
                <c:pt idx="80">
                  <c:v>1.743916040268512</c:v>
                </c:pt>
                <c:pt idx="81">
                  <c:v>1.718124272634117</c:v>
                </c:pt>
                <c:pt idx="82">
                  <c:v>1.692849161674075</c:v>
                </c:pt>
                <c:pt idx="83">
                  <c:v>1.668076833385567</c:v>
                </c:pt>
                <c:pt idx="84">
                  <c:v>1.643793884646011</c:v>
                </c:pt>
                <c:pt idx="85">
                  <c:v>1.619987363908402</c:v>
                </c:pt>
                <c:pt idx="86">
                  <c:v>1.596644752823003</c:v>
                </c:pt>
                <c:pt idx="87">
                  <c:v>1.573753948734541</c:v>
                </c:pt>
                <c:pt idx="88">
                  <c:v>1.5513032480072</c:v>
                </c:pt>
                <c:pt idx="89">
                  <c:v>1.101848781561575</c:v>
                </c:pt>
                <c:pt idx="90">
                  <c:v>1.086283014113258</c:v>
                </c:pt>
                <c:pt idx="91">
                  <c:v>1.071010657249404</c:v>
                </c:pt>
                <c:pt idx="92">
                  <c:v>1.05602431915981</c:v>
                </c:pt>
                <c:pt idx="93">
                  <c:v>1.041316843339353</c:v>
                </c:pt>
                <c:pt idx="94">
                  <c:v>1.0268812995388</c:v>
                </c:pt>
                <c:pt idx="95">
                  <c:v>1.012710975123065</c:v>
                </c:pt>
                <c:pt idx="96">
                  <c:v>0.99879936681593</c:v>
                </c:pt>
                <c:pt idx="97">
                  <c:v>0.985140172811446</c:v>
                </c:pt>
                <c:pt idx="98">
                  <c:v>0.97172728523338</c:v>
                </c:pt>
                <c:pt idx="99">
                  <c:v>0.958554782925127</c:v>
                </c:pt>
                <c:pt idx="100">
                  <c:v>0.94561692455353</c:v>
                </c:pt>
                <c:pt idx="101">
                  <c:v>0.932908142010941</c:v>
                </c:pt>
                <c:pt idx="102">
                  <c:v>0.92042303410078</c:v>
                </c:pt>
                <c:pt idx="103">
                  <c:v>0.908156360492649</c:v>
                </c:pt>
                <c:pt idx="104">
                  <c:v>0.896103035933816</c:v>
                </c:pt>
                <c:pt idx="105">
                  <c:v>0.884258124704642</c:v>
                </c:pt>
                <c:pt idx="106">
                  <c:v>0.872616835306161</c:v>
                </c:pt>
                <c:pt idx="107">
                  <c:v>0.861174515368717</c:v>
                </c:pt>
                <c:pt idx="108">
                  <c:v>0.849926646771098</c:v>
                </c:pt>
                <c:pt idx="109">
                  <c:v>0.838868840960215</c:v>
                </c:pt>
                <c:pt idx="110">
                  <c:v>0.827996834461906</c:v>
                </c:pt>
                <c:pt idx="111">
                  <c:v>0.817306484573909</c:v>
                </c:pt>
                <c:pt idx="112">
                  <c:v>0.806793765232552</c:v>
                </c:pt>
                <c:pt idx="113">
                  <c:v>0.796454763045137</c:v>
                </c:pt>
                <c:pt idx="114">
                  <c:v>0.786285673480416</c:v>
                </c:pt>
                <c:pt idx="115">
                  <c:v>0.776282797209935</c:v>
                </c:pt>
                <c:pt idx="116">
                  <c:v>0.766442536593426</c:v>
                </c:pt>
                <c:pt idx="117">
                  <c:v>0.756761392301723</c:v>
                </c:pt>
                <c:pt idx="118">
                  <c:v>0.747235960071073</c:v>
                </c:pt>
                <c:pt idx="119">
                  <c:v>0.737862927582964</c:v>
                </c:pt>
                <c:pt idx="120">
                  <c:v>0.728639071463924</c:v>
                </c:pt>
                <c:pt idx="121">
                  <c:v>0.719561254400004</c:v>
                </c:pt>
                <c:pt idx="122">
                  <c:v>0.710626422360924</c:v>
                </c:pt>
                <c:pt idx="123">
                  <c:v>0.701831601929114</c:v>
                </c:pt>
                <c:pt idx="124">
                  <c:v>0.693173897729109</c:v>
                </c:pt>
                <c:pt idx="125">
                  <c:v>0.684650489952971</c:v>
                </c:pt>
                <c:pt idx="126">
                  <c:v>0.676258631977647</c:v>
                </c:pt>
                <c:pt idx="127">
                  <c:v>0.667995648070339</c:v>
                </c:pt>
                <c:pt idx="128">
                  <c:v>0.659858931178159</c:v>
                </c:pt>
                <c:pt idx="129">
                  <c:v>0.651845940798538</c:v>
                </c:pt>
                <c:pt idx="130">
                  <c:v>0.643954200926999</c:v>
                </c:pt>
                <c:pt idx="131">
                  <c:v>0.636181298079073</c:v>
                </c:pt>
                <c:pt idx="132">
                  <c:v>0.628524879383301</c:v>
                </c:pt>
                <c:pt idx="133">
                  <c:v>0.620982650742382</c:v>
                </c:pt>
                <c:pt idx="134">
                  <c:v>0.613552375059695</c:v>
                </c:pt>
                <c:pt idx="135">
                  <c:v>0.60623187052851</c:v>
                </c:pt>
                <c:pt idx="136">
                  <c:v>0.599019008981377</c:v>
                </c:pt>
                <c:pt idx="137">
                  <c:v>0.591911714297239</c:v>
                </c:pt>
                <c:pt idx="138">
                  <c:v>0.584907960863984</c:v>
                </c:pt>
                <c:pt idx="139">
                  <c:v>0.578005772094206</c:v>
                </c:pt>
                <c:pt idx="140">
                  <c:v>0.571203218992073</c:v>
                </c:pt>
                <c:pt idx="141">
                  <c:v>0.56449841876929</c:v>
                </c:pt>
                <c:pt idx="142">
                  <c:v>0.55788953350822</c:v>
                </c:pt>
                <c:pt idx="143">
                  <c:v>0.551374768870336</c:v>
                </c:pt>
                <c:pt idx="144">
                  <c:v>0.544952372848228</c:v>
                </c:pt>
                <c:pt idx="145">
                  <c:v>0.538620634559491</c:v>
                </c:pt>
                <c:pt idx="146">
                  <c:v>0.532377883080888</c:v>
                </c:pt>
                <c:pt idx="147">
                  <c:v>0.526222486321236</c:v>
                </c:pt>
                <c:pt idx="148">
                  <c:v>0.52015284993155</c:v>
                </c:pt>
                <c:pt idx="149">
                  <c:v>0.514167416251028</c:v>
                </c:pt>
                <c:pt idx="150">
                  <c:v>0.508264663287537</c:v>
                </c:pt>
                <c:pt idx="151">
                  <c:v>0.50244310373129</c:v>
                </c:pt>
                <c:pt idx="152">
                  <c:v>0.496701284000489</c:v>
                </c:pt>
                <c:pt idx="153">
                  <c:v>0.491037783317747</c:v>
                </c:pt>
                <c:pt idx="154">
                  <c:v>0.485451212816139</c:v>
                </c:pt>
                <c:pt idx="155">
                  <c:v>0.479940214673811</c:v>
                </c:pt>
                <c:pt idx="156">
                  <c:v>0.474503461276082</c:v>
                </c:pt>
                <c:pt idx="157">
                  <c:v>0.469139654404057</c:v>
                </c:pt>
                <c:pt idx="158">
                  <c:v>0.46384752444878</c:v>
                </c:pt>
                <c:pt idx="159">
                  <c:v>0.45862582965</c:v>
                </c:pt>
                <c:pt idx="160">
                  <c:v>0.453473355358685</c:v>
                </c:pt>
                <c:pt idx="161">
                  <c:v>0.448388913322413</c:v>
                </c:pt>
                <c:pt idx="162">
                  <c:v>0.443371340992846</c:v>
                </c:pt>
                <c:pt idx="163">
                  <c:v>0.438419500854496</c:v>
                </c:pt>
                <c:pt idx="164">
                  <c:v>0.433532279774026</c:v>
                </c:pt>
                <c:pt idx="165">
                  <c:v>0.428708588369384</c:v>
                </c:pt>
                <c:pt idx="166">
                  <c:v>0.423947360398062</c:v>
                </c:pt>
                <c:pt idx="167">
                  <c:v>0.41924755216382</c:v>
                </c:pt>
                <c:pt idx="168">
                  <c:v>0.671142701481052</c:v>
                </c:pt>
                <c:pt idx="169">
                  <c:v>0.663728852916444</c:v>
                </c:pt>
                <c:pt idx="170">
                  <c:v>0.656409568309554</c:v>
                </c:pt>
                <c:pt idx="171">
                  <c:v>0.649183295132813</c:v>
                </c:pt>
                <c:pt idx="172">
                  <c:v>0.642048512966967</c:v>
                </c:pt>
                <c:pt idx="173">
                  <c:v>0.635003732699706</c:v>
                </c:pt>
                <c:pt idx="174">
                  <c:v>0.628047495747732</c:v>
                </c:pt>
                <c:pt idx="175">
                  <c:v>0.621178373301487</c:v>
                </c:pt>
                <c:pt idx="176">
                  <c:v>0.614394965591781</c:v>
                </c:pt>
                <c:pt idx="177">
                  <c:v>0.607695901177584</c:v>
                </c:pt>
                <c:pt idx="178">
                  <c:v>0.601079836254302</c:v>
                </c:pt>
                <c:pt idx="179">
                  <c:v>0.594545453981838</c:v>
                </c:pt>
                <c:pt idx="180">
                  <c:v>0.58809146383181</c:v>
                </c:pt>
                <c:pt idx="181">
                  <c:v>0.581716600953286</c:v>
                </c:pt>
                <c:pt idx="182">
                  <c:v>0.575419625556443</c:v>
                </c:pt>
                <c:pt idx="183">
                  <c:v>0.569199322313562</c:v>
                </c:pt>
                <c:pt idx="184">
                  <c:v>0.563054499776807</c:v>
                </c:pt>
                <c:pt idx="185">
                  <c:v>0.556983989812248</c:v>
                </c:pt>
                <c:pt idx="186">
                  <c:v>0.550986647049599</c:v>
                </c:pt>
                <c:pt idx="187">
                  <c:v>0.545061348347191</c:v>
                </c:pt>
                <c:pt idx="188">
                  <c:v>0.53920699227167</c:v>
                </c:pt>
                <c:pt idx="189">
                  <c:v>0.533422498591983</c:v>
                </c:pt>
                <c:pt idx="190">
                  <c:v>0.52770680778718</c:v>
                </c:pt>
                <c:pt idx="191">
                  <c:v>0.522058880567613</c:v>
                </c:pt>
                <c:pt idx="192">
                  <c:v>0.516477697409114</c:v>
                </c:pt>
                <c:pt idx="193">
                  <c:v>0.51096225809973</c:v>
                </c:pt>
                <c:pt idx="194">
                  <c:v>0.505511581298666</c:v>
                </c:pt>
                <c:pt idx="195">
                  <c:v>0.500124704107008</c:v>
                </c:pt>
                <c:pt idx="196">
                  <c:v>0.494800681649918</c:v>
                </c:pt>
                <c:pt idx="197">
                  <c:v>0.489538586669901</c:v>
                </c:pt>
                <c:pt idx="198">
                  <c:v>0.484337509130853</c:v>
                </c:pt>
                <c:pt idx="199">
                  <c:v>0.47919655583252</c:v>
                </c:pt>
                <c:pt idx="200">
                  <c:v>0.474114850035093</c:v>
                </c:pt>
              </c:numCache>
            </c:numRef>
          </c:yVal>
          <c:smooth val="0"/>
        </c:ser>
        <c:ser>
          <c:idx val="5"/>
          <c:order val="5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Sectors!$AK$17:$AK$217</c:f>
              <c:numCache>
                <c:formatCode>0.00</c:formatCode>
                <c:ptCount val="201"/>
                <c:pt idx="0">
                  <c:v>1.273471111058485</c:v>
                </c:pt>
                <c:pt idx="1">
                  <c:v>1.280576932334566</c:v>
                </c:pt>
                <c:pt idx="2">
                  <c:v>1.287687574142709</c:v>
                </c:pt>
                <c:pt idx="3">
                  <c:v>1.294802838827685</c:v>
                </c:pt>
                <c:pt idx="4">
                  <c:v>1.301922523346612</c:v>
                </c:pt>
                <c:pt idx="5">
                  <c:v>1.309046419476363</c:v>
                </c:pt>
                <c:pt idx="6">
                  <c:v>1.316174314008659</c:v>
                </c:pt>
                <c:pt idx="7">
                  <c:v>1.323305988933988</c:v>
                </c:pt>
                <c:pt idx="8">
                  <c:v>1.330441221615296</c:v>
                </c:pt>
                <c:pt idx="9">
                  <c:v>1.337579784952376</c:v>
                </c:pt>
                <c:pt idx="10">
                  <c:v>1.34472144753774</c:v>
                </c:pt>
                <c:pt idx="11">
                  <c:v>1.351865973804695</c:v>
                </c:pt>
                <c:pt idx="12">
                  <c:v>1.359013124168294</c:v>
                </c:pt>
                <c:pt idx="13">
                  <c:v>1.366162655159741</c:v>
                </c:pt>
                <c:pt idx="14">
                  <c:v>1.373314319554793</c:v>
                </c:pt>
                <c:pt idx="15">
                  <c:v>1.380467866496654</c:v>
                </c:pt>
                <c:pt idx="16">
                  <c:v>1.387623041613788</c:v>
                </c:pt>
                <c:pt idx="17">
                  <c:v>1.394779587133086</c:v>
                </c:pt>
                <c:pt idx="18">
                  <c:v>1.401937241988715</c:v>
                </c:pt>
                <c:pt idx="19">
                  <c:v>1.409095741927036</c:v>
                </c:pt>
                <c:pt idx="20">
                  <c:v>1.419118551992627</c:v>
                </c:pt>
                <c:pt idx="21">
                  <c:v>1.423414204702253</c:v>
                </c:pt>
                <c:pt idx="22">
                  <c:v>1.430573623987489</c:v>
                </c:pt>
                <c:pt idx="23">
                  <c:v>1.437732801438766</c:v>
                </c:pt>
                <c:pt idx="24">
                  <c:v>1.444891458318543</c:v>
                </c:pt>
                <c:pt idx="25">
                  <c:v>1.452049313263307</c:v>
                </c:pt>
                <c:pt idx="26">
                  <c:v>1.459206082368081</c:v>
                </c:pt>
                <c:pt idx="27">
                  <c:v>1.466361479268823</c:v>
                </c:pt>
                <c:pt idx="28">
                  <c:v>1.473515215222887</c:v>
                </c:pt>
                <c:pt idx="29">
                  <c:v>1.480666999187655</c:v>
                </c:pt>
                <c:pt idx="30">
                  <c:v>1.487816537897498</c:v>
                </c:pt>
                <c:pt idx="31">
                  <c:v>1.494963535939188</c:v>
                </c:pt>
                <c:pt idx="32">
                  <c:v>1.502107695825845</c:v>
                </c:pt>
                <c:pt idx="33">
                  <c:v>1.509248718069562</c:v>
                </c:pt>
                <c:pt idx="34">
                  <c:v>1.51638630125276</c:v>
                </c:pt>
                <c:pt idx="35">
                  <c:v>1.523520142098397</c:v>
                </c:pt>
                <c:pt idx="36">
                  <c:v>1.530649935539091</c:v>
                </c:pt>
                <c:pt idx="37">
                  <c:v>1.537775374785231</c:v>
                </c:pt>
                <c:pt idx="38">
                  <c:v>1.544896151392162</c:v>
                </c:pt>
                <c:pt idx="39">
                  <c:v>1.552011955326482</c:v>
                </c:pt>
                <c:pt idx="40">
                  <c:v>1.559122475031537</c:v>
                </c:pt>
                <c:pt idx="41">
                  <c:v>1.566227397492139</c:v>
                </c:pt>
                <c:pt idx="42">
                  <c:v>1.573326408298585</c:v>
                </c:pt>
                <c:pt idx="43">
                  <c:v>1.580419191709999</c:v>
                </c:pt>
                <c:pt idx="44">
                  <c:v>1.587505430717056</c:v>
                </c:pt>
                <c:pt idx="45">
                  <c:v>1.594584807104115</c:v>
                </c:pt>
                <c:pt idx="46">
                  <c:v>1.601657001510805</c:v>
                </c:pt>
                <c:pt idx="47">
                  <c:v>1.608721693493092</c:v>
                </c:pt>
                <c:pt idx="48">
                  <c:v>1.615778561583854</c:v>
                </c:pt>
                <c:pt idx="49">
                  <c:v>1.622827283353007</c:v>
                </c:pt>
                <c:pt idx="50">
                  <c:v>1.629867535467173</c:v>
                </c:pt>
                <c:pt idx="51">
                  <c:v>1.636898993748969</c:v>
                </c:pt>
                <c:pt idx="52">
                  <c:v>1.643921333235867</c:v>
                </c:pt>
                <c:pt idx="53">
                  <c:v>1.650934228238707</c:v>
                </c:pt>
                <c:pt idx="54">
                  <c:v>1.657937352399843</c:v>
                </c:pt>
                <c:pt idx="55">
                  <c:v>1.664930378750945</c:v>
                </c:pt>
                <c:pt idx="56">
                  <c:v>1.671912979770488</c:v>
                </c:pt>
                <c:pt idx="57">
                  <c:v>1.678884827440908</c:v>
                </c:pt>
                <c:pt idx="58">
                  <c:v>1.685845593305463</c:v>
                </c:pt>
                <c:pt idx="59">
                  <c:v>1.692794948524804</c:v>
                </c:pt>
                <c:pt idx="60">
                  <c:v>1.699732563933246</c:v>
                </c:pt>
                <c:pt idx="61">
                  <c:v>1.70665811009478</c:v>
                </c:pt>
                <c:pt idx="62">
                  <c:v>1.713571257358782</c:v>
                </c:pt>
                <c:pt idx="63">
                  <c:v>1.720471675915495</c:v>
                </c:pt>
                <c:pt idx="64">
                  <c:v>1.727359035851207</c:v>
                </c:pt>
                <c:pt idx="65">
                  <c:v>1.734233007203197</c:v>
                </c:pt>
                <c:pt idx="66">
                  <c:v>1.741093260014411</c:v>
                </c:pt>
                <c:pt idx="67">
                  <c:v>1.747939464387877</c:v>
                </c:pt>
                <c:pt idx="68">
                  <c:v>1.754771290540886</c:v>
                </c:pt>
                <c:pt idx="69">
                  <c:v>1.761588408858891</c:v>
                </c:pt>
                <c:pt idx="70">
                  <c:v>1.768390489949173</c:v>
                </c:pt>
                <c:pt idx="71">
                  <c:v>1.775177204694233</c:v>
                </c:pt>
                <c:pt idx="72">
                  <c:v>1.781948224304951</c:v>
                </c:pt>
                <c:pt idx="73">
                  <c:v>1.788703220373452</c:v>
                </c:pt>
                <c:pt idx="74">
                  <c:v>1.795441864925737</c:v>
                </c:pt>
                <c:pt idx="75">
                  <c:v>1.802163830474043</c:v>
                </c:pt>
                <c:pt idx="76">
                  <c:v>1.80886879006892</c:v>
                </c:pt>
                <c:pt idx="77">
                  <c:v>1.815556417351055</c:v>
                </c:pt>
                <c:pt idx="78">
                  <c:v>1.822226386602809</c:v>
                </c:pt>
                <c:pt idx="79">
                  <c:v>1.82887837279947</c:v>
                </c:pt>
                <c:pt idx="80">
                  <c:v>1.835512051660233</c:v>
                </c:pt>
                <c:pt idx="81">
                  <c:v>1.842127099698869</c:v>
                </c:pt>
                <c:pt idx="82">
                  <c:v>1.848723194274115</c:v>
                </c:pt>
                <c:pt idx="83">
                  <c:v>1.855300013639752</c:v>
                </c:pt>
                <c:pt idx="84">
                  <c:v>1.861857236994376</c:v>
                </c:pt>
                <c:pt idx="85">
                  <c:v>1.868394544530857</c:v>
                </c:pt>
                <c:pt idx="86">
                  <c:v>1.87491161748547</c:v>
                </c:pt>
                <c:pt idx="87">
                  <c:v>1.881408138186712</c:v>
                </c:pt>
                <c:pt idx="88">
                  <c:v>1.887883790103761</c:v>
                </c:pt>
                <c:pt idx="89">
                  <c:v>1.894299038919791</c:v>
                </c:pt>
                <c:pt idx="90">
                  <c:v>1.899690892814223</c:v>
                </c:pt>
                <c:pt idx="91">
                  <c:v>1.905051521891328</c:v>
                </c:pt>
                <c:pt idx="92">
                  <c:v>1.910380677536416</c:v>
                </c:pt>
                <c:pt idx="93">
                  <c:v>1.91567811396356</c:v>
                </c:pt>
                <c:pt idx="94">
                  <c:v>1.92094358825149</c:v>
                </c:pt>
                <c:pt idx="95">
                  <c:v>1.926176860378684</c:v>
                </c:pt>
                <c:pt idx="96">
                  <c:v>1.931377693257634</c:v>
                </c:pt>
                <c:pt idx="97">
                  <c:v>1.936545852768331</c:v>
                </c:pt>
                <c:pt idx="98">
                  <c:v>1.941681107790917</c:v>
                </c:pt>
                <c:pt idx="99">
                  <c:v>1.94678323023753</c:v>
                </c:pt>
                <c:pt idx="100">
                  <c:v>1.951851995083332</c:v>
                </c:pt>
                <c:pt idx="101">
                  <c:v>1.956887180396716</c:v>
                </c:pt>
                <c:pt idx="102">
                  <c:v>1.961888567368697</c:v>
                </c:pt>
                <c:pt idx="103">
                  <c:v>1.966855940341471</c:v>
                </c:pt>
                <c:pt idx="104">
                  <c:v>1.97178908683616</c:v>
                </c:pt>
                <c:pt idx="105">
                  <c:v>1.976687797579719</c:v>
                </c:pt>
                <c:pt idx="106">
                  <c:v>1.981551866531033</c:v>
                </c:pt>
                <c:pt idx="107">
                  <c:v>1.986381090906157</c:v>
                </c:pt>
                <c:pt idx="108">
                  <c:v>1.991175271202759</c:v>
                </c:pt>
                <c:pt idx="109">
                  <c:v>1.995934211223709</c:v>
                </c:pt>
                <c:pt idx="110">
                  <c:v>2.000657718099841</c:v>
                </c:pt>
                <c:pt idx="111">
                  <c:v>2.005345602311891</c:v>
                </c:pt>
                <c:pt idx="112">
                  <c:v>2.009997677711595</c:v>
                </c:pt>
                <c:pt idx="113">
                  <c:v>2.014613761541963</c:v>
                </c:pt>
                <c:pt idx="114">
                  <c:v>2.019193674456703</c:v>
                </c:pt>
                <c:pt idx="115">
                  <c:v>2.023737240538842</c:v>
                </c:pt>
                <c:pt idx="116">
                  <c:v>2.028244287318488</c:v>
                </c:pt>
                <c:pt idx="117">
                  <c:v>2.032714645789778</c:v>
                </c:pt>
                <c:pt idx="118">
                  <c:v>2.037148150426995</c:v>
                </c:pt>
                <c:pt idx="119">
                  <c:v>2.04154463919985</c:v>
                </c:pt>
                <c:pt idx="120">
                  <c:v>2.045903953587944</c:v>
                </c:pt>
                <c:pt idx="121">
                  <c:v>2.050225938594405</c:v>
                </c:pt>
                <c:pt idx="122">
                  <c:v>2.054510442758698</c:v>
                </c:pt>
                <c:pt idx="123">
                  <c:v>2.058757318168614</c:v>
                </c:pt>
                <c:pt idx="124">
                  <c:v>2.062966420471449</c:v>
                </c:pt>
                <c:pt idx="125">
                  <c:v>2.067137608884356</c:v>
                </c:pt>
                <c:pt idx="126">
                  <c:v>2.071270746203889</c:v>
                </c:pt>
                <c:pt idx="127">
                  <c:v>2.075365698814738</c:v>
                </c:pt>
                <c:pt idx="128">
                  <c:v>2.079422336697651</c:v>
                </c:pt>
                <c:pt idx="129">
                  <c:v>2.083440533436562</c:v>
                </c:pt>
                <c:pt idx="130">
                  <c:v>2.087420166224911</c:v>
                </c:pt>
                <c:pt idx="131">
                  <c:v>2.091361115871168</c:v>
                </c:pt>
                <c:pt idx="132">
                  <c:v>2.095263266803571</c:v>
                </c:pt>
                <c:pt idx="133">
                  <c:v>2.099126507074069</c:v>
                </c:pt>
                <c:pt idx="134">
                  <c:v>2.102950728361491</c:v>
                </c:pt>
                <c:pt idx="135">
                  <c:v>2.106735825973916</c:v>
                </c:pt>
                <c:pt idx="136">
                  <c:v>2.110481698850304</c:v>
                </c:pt>
                <c:pt idx="137">
                  <c:v>2.11418824956132</c:v>
                </c:pt>
                <c:pt idx="138">
                  <c:v>2.117855384309423</c:v>
                </c:pt>
                <c:pt idx="139">
                  <c:v>2.12148301292818</c:v>
                </c:pt>
                <c:pt idx="140">
                  <c:v>2.125071048880838</c:v>
                </c:pt>
                <c:pt idx="141">
                  <c:v>2.128619409258148</c:v>
                </c:pt>
                <c:pt idx="142">
                  <c:v>2.132128014775439</c:v>
                </c:pt>
                <c:pt idx="143">
                  <c:v>2.135596789768972</c:v>
                </c:pt>
                <c:pt idx="144">
                  <c:v>2.139025662191558</c:v>
                </c:pt>
                <c:pt idx="145">
                  <c:v>2.142414563607457</c:v>
                </c:pt>
                <c:pt idx="146">
                  <c:v>2.145763429186563</c:v>
                </c:pt>
                <c:pt idx="147">
                  <c:v>2.149072197697882</c:v>
                </c:pt>
                <c:pt idx="148">
                  <c:v>2.152340811502304</c:v>
                </c:pt>
                <c:pt idx="149">
                  <c:v>2.1555692165447</c:v>
                </c:pt>
                <c:pt idx="150">
                  <c:v>2.158757362345305</c:v>
                </c:pt>
                <c:pt idx="151">
                  <c:v>2.161905201990455</c:v>
                </c:pt>
                <c:pt idx="152">
                  <c:v>2.165012692122626</c:v>
                </c:pt>
                <c:pt idx="153">
                  <c:v>2.16807979292983</c:v>
                </c:pt>
                <c:pt idx="154">
                  <c:v>2.17110646813435</c:v>
                </c:pt>
                <c:pt idx="155">
                  <c:v>2.174092684980823</c:v>
                </c:pt>
                <c:pt idx="156">
                  <c:v>2.177038414223702</c:v>
                </c:pt>
                <c:pt idx="157">
                  <c:v>2.179943630114072</c:v>
                </c:pt>
                <c:pt idx="158">
                  <c:v>2.182808310385851</c:v>
                </c:pt>
                <c:pt idx="159">
                  <c:v>2.185632436241386</c:v>
                </c:pt>
                <c:pt idx="160">
                  <c:v>2.188415992336433</c:v>
                </c:pt>
                <c:pt idx="161">
                  <c:v>2.191158966764561</c:v>
                </c:pt>
                <c:pt idx="162">
                  <c:v>2.193861351040949</c:v>
                </c:pt>
                <c:pt idx="163">
                  <c:v>2.196523140085628</c:v>
                </c:pt>
                <c:pt idx="164">
                  <c:v>2.19914433220614</c:v>
                </c:pt>
                <c:pt idx="165">
                  <c:v>2.201724929079653</c:v>
                </c:pt>
                <c:pt idx="166">
                  <c:v>2.204264935734517</c:v>
                </c:pt>
                <c:pt idx="167">
                  <c:v>2.206764360531289</c:v>
                </c:pt>
                <c:pt idx="168">
                  <c:v>2.208091162713035</c:v>
                </c:pt>
                <c:pt idx="169">
                  <c:v>2.206508630637878</c:v>
                </c:pt>
                <c:pt idx="170">
                  <c:v>2.204883657058146</c:v>
                </c:pt>
                <c:pt idx="171">
                  <c:v>2.203216428977829</c:v>
                </c:pt>
                <c:pt idx="172">
                  <c:v>2.201507136202538</c:v>
                </c:pt>
                <c:pt idx="173">
                  <c:v>2.199755971306242</c:v>
                </c:pt>
                <c:pt idx="174">
                  <c:v>2.197963129597631</c:v>
                </c:pt>
                <c:pt idx="175">
                  <c:v>2.196128809086098</c:v>
                </c:pt>
                <c:pt idx="176">
                  <c:v>2.19425321044736</c:v>
                </c:pt>
                <c:pt idx="177">
                  <c:v>2.192336536988725</c:v>
                </c:pt>
                <c:pt idx="178">
                  <c:v>2.190378994614025</c:v>
                </c:pt>
                <c:pt idx="179">
                  <c:v>2.188380791788213</c:v>
                </c:pt>
                <c:pt idx="180">
                  <c:v>2.186342139501642</c:v>
                </c:pt>
                <c:pt idx="181">
                  <c:v>2.184263251234029</c:v>
                </c:pt>
                <c:pt idx="182">
                  <c:v>2.18214434291814</c:v>
                </c:pt>
                <c:pt idx="183">
                  <c:v>2.179985632903168</c:v>
                </c:pt>
                <c:pt idx="184">
                  <c:v>2.17778734191785</c:v>
                </c:pt>
                <c:pt idx="185">
                  <c:v>2.175549693033305</c:v>
                </c:pt>
                <c:pt idx="186">
                  <c:v>2.17327291162564</c:v>
                </c:pt>
                <c:pt idx="187">
                  <c:v>2.17095722533829</c:v>
                </c:pt>
                <c:pt idx="188">
                  <c:v>2.168602864044144</c:v>
                </c:pt>
                <c:pt idx="189">
                  <c:v>2.166210059807439</c:v>
                </c:pt>
                <c:pt idx="190">
                  <c:v>2.163779046845451</c:v>
                </c:pt>
                <c:pt idx="191">
                  <c:v>2.161310061489984</c:v>
                </c:pt>
                <c:pt idx="192">
                  <c:v>2.158803342148672</c:v>
                </c:pt>
                <c:pt idx="193">
                  <c:v>2.156259129266105</c:v>
                </c:pt>
                <c:pt idx="194">
                  <c:v>2.153677665284787</c:v>
                </c:pt>
                <c:pt idx="195">
                  <c:v>2.151059194605938</c:v>
                </c:pt>
                <c:pt idx="196">
                  <c:v>2.148403963550151</c:v>
                </c:pt>
                <c:pt idx="197">
                  <c:v>2.145712220317922</c:v>
                </c:pt>
                <c:pt idx="198">
                  <c:v>2.142984214950045</c:v>
                </c:pt>
                <c:pt idx="199">
                  <c:v>2.140220199287901</c:v>
                </c:pt>
                <c:pt idx="200">
                  <c:v>2.137420426933647</c:v>
                </c:pt>
              </c:numCache>
            </c:numRef>
          </c:yVal>
          <c:smooth val="0"/>
        </c:ser>
        <c:ser>
          <c:idx val="7"/>
          <c:order val="7"/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Sectors!$AB$17:$AB$217</c:f>
              <c:numCache>
                <c:formatCode>General</c:formatCode>
                <c:ptCount val="20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</c:numCache>
            </c:numRef>
          </c:yVal>
          <c:smooth val="0"/>
        </c:ser>
        <c:ser>
          <c:idx val="8"/>
          <c:order val="8"/>
          <c:spPr>
            <a:ln>
              <a:solidFill>
                <a:srgbClr val="FF6600"/>
              </a:solidFill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Sectors!$AC$17:$AC$217</c:f>
              <c:numCache>
                <c:formatCode>General</c:formatCode>
                <c:ptCount val="2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1.0</c:v>
                </c:pt>
                <c:pt idx="117">
                  <c:v>1.0</c:v>
                </c:pt>
                <c:pt idx="118">
                  <c:v>1.0</c:v>
                </c:pt>
                <c:pt idx="119">
                  <c:v>1.0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1.0</c:v>
                </c:pt>
                <c:pt idx="130">
                  <c:v>1.0</c:v>
                </c:pt>
                <c:pt idx="131">
                  <c:v>1.0</c:v>
                </c:pt>
                <c:pt idx="132">
                  <c:v>1.0</c:v>
                </c:pt>
                <c:pt idx="133">
                  <c:v>1.0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1.0</c:v>
                </c:pt>
                <c:pt idx="141">
                  <c:v>1.0</c:v>
                </c:pt>
                <c:pt idx="142">
                  <c:v>1.0</c:v>
                </c:pt>
                <c:pt idx="143">
                  <c:v>1.0</c:v>
                </c:pt>
                <c:pt idx="144">
                  <c:v>1.0</c:v>
                </c:pt>
                <c:pt idx="145">
                  <c:v>1.0</c:v>
                </c:pt>
                <c:pt idx="146">
                  <c:v>1.0</c:v>
                </c:pt>
                <c:pt idx="147">
                  <c:v>1.0</c:v>
                </c:pt>
                <c:pt idx="148">
                  <c:v>1.0</c:v>
                </c:pt>
                <c:pt idx="149">
                  <c:v>1.0</c:v>
                </c:pt>
                <c:pt idx="150">
                  <c:v>1.0</c:v>
                </c:pt>
                <c:pt idx="151">
                  <c:v>1.0</c:v>
                </c:pt>
                <c:pt idx="152">
                  <c:v>1.0</c:v>
                </c:pt>
                <c:pt idx="153">
                  <c:v>1.0</c:v>
                </c:pt>
                <c:pt idx="154">
                  <c:v>1.0</c:v>
                </c:pt>
                <c:pt idx="155">
                  <c:v>1.0</c:v>
                </c:pt>
                <c:pt idx="156">
                  <c:v>1.0</c:v>
                </c:pt>
                <c:pt idx="157">
                  <c:v>1.0</c:v>
                </c:pt>
                <c:pt idx="158">
                  <c:v>1.0</c:v>
                </c:pt>
                <c:pt idx="159">
                  <c:v>1.0</c:v>
                </c:pt>
                <c:pt idx="160">
                  <c:v>1.0</c:v>
                </c:pt>
                <c:pt idx="161">
                  <c:v>1.0</c:v>
                </c:pt>
                <c:pt idx="162">
                  <c:v>1.0</c:v>
                </c:pt>
                <c:pt idx="163">
                  <c:v>1.0</c:v>
                </c:pt>
                <c:pt idx="164">
                  <c:v>1.0</c:v>
                </c:pt>
                <c:pt idx="165">
                  <c:v>1.0</c:v>
                </c:pt>
                <c:pt idx="166">
                  <c:v>1.0</c:v>
                </c:pt>
                <c:pt idx="167">
                  <c:v>1.0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2981096"/>
        <c:axId val="-2024551576"/>
      </c:scatterChart>
      <c:scatterChart>
        <c:scatterStyle val="lineMarker"/>
        <c:varyColors val="0"/>
        <c:ser>
          <c:idx val="0"/>
          <c:order val="2"/>
          <c:tx>
            <c:v>total labor (K+L), right scale</c:v>
          </c:tx>
          <c:spPr>
            <a:ln w="635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Sectors!$N$17:$N$217</c:f>
              <c:numCache>
                <c:formatCode>General</c:formatCode>
                <c:ptCount val="201"/>
                <c:pt idx="0">
                  <c:v>397.7232947834024</c:v>
                </c:pt>
                <c:pt idx="1">
                  <c:v>385.8808848740152</c:v>
                </c:pt>
                <c:pt idx="2">
                  <c:v>374.4784350611226</c:v>
                </c:pt>
                <c:pt idx="3">
                  <c:v>363.4975732758494</c:v>
                </c:pt>
                <c:pt idx="4">
                  <c:v>352.9207719360722</c:v>
                </c:pt>
                <c:pt idx="5">
                  <c:v>342.7313059818384</c:v>
                </c:pt>
                <c:pt idx="6">
                  <c:v>332.913213147872</c:v>
                </c:pt>
                <c:pt idx="7">
                  <c:v>323.4512563456395</c:v>
                </c:pt>
                <c:pt idx="8">
                  <c:v>314.330888035255</c:v>
                </c:pt>
                <c:pt idx="9">
                  <c:v>305.5382164747811</c:v>
                </c:pt>
                <c:pt idx="10">
                  <c:v>297.0599737412952</c:v>
                </c:pt>
                <c:pt idx="11">
                  <c:v>288.8834854244456</c:v>
                </c:pt>
                <c:pt idx="12">
                  <c:v>280.9966418991691</c:v>
                </c:pt>
                <c:pt idx="13">
                  <c:v>273.3878710897945</c:v>
                </c:pt>
                <c:pt idx="14">
                  <c:v>266.0461126429753</c:v>
                </c:pt>
                <c:pt idx="15">
                  <c:v>258.9607934317565</c:v>
                </c:pt>
                <c:pt idx="16">
                  <c:v>252.1218043176488</c:v>
                </c:pt>
                <c:pt idx="17">
                  <c:v>245.5194781018666</c:v>
                </c:pt>
                <c:pt idx="18">
                  <c:v>239.1445686008859</c:v>
                </c:pt>
                <c:pt idx="19">
                  <c:v>232.9882307852501</c:v>
                </c:pt>
                <c:pt idx="20">
                  <c:v>224.7205150096421</c:v>
                </c:pt>
                <c:pt idx="21">
                  <c:v>221.2977836809815</c:v>
                </c:pt>
                <c:pt idx="22">
                  <c:v>215.7478251104318</c:v>
                </c:pt>
                <c:pt idx="23">
                  <c:v>210.3847065060782</c:v>
                </c:pt>
                <c:pt idx="24">
                  <c:v>205.2013240558333</c:v>
                </c:pt>
                <c:pt idx="25">
                  <c:v>200.1908752606575</c:v>
                </c:pt>
                <c:pt idx="26">
                  <c:v>195.3468450766293</c:v>
                </c:pt>
                <c:pt idx="27">
                  <c:v>190.6629927420927</c:v>
                </c:pt>
                <c:pt idx="28">
                  <c:v>186.1333392538252</c:v>
                </c:pt>
                <c:pt idx="29">
                  <c:v>181.752155458182</c:v>
                </c:pt>
                <c:pt idx="30">
                  <c:v>177.5139507250664</c:v>
                </c:pt>
                <c:pt idx="31">
                  <c:v>173.4134621743603</c:v>
                </c:pt>
                <c:pt idx="32">
                  <c:v>169.4456444261214</c:v>
                </c:pt>
                <c:pt idx="33">
                  <c:v>165.6056598474422</c:v>
                </c:pt>
                <c:pt idx="34">
                  <c:v>161.8888692703457</c:v>
                </c:pt>
                <c:pt idx="35">
                  <c:v>158.2908231564987</c:v>
                </c:pt>
                <c:pt idx="36">
                  <c:v>154.8072531858437</c:v>
                </c:pt>
                <c:pt idx="37">
                  <c:v>151.4340642474923</c:v>
                </c:pt>
                <c:pt idx="38">
                  <c:v>148.1673268123992</c:v>
                </c:pt>
                <c:pt idx="39">
                  <c:v>145.0032696684415</c:v>
                </c:pt>
                <c:pt idx="40">
                  <c:v>141.938272999566</c:v>
                </c:pt>
                <c:pt idx="41">
                  <c:v>138.9688617916594</c:v>
                </c:pt>
                <c:pt idx="42">
                  <c:v>136.0916995487151</c:v>
                </c:pt>
                <c:pt idx="43">
                  <c:v>133.3035823037533</c:v>
                </c:pt>
                <c:pt idx="44">
                  <c:v>130.6014329097722</c:v>
                </c:pt>
                <c:pt idx="45">
                  <c:v>127.9822955967904</c:v>
                </c:pt>
                <c:pt idx="46">
                  <c:v>125.4433307817778</c:v>
                </c:pt>
                <c:pt idx="47">
                  <c:v>122.9818101189645</c:v>
                </c:pt>
                <c:pt idx="48">
                  <c:v>120.5951117786776</c:v>
                </c:pt>
                <c:pt idx="49">
                  <c:v>118.2807159434727</c:v>
                </c:pt>
                <c:pt idx="50">
                  <c:v>116.0362005109161</c:v>
                </c:pt>
                <c:pt idx="51">
                  <c:v>113.8592369929261</c:v>
                </c:pt>
                <c:pt idx="52">
                  <c:v>111.747586602104</c:v>
                </c:pt>
                <c:pt idx="53">
                  <c:v>109.6990965159831</c:v>
                </c:pt>
                <c:pt idx="54">
                  <c:v>107.7116963105906</c:v>
                </c:pt>
                <c:pt idx="55">
                  <c:v>105.7833945551575</c:v>
                </c:pt>
                <c:pt idx="56">
                  <c:v>103.9122755602361</c:v>
                </c:pt>
                <c:pt idx="57">
                  <c:v>102.0964962718728</c:v>
                </c:pt>
                <c:pt idx="58">
                  <c:v>100.3342833048648</c:v>
                </c:pt>
                <c:pt idx="59">
                  <c:v>98.62393010848081</c:v>
                </c:pt>
                <c:pt idx="60">
                  <c:v>96.9637942583628</c:v>
                </c:pt>
                <c:pt idx="61">
                  <c:v>95.35229486864073</c:v>
                </c:pt>
                <c:pt idx="62">
                  <c:v>93.78791011859687</c:v>
                </c:pt>
                <c:pt idx="63">
                  <c:v>92.26917488849793</c:v>
                </c:pt>
                <c:pt idx="64">
                  <c:v>90.79467849948475</c:v>
                </c:pt>
                <c:pt idx="65">
                  <c:v>89.36306255266238</c:v>
                </c:pt>
                <c:pt idx="66">
                  <c:v>87.97301886277954</c:v>
                </c:pt>
                <c:pt idx="67">
                  <c:v>86.62328748211161</c:v>
                </c:pt>
                <c:pt idx="68">
                  <c:v>85.31265481038011</c:v>
                </c:pt>
                <c:pt idx="69">
                  <c:v>84.03995178675008</c:v>
                </c:pt>
                <c:pt idx="70">
                  <c:v>82.80405216013714</c:v>
                </c:pt>
                <c:pt idx="71">
                  <c:v>81.60387083424702</c:v>
                </c:pt>
                <c:pt idx="72">
                  <c:v>80.43836228394032</c:v>
                </c:pt>
                <c:pt idx="73">
                  <c:v>79.306519039687</c:v>
                </c:pt>
                <c:pt idx="74">
                  <c:v>78.20737023702944</c:v>
                </c:pt>
                <c:pt idx="75">
                  <c:v>77.1399802281245</c:v>
                </c:pt>
                <c:pt idx="76">
                  <c:v>76.10344725257771</c:v>
                </c:pt>
                <c:pt idx="77">
                  <c:v>75.09690216491647</c:v>
                </c:pt>
                <c:pt idx="78">
                  <c:v>74.11950721617916</c:v>
                </c:pt>
                <c:pt idx="79">
                  <c:v>73.17045488721624</c:v>
                </c:pt>
                <c:pt idx="80">
                  <c:v>72.24896677141862</c:v>
                </c:pt>
                <c:pt idx="81">
                  <c:v>71.35429250469542</c:v>
                </c:pt>
                <c:pt idx="82">
                  <c:v>70.48570874062783</c:v>
                </c:pt>
                <c:pt idx="83">
                  <c:v>69.64251816882805</c:v>
                </c:pt>
                <c:pt idx="84">
                  <c:v>68.82404857462137</c:v>
                </c:pt>
                <c:pt idx="85">
                  <c:v>68.02965193826419</c:v>
                </c:pt>
                <c:pt idx="86">
                  <c:v>67.25870357199186</c:v>
                </c:pt>
                <c:pt idx="87">
                  <c:v>66.5106012932741</c:v>
                </c:pt>
                <c:pt idx="88">
                  <c:v>65.78476463273015</c:v>
                </c:pt>
                <c:pt idx="89">
                  <c:v>65.08063407523147</c:v>
                </c:pt>
                <c:pt idx="90">
                  <c:v>64.39767033278773</c:v>
                </c:pt>
                <c:pt idx="91">
                  <c:v>63.7353536478789</c:v>
                </c:pt>
                <c:pt idx="92">
                  <c:v>63.09318312595885</c:v>
                </c:pt>
                <c:pt idx="93">
                  <c:v>62.47067609591689</c:v>
                </c:pt>
                <c:pt idx="94">
                  <c:v>61.86736749733908</c:v>
                </c:pt>
                <c:pt idx="95">
                  <c:v>61.28280929346813</c:v>
                </c:pt>
                <c:pt idx="96">
                  <c:v>60.7165699088097</c:v>
                </c:pt>
                <c:pt idx="97">
                  <c:v>60.16823369038473</c:v>
                </c:pt>
                <c:pt idx="98">
                  <c:v>59.63740039167355</c:v>
                </c:pt>
                <c:pt idx="99">
                  <c:v>59.12368467834182</c:v>
                </c:pt>
                <c:pt idx="100">
                  <c:v>58.62671565488242</c:v>
                </c:pt>
                <c:pt idx="101">
                  <c:v>58.14613641134744</c:v>
                </c:pt>
                <c:pt idx="102">
                  <c:v>57.68160358938384</c:v>
                </c:pt>
                <c:pt idx="103">
                  <c:v>57.23278696682213</c:v>
                </c:pt>
                <c:pt idx="104">
                  <c:v>56.79936906010583</c:v>
                </c:pt>
                <c:pt idx="105">
                  <c:v>56.38104474388022</c:v>
                </c:pt>
                <c:pt idx="106">
                  <c:v>55.97752088709298</c:v>
                </c:pt>
                <c:pt idx="107">
                  <c:v>55.58851600498998</c:v>
                </c:pt>
                <c:pt idx="108">
                  <c:v>55.21375992641893</c:v>
                </c:pt>
                <c:pt idx="109">
                  <c:v>54.85299347588192</c:v>
                </c:pt>
                <c:pt idx="110">
                  <c:v>54.50596816980489</c:v>
                </c:pt>
                <c:pt idx="111">
                  <c:v>54.17244592651775</c:v>
                </c:pt>
                <c:pt idx="112">
                  <c:v>53.85219878946457</c:v>
                </c:pt>
                <c:pt idx="113">
                  <c:v>53.54500866318531</c:v>
                </c:pt>
                <c:pt idx="114">
                  <c:v>53.25066706163582</c:v>
                </c:pt>
                <c:pt idx="115">
                  <c:v>52.96897486843134</c:v>
                </c:pt>
                <c:pt idx="116">
                  <c:v>52.6997421086234</c:v>
                </c:pt>
                <c:pt idx="117">
                  <c:v>49.55802975959593</c:v>
                </c:pt>
                <c:pt idx="118">
                  <c:v>49.31932278407362</c:v>
                </c:pt>
                <c:pt idx="119">
                  <c:v>49.09201423125212</c:v>
                </c:pt>
                <c:pt idx="120">
                  <c:v>48.87595163875073</c:v>
                </c:pt>
                <c:pt idx="121">
                  <c:v>48.67099039471721</c:v>
                </c:pt>
                <c:pt idx="122">
                  <c:v>48.47699357426464</c:v>
                </c:pt>
                <c:pt idx="123">
                  <c:v>48.29383178491505</c:v>
                </c:pt>
                <c:pt idx="124">
                  <c:v>48.12138302080187</c:v>
                </c:pt>
                <c:pt idx="125">
                  <c:v>47.9595325253985</c:v>
                </c:pt>
                <c:pt idx="126">
                  <c:v>47.80817266255467</c:v>
                </c:pt>
                <c:pt idx="127">
                  <c:v>47.66720279563428</c:v>
                </c:pt>
                <c:pt idx="128">
                  <c:v>47.53652917456348</c:v>
                </c:pt>
                <c:pt idx="129">
                  <c:v>47.41606483060873</c:v>
                </c:pt>
                <c:pt idx="130">
                  <c:v>47.30572947871818</c:v>
                </c:pt>
                <c:pt idx="131">
                  <c:v>47.2054494272709</c:v>
                </c:pt>
                <c:pt idx="132">
                  <c:v>47.11515749509032</c:v>
                </c:pt>
                <c:pt idx="133">
                  <c:v>47.03479293559026</c:v>
                </c:pt>
                <c:pt idx="134">
                  <c:v>46.9643013679318</c:v>
                </c:pt>
                <c:pt idx="135">
                  <c:v>46.90363471508142</c:v>
                </c:pt>
                <c:pt idx="136">
                  <c:v>46.8527511486704</c:v>
                </c:pt>
                <c:pt idx="137">
                  <c:v>46.81161504056658</c:v>
                </c:pt>
                <c:pt idx="138">
                  <c:v>46.78019692107937</c:v>
                </c:pt>
                <c:pt idx="139">
                  <c:v>46.7584734437294</c:v>
                </c:pt>
                <c:pt idx="140">
                  <c:v>46.74642735652343</c:v>
                </c:pt>
                <c:pt idx="141">
                  <c:v>46.74404747968596</c:v>
                </c:pt>
                <c:pt idx="142">
                  <c:v>46.75132868980732</c:v>
                </c:pt>
                <c:pt idx="143">
                  <c:v>46.76827191037916</c:v>
                </c:pt>
                <c:pt idx="144">
                  <c:v>46.79488410869629</c:v>
                </c:pt>
                <c:pt idx="145">
                  <c:v>46.83117829911428</c:v>
                </c:pt>
                <c:pt idx="146">
                  <c:v>46.87717355266153</c:v>
                </c:pt>
                <c:pt idx="147">
                  <c:v>46.93289501301334</c:v>
                </c:pt>
                <c:pt idx="148">
                  <c:v>46.9983739188458</c:v>
                </c:pt>
                <c:pt idx="149">
                  <c:v>47.07364763259606</c:v>
                </c:pt>
                <c:pt idx="150">
                  <c:v>47.15875967566549</c:v>
                </c:pt>
                <c:pt idx="151">
                  <c:v>47.25375977011137</c:v>
                </c:pt>
                <c:pt idx="152">
                  <c:v>47.35870388688286</c:v>
                </c:pt>
                <c:pt idx="153">
                  <c:v>47.47365430066635</c:v>
                </c:pt>
                <c:pt idx="154">
                  <c:v>47.59867965141498</c:v>
                </c:pt>
                <c:pt idx="155">
                  <c:v>47.7338550126477</c:v>
                </c:pt>
                <c:pt idx="156">
                  <c:v>47.87926196661274</c:v>
                </c:pt>
                <c:pt idx="157">
                  <c:v>48.03498868642084</c:v>
                </c:pt>
                <c:pt idx="158">
                  <c:v>48.20113002526412</c:v>
                </c:pt>
                <c:pt idx="159">
                  <c:v>48.37778761284708</c:v>
                </c:pt>
                <c:pt idx="160">
                  <c:v>48.56506995916712</c:v>
                </c:pt>
                <c:pt idx="161">
                  <c:v>48.76309256579313</c:v>
                </c:pt>
                <c:pt idx="162">
                  <c:v>48.97197804480253</c:v>
                </c:pt>
                <c:pt idx="163">
                  <c:v>49.19185624554751</c:v>
                </c:pt>
                <c:pt idx="164">
                  <c:v>49.42286438943563</c:v>
                </c:pt>
                <c:pt idx="165">
                  <c:v>49.66514721291962</c:v>
                </c:pt>
                <c:pt idx="166">
                  <c:v>49.91885711890643</c:v>
                </c:pt>
                <c:pt idx="167">
                  <c:v>50.18415433680662</c:v>
                </c:pt>
                <c:pt idx="168">
                  <c:v>50.46120709146064</c:v>
                </c:pt>
                <c:pt idx="169">
                  <c:v>50.75019178119096</c:v>
                </c:pt>
                <c:pt idx="170">
                  <c:v>51.05129316524478</c:v>
                </c:pt>
                <c:pt idx="171">
                  <c:v>51.36470456090585</c:v>
                </c:pt>
                <c:pt idx="172">
                  <c:v>51.6906280505709</c:v>
                </c:pt>
                <c:pt idx="173">
                  <c:v>52.0292746991008</c:v>
                </c:pt>
                <c:pt idx="174">
                  <c:v>52.38086478177415</c:v>
                </c:pt>
                <c:pt idx="175">
                  <c:v>52.74562802318834</c:v>
                </c:pt>
                <c:pt idx="176">
                  <c:v>53.12380384747042</c:v>
                </c:pt>
                <c:pt idx="177">
                  <c:v>53.51564164018027</c:v>
                </c:pt>
                <c:pt idx="178">
                  <c:v>53.9214010223057</c:v>
                </c:pt>
                <c:pt idx="179">
                  <c:v>54.34135213677204</c:v>
                </c:pt>
                <c:pt idx="180">
                  <c:v>54.77577594790793</c:v>
                </c:pt>
                <c:pt idx="181">
                  <c:v>55.22496455433139</c:v>
                </c:pt>
                <c:pt idx="182">
                  <c:v>55.68922151574413</c:v>
                </c:pt>
                <c:pt idx="183">
                  <c:v>56.16886219414448</c:v>
                </c:pt>
                <c:pt idx="184">
                  <c:v>56.6642141099951</c:v>
                </c:pt>
                <c:pt idx="185">
                  <c:v>57.17561731390717</c:v>
                </c:pt>
                <c:pt idx="186">
                  <c:v>57.70342477443094</c:v>
                </c:pt>
                <c:pt idx="187">
                  <c:v>58.2480027825685</c:v>
                </c:pt>
                <c:pt idx="188">
                  <c:v>58.80973137365671</c:v>
                </c:pt>
                <c:pt idx="189">
                  <c:v>59.38900476729783</c:v>
                </c:pt>
                <c:pt idx="190">
                  <c:v>59.9862318260477</c:v>
                </c:pt>
                <c:pt idx="191">
                  <c:v>60.60183653360541</c:v>
                </c:pt>
                <c:pt idx="192">
                  <c:v>61.2362584932832</c:v>
                </c:pt>
                <c:pt idx="193">
                  <c:v>61.88995344757343</c:v>
                </c:pt>
                <c:pt idx="194">
                  <c:v>62.56339381966597</c:v>
                </c:pt>
                <c:pt idx="195">
                  <c:v>63.25706927781248</c:v>
                </c:pt>
                <c:pt idx="196">
                  <c:v>63.97148732347372</c:v>
                </c:pt>
                <c:pt idx="197">
                  <c:v>64.70717390423223</c:v>
                </c:pt>
                <c:pt idx="198">
                  <c:v>65.46467405249865</c:v>
                </c:pt>
                <c:pt idx="199">
                  <c:v>66.24455255108765</c:v>
                </c:pt>
                <c:pt idx="200">
                  <c:v>67.04739462679154</c:v>
                </c:pt>
              </c:numCache>
            </c:numRef>
          </c:yVal>
          <c:smooth val="0"/>
        </c:ser>
        <c:ser>
          <c:idx val="6"/>
          <c:order val="6"/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Sectors!$AI$17:$AI$217</c:f>
              <c:numCache>
                <c:formatCode>General</c:formatCode>
                <c:ptCount val="201"/>
                <c:pt idx="0">
                  <c:v>390.099603888587</c:v>
                </c:pt>
                <c:pt idx="1">
                  <c:v>378.2942319578786</c:v>
                </c:pt>
                <c:pt idx="2">
                  <c:v>366.9304304831928</c:v>
                </c:pt>
                <c:pt idx="3">
                  <c:v>355.9897027982215</c:v>
                </c:pt>
                <c:pt idx="4">
                  <c:v>345.4544019463586</c:v>
                </c:pt>
                <c:pt idx="5">
                  <c:v>335.3076886154995</c:v>
                </c:pt>
                <c:pt idx="6">
                  <c:v>325.533491299095</c:v>
                </c:pt>
                <c:pt idx="7">
                  <c:v>316.1164685580034</c:v>
                </c:pt>
                <c:pt idx="8">
                  <c:v>307.0419732652165</c:v>
                </c:pt>
                <c:pt idx="9">
                  <c:v>298.2960187225978</c:v>
                </c:pt>
                <c:pt idx="10">
                  <c:v>289.8652465453716</c:v>
                </c:pt>
                <c:pt idx="11">
                  <c:v>281.7368962162878</c:v>
                </c:pt>
                <c:pt idx="12">
                  <c:v>273.8987762171746</c:v>
                </c:pt>
                <c:pt idx="13">
                  <c:v>266.3392366510009</c:v>
                </c:pt>
                <c:pt idx="14">
                  <c:v>259.047143272673</c:v>
                </c:pt>
                <c:pt idx="15">
                  <c:v>252.0118528515352</c:v>
                </c:pt>
                <c:pt idx="16">
                  <c:v>245.2231897930214</c:v>
                </c:pt>
                <c:pt idx="17">
                  <c:v>238.6714239511005</c:v>
                </c:pt>
                <c:pt idx="18">
                  <c:v>232.3472495670811</c:v>
                </c:pt>
                <c:pt idx="19">
                  <c:v>226.2417652740508</c:v>
                </c:pt>
                <c:pt idx="20">
                  <c:v>218.0453425686638</c:v>
                </c:pt>
                <c:pt idx="21">
                  <c:v>214.6531704833854</c:v>
                </c:pt>
                <c:pt idx="22">
                  <c:v>209.1541130469248</c:v>
                </c:pt>
                <c:pt idx="23">
                  <c:v>203.8418184203338</c:v>
                </c:pt>
                <c:pt idx="24">
                  <c:v>198.7091407278753</c:v>
                </c:pt>
                <c:pt idx="25">
                  <c:v>193.7492379011695</c:v>
                </c:pt>
                <c:pt idx="26">
                  <c:v>188.9555577090985</c:v>
                </c:pt>
                <c:pt idx="27">
                  <c:v>184.3218244763143</c:v>
                </c:pt>
                <c:pt idx="28">
                  <c:v>179.8420264543067</c:v>
                </c:pt>
                <c:pt idx="29">
                  <c:v>175.5104038109841</c:v>
                </c:pt>
                <c:pt idx="30">
                  <c:v>171.3214372065928</c:v>
                </c:pt>
                <c:pt idx="31">
                  <c:v>167.2698369255769</c:v>
                </c:pt>
                <c:pt idx="32">
                  <c:v>163.3505325356457</c:v>
                </c:pt>
                <c:pt idx="33">
                  <c:v>159.5586630468813</c:v>
                </c:pt>
                <c:pt idx="34">
                  <c:v>155.8895675452099</c:v>
                </c:pt>
                <c:pt idx="35">
                  <c:v>152.3387762759411</c:v>
                </c:pt>
                <c:pt idx="36">
                  <c:v>148.9020021544093</c:v>
                </c:pt>
                <c:pt idx="37">
                  <c:v>145.5751326819795</c:v>
                </c:pt>
                <c:pt idx="38">
                  <c:v>142.3542222468575</c:v>
                </c:pt>
                <c:pt idx="39">
                  <c:v>139.2354847902433</c:v>
                </c:pt>
                <c:pt idx="40">
                  <c:v>136.215286819409</c:v>
                </c:pt>
                <c:pt idx="41">
                  <c:v>133.2901407502656</c:v>
                </c:pt>
                <c:pt idx="42">
                  <c:v>130.4566985629098</c:v>
                </c:pt>
                <c:pt idx="43">
                  <c:v>127.7117457545144</c:v>
                </c:pt>
                <c:pt idx="44">
                  <c:v>125.0521955747586</c:v>
                </c:pt>
                <c:pt idx="45">
                  <c:v>122.4750835297687</c:v>
                </c:pt>
                <c:pt idx="46">
                  <c:v>119.9775621412805</c:v>
                </c:pt>
                <c:pt idx="47">
                  <c:v>117.5568959484281</c:v>
                </c:pt>
                <c:pt idx="48">
                  <c:v>115.210456740228</c:v>
                </c:pt>
                <c:pt idx="49">
                  <c:v>112.9357190074406</c:v>
                </c:pt>
                <c:pt idx="50">
                  <c:v>110.7302556030845</c:v>
                </c:pt>
                <c:pt idx="51">
                  <c:v>108.5917336014365</c:v>
                </c:pt>
                <c:pt idx="52">
                  <c:v>106.5179103458677</c:v>
                </c:pt>
                <c:pt idx="53">
                  <c:v>104.5066296763711</c:v>
                </c:pt>
                <c:pt idx="54">
                  <c:v>102.5558183281022</c:v>
                </c:pt>
                <c:pt idx="55">
                  <c:v>100.6634824926974</c:v>
                </c:pt>
                <c:pt idx="56">
                  <c:v>98.82770453455993</c:v>
                </c:pt>
                <c:pt idx="57">
                  <c:v>97.04663985469544</c:v>
                </c:pt>
                <c:pt idx="58">
                  <c:v>95.3185138950611</c:v>
                </c:pt>
                <c:pt idx="59">
                  <c:v>93.64161927674528</c:v>
                </c:pt>
                <c:pt idx="60">
                  <c:v>92.0143130656345</c:v>
                </c:pt>
                <c:pt idx="61">
                  <c:v>90.43501415954206</c:v>
                </c:pt>
                <c:pt idx="62">
                  <c:v>88.90220079107713</c:v>
                </c:pt>
                <c:pt idx="63">
                  <c:v>87.41440814081948</c:v>
                </c:pt>
                <c:pt idx="64">
                  <c:v>85.97022605563596</c:v>
                </c:pt>
                <c:pt idx="65">
                  <c:v>84.56829686723224</c:v>
                </c:pt>
                <c:pt idx="66">
                  <c:v>83.20731330627866</c:v>
                </c:pt>
                <c:pt idx="67">
                  <c:v>81.88601650767852</c:v>
                </c:pt>
                <c:pt idx="68">
                  <c:v>80.60319410276688</c:v>
                </c:pt>
                <c:pt idx="69">
                  <c:v>79.35767839443621</c:v>
                </c:pt>
                <c:pt idx="70">
                  <c:v>78.14834461138133</c:v>
                </c:pt>
                <c:pt idx="71">
                  <c:v>76.974109237844</c:v>
                </c:pt>
                <c:pt idx="72">
                  <c:v>75.83392841541321</c:v>
                </c:pt>
                <c:pt idx="73">
                  <c:v>74.72679641360773</c:v>
                </c:pt>
                <c:pt idx="74">
                  <c:v>73.65174416612405</c:v>
                </c:pt>
                <c:pt idx="75">
                  <c:v>72.60783786978681</c:v>
                </c:pt>
                <c:pt idx="76">
                  <c:v>71.59417764338127</c:v>
                </c:pt>
                <c:pt idx="77">
                  <c:v>70.60989624368362</c:v>
                </c:pt>
                <c:pt idx="78">
                  <c:v>69.65415783613591</c:v>
                </c:pt>
                <c:pt idx="79">
                  <c:v>68.72615681773237</c:v>
                </c:pt>
                <c:pt idx="80">
                  <c:v>67.82511668980507</c:v>
                </c:pt>
                <c:pt idx="81">
                  <c:v>66.95028897850322</c:v>
                </c:pt>
                <c:pt idx="82">
                  <c:v>66.10095220086944</c:v>
                </c:pt>
                <c:pt idx="83">
                  <c:v>65.27641087451417</c:v>
                </c:pt>
                <c:pt idx="84">
                  <c:v>64.47599456898612</c:v>
                </c:pt>
                <c:pt idx="85">
                  <c:v>63.69905699702596</c:v>
                </c:pt>
                <c:pt idx="86">
                  <c:v>62.94497514397736</c:v>
                </c:pt>
                <c:pt idx="87">
                  <c:v>62.213148433711</c:v>
                </c:pt>
                <c:pt idx="88">
                  <c:v>61.50299792949431</c:v>
                </c:pt>
                <c:pt idx="89">
                  <c:v>65.10996282527499</c:v>
                </c:pt>
                <c:pt idx="90">
                  <c:v>64.45037045696148</c:v>
                </c:pt>
                <c:pt idx="91">
                  <c:v>63.81081989129</c:v>
                </c:pt>
                <c:pt idx="92">
                  <c:v>63.19083523693812</c:v>
                </c:pt>
                <c:pt idx="93">
                  <c:v>62.5899579578622</c:v>
                </c:pt>
                <c:pt idx="94">
                  <c:v>62.00774629711825</c:v>
                </c:pt>
                <c:pt idx="95">
                  <c:v>61.44377472490064</c:v>
                </c:pt>
                <c:pt idx="96">
                  <c:v>60.89763340981333</c:v>
                </c:pt>
                <c:pt idx="97">
                  <c:v>60.36892771243764</c:v>
                </c:pt>
                <c:pt idx="98">
                  <c:v>59.85727770030266</c:v>
                </c:pt>
                <c:pt idx="99">
                  <c:v>59.36231768340743</c:v>
                </c:pt>
                <c:pt idx="100">
                  <c:v>58.88369576948453</c:v>
                </c:pt>
                <c:pt idx="101">
                  <c:v>58.42107343823226</c:v>
                </c:pt>
                <c:pt idx="102">
                  <c:v>57.9741251337802</c:v>
                </c:pt>
                <c:pt idx="103">
                  <c:v>57.5425378746864</c:v>
                </c:pt>
                <c:pt idx="104">
                  <c:v>57.12601088080011</c:v>
                </c:pt>
                <c:pt idx="105">
                  <c:v>56.72425521635355</c:v>
                </c:pt>
                <c:pt idx="106">
                  <c:v>56.3369934486774</c:v>
                </c:pt>
                <c:pt idx="107">
                  <c:v>55.96395932196488</c:v>
                </c:pt>
                <c:pt idx="108">
                  <c:v>55.60489744553574</c:v>
                </c:pt>
                <c:pt idx="109">
                  <c:v>55.2595629960782</c:v>
                </c:pt>
                <c:pt idx="110">
                  <c:v>54.92772143337359</c:v>
                </c:pt>
                <c:pt idx="111">
                  <c:v>54.6091482290313</c:v>
                </c:pt>
                <c:pt idx="112">
                  <c:v>54.303628607786</c:v>
                </c:pt>
                <c:pt idx="113">
                  <c:v>54.01095730093115</c:v>
                </c:pt>
                <c:pt idx="114">
                  <c:v>53.7309383114843</c:v>
                </c:pt>
                <c:pt idx="115">
                  <c:v>53.46338469070043</c:v>
                </c:pt>
                <c:pt idx="116">
                  <c:v>53.208118325569</c:v>
                </c:pt>
                <c:pt idx="117">
                  <c:v>52.96496973694995</c:v>
                </c:pt>
                <c:pt idx="118">
                  <c:v>52.73377788802164</c:v>
                </c:pt>
                <c:pt idx="119">
                  <c:v>52.5143900027317</c:v>
                </c:pt>
                <c:pt idx="120">
                  <c:v>52.30666139395791</c:v>
                </c:pt>
                <c:pt idx="121">
                  <c:v>52.11045530110441</c:v>
                </c:pt>
                <c:pt idx="122">
                  <c:v>51.92564273687125</c:v>
                </c:pt>
                <c:pt idx="123">
                  <c:v>51.7521023429538</c:v>
                </c:pt>
                <c:pt idx="124">
                  <c:v>51.58972025444034</c:v>
                </c:pt>
                <c:pt idx="125">
                  <c:v>51.43838997269248</c:v>
                </c:pt>
                <c:pt idx="126">
                  <c:v>51.29801224650578</c:v>
                </c:pt>
                <c:pt idx="127">
                  <c:v>51.16849496136059</c:v>
                </c:pt>
                <c:pt idx="128">
                  <c:v>51.04975303658815</c:v>
                </c:pt>
                <c:pt idx="129">
                  <c:v>50.94170833028708</c:v>
                </c:pt>
                <c:pt idx="130">
                  <c:v>50.84428955183932</c:v>
                </c:pt>
                <c:pt idx="131">
                  <c:v>50.75743218188612</c:v>
                </c:pt>
                <c:pt idx="132">
                  <c:v>50.68107839963544</c:v>
                </c:pt>
                <c:pt idx="133">
                  <c:v>50.61517701738455</c:v>
                </c:pt>
                <c:pt idx="134">
                  <c:v>50.5596834221524</c:v>
                </c:pt>
                <c:pt idx="135">
                  <c:v>50.51455952432639</c:v>
                </c:pt>
                <c:pt idx="136">
                  <c:v>50.47977371324038</c:v>
                </c:pt>
                <c:pt idx="137">
                  <c:v>50.45530081960962</c:v>
                </c:pt>
                <c:pt idx="138">
                  <c:v>50.4411220847601</c:v>
                </c:pt>
                <c:pt idx="139">
                  <c:v>50.4372251365987</c:v>
                </c:pt>
                <c:pt idx="140">
                  <c:v>50.44360397228155</c:v>
                </c:pt>
                <c:pt idx="141">
                  <c:v>50.46025894754777</c:v>
                </c:pt>
                <c:pt idx="142">
                  <c:v>50.48719677269506</c:v>
                </c:pt>
                <c:pt idx="143">
                  <c:v>50.52443051518455</c:v>
                </c:pt>
                <c:pt idx="144">
                  <c:v>50.57197960887102</c:v>
                </c:pt>
                <c:pt idx="145">
                  <c:v>50.62986986986512</c:v>
                </c:pt>
                <c:pt idx="146">
                  <c:v>50.69813351904383</c:v>
                </c:pt>
                <c:pt idx="147">
                  <c:v>50.77680921123465</c:v>
                </c:pt>
                <c:pt idx="148">
                  <c:v>50.86594207111003</c:v>
                </c:pt>
                <c:pt idx="149">
                  <c:v>50.96558373583701</c:v>
                </c:pt>
                <c:pt idx="150">
                  <c:v>51.07579240453807</c:v>
                </c:pt>
                <c:pt idx="151">
                  <c:v>51.19663289462887</c:v>
                </c:pt>
                <c:pt idx="152">
                  <c:v>51.3281767051085</c:v>
                </c:pt>
                <c:pt idx="153">
                  <c:v>51.47050208688846</c:v>
                </c:pt>
                <c:pt idx="154">
                  <c:v>51.62369412025685</c:v>
                </c:pt>
                <c:pt idx="155">
                  <c:v>51.78784479958513</c:v>
                </c:pt>
                <c:pt idx="156">
                  <c:v>51.96305312539511</c:v>
                </c:pt>
                <c:pt idx="157">
                  <c:v>52.14942520391526</c:v>
                </c:pt>
                <c:pt idx="158">
                  <c:v>52.34707435426654</c:v>
                </c:pt>
                <c:pt idx="159">
                  <c:v>52.55612122342949</c:v>
                </c:pt>
                <c:pt idx="160">
                  <c:v>52.77669390915571</c:v>
                </c:pt>
                <c:pt idx="161">
                  <c:v>53.00892809099988</c:v>
                </c:pt>
                <c:pt idx="162">
                  <c:v>53.25296716965939</c:v>
                </c:pt>
                <c:pt idx="163">
                  <c:v>53.508962414823</c:v>
                </c:pt>
                <c:pt idx="164">
                  <c:v>53.77707312174198</c:v>
                </c:pt>
                <c:pt idx="165">
                  <c:v>54.05746677675052</c:v>
                </c:pt>
                <c:pt idx="166">
                  <c:v>54.3503192319779</c:v>
                </c:pt>
                <c:pt idx="167">
                  <c:v>54.655814889506</c:v>
                </c:pt>
                <c:pt idx="168">
                  <c:v>41.30103347535481</c:v>
                </c:pt>
                <c:pt idx="169">
                  <c:v>41.51811135113151</c:v>
                </c:pt>
                <c:pt idx="170">
                  <c:v>41.74502508206532</c:v>
                </c:pt>
                <c:pt idx="171">
                  <c:v>41.98192094586787</c:v>
                </c:pt>
                <c:pt idx="172">
                  <c:v>42.2289522808412</c:v>
                </c:pt>
                <c:pt idx="173">
                  <c:v>42.48627965135186</c:v>
                </c:pt>
                <c:pt idx="174">
                  <c:v>42.75407102178774</c:v>
                </c:pt>
                <c:pt idx="175">
                  <c:v>43.03250193926134</c:v>
                </c:pt>
                <c:pt idx="176">
                  <c:v>43.32175572533767</c:v>
                </c:pt>
                <c:pt idx="177">
                  <c:v>43.62202367708009</c:v>
                </c:pt>
                <c:pt idx="178">
                  <c:v>43.93350527772208</c:v>
                </c:pt>
                <c:pt idx="179">
                  <c:v>44.25640841728978</c:v>
                </c:pt>
                <c:pt idx="180">
                  <c:v>44.59094962351669</c:v>
                </c:pt>
                <c:pt idx="181">
                  <c:v>44.93735430340873</c:v>
                </c:pt>
                <c:pt idx="182">
                  <c:v>45.29585699583655</c:v>
                </c:pt>
                <c:pt idx="183">
                  <c:v>45.66670163555067</c:v>
                </c:pt>
                <c:pt idx="184">
                  <c:v>46.05014182903455</c:v>
                </c:pt>
                <c:pt idx="185">
                  <c:v>46.44644114263107</c:v>
                </c:pt>
                <c:pt idx="186">
                  <c:v>46.85587340339974</c:v>
                </c:pt>
                <c:pt idx="187">
                  <c:v>47.2787230131835</c:v>
                </c:pt>
                <c:pt idx="188">
                  <c:v>47.7152852763879</c:v>
                </c:pt>
                <c:pt idx="189">
                  <c:v>48.16586674199953</c:v>
                </c:pt>
                <c:pt idx="190">
                  <c:v>48.63078556039554</c:v>
                </c:pt>
                <c:pt idx="191">
                  <c:v>49.11037185552362</c:v>
                </c:pt>
                <c:pt idx="192">
                  <c:v>49.60496811305781</c:v>
                </c:pt>
                <c:pt idx="193">
                  <c:v>50.11492958516716</c:v>
                </c:pt>
                <c:pt idx="194">
                  <c:v>50.6406247125612</c:v>
                </c:pt>
                <c:pt idx="195">
                  <c:v>51.18243556451098</c:v>
                </c:pt>
                <c:pt idx="196">
                  <c:v>51.74075829757606</c:v>
                </c:pt>
                <c:pt idx="197">
                  <c:v>52.31600363380207</c:v>
                </c:pt>
                <c:pt idx="198">
                  <c:v>52.90859735919204</c:v>
                </c:pt>
                <c:pt idx="199">
                  <c:v>53.51898084329009</c:v>
                </c:pt>
                <c:pt idx="200">
                  <c:v>54.14761158075763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7407432"/>
        <c:axId val="-2032925896"/>
      </c:scatterChart>
      <c:valAx>
        <c:axId val="-2032981096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Sector,</a:t>
                </a:r>
                <a:r>
                  <a:rPr lang="en-US" sz="1400" baseline="0"/>
                  <a:t> ordered by low-skill intensity of its technology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24551576"/>
        <c:crosses val="autoZero"/>
        <c:crossBetween val="midCat"/>
      </c:valAx>
      <c:valAx>
        <c:axId val="-2024551576"/>
        <c:scaling>
          <c:orientation val="minMax"/>
          <c:max val="5.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32981096"/>
        <c:crosses val="autoZero"/>
        <c:crossBetween val="midCat"/>
        <c:majorUnit val="1.0"/>
      </c:valAx>
      <c:valAx>
        <c:axId val="-2032925896"/>
        <c:scaling>
          <c:orientation val="minMax"/>
          <c:max val="50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Employment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7407432"/>
        <c:crosses val="max"/>
        <c:crossBetween val="midCat"/>
      </c:valAx>
      <c:valAx>
        <c:axId val="-2117407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32925896"/>
        <c:crosses val="autoZero"/>
        <c:crossBetween val="midCat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98100684638544"/>
          <c:y val="0.181028007723461"/>
          <c:w val="0.330048783356579"/>
          <c:h val="0.312316248152351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</a:t>
            </a:r>
            <a:r>
              <a:rPr lang="en-US" baseline="0"/>
              <a:t> 2.  </a:t>
            </a:r>
            <a:r>
              <a:rPr lang="en-US"/>
              <a:t>Equilibrium Allocations by Sector: with ACA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332775163974989"/>
          <c:y val="0.0477456701807229"/>
          <c:w val="0.881345301610484"/>
          <c:h val="0.86558734939759"/>
        </c:manualLayout>
      </c:layout>
      <c:scatterChart>
        <c:scatterStyle val="lineMarker"/>
        <c:varyColors val="0"/>
        <c:ser>
          <c:idx val="1"/>
          <c:order val="0"/>
          <c:tx>
            <c:v>high-skill labor per unit low-skill (K/L)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Sectors!$AJ$17:$AJ$217</c:f>
              <c:numCache>
                <c:formatCode>0.00</c:formatCode>
                <c:ptCount val="201"/>
                <c:pt idx="0">
                  <c:v>9.403004680482315</c:v>
                </c:pt>
                <c:pt idx="1">
                  <c:v>9.10094772843053</c:v>
                </c:pt>
                <c:pt idx="2">
                  <c:v>8.81365216768014</c:v>
                </c:pt>
                <c:pt idx="3">
                  <c:v>8.540138060160031</c:v>
                </c:pt>
                <c:pt idx="4">
                  <c:v>8.27950727686736</c:v>
                </c:pt>
                <c:pt idx="5">
                  <c:v>8.03093531468496</c:v>
                </c:pt>
                <c:pt idx="6">
                  <c:v>7.793664062534548</c:v>
                </c:pt>
                <c:pt idx="7">
                  <c:v>7.566995392077186</c:v>
                </c:pt>
                <c:pt idx="8">
                  <c:v>7.350285466436671</c:v>
                </c:pt>
                <c:pt idx="9">
                  <c:v>7.142939675749601</c:v>
                </c:pt>
                <c:pt idx="10">
                  <c:v>6.94440812125037</c:v>
                </c:pt>
                <c:pt idx="11">
                  <c:v>6.754181580496837</c:v>
                </c:pt>
                <c:pt idx="12">
                  <c:v>6.571787895572287</c:v>
                </c:pt>
                <c:pt idx="13">
                  <c:v>6.396788733939166</c:v>
                </c:pt>
                <c:pt idx="14">
                  <c:v>6.228776678297655</c:v>
                </c:pt>
                <c:pt idx="15">
                  <c:v>6.067372607504711</c:v>
                </c:pt>
                <c:pt idx="16">
                  <c:v>5.912223335492072</c:v>
                </c:pt>
                <c:pt idx="17">
                  <c:v>5.762999479312837</c:v>
                </c:pt>
                <c:pt idx="18">
                  <c:v>5.619393531052436</c:v>
                </c:pt>
                <c:pt idx="19">
                  <c:v>5.48111811145004</c:v>
                </c:pt>
                <c:pt idx="20">
                  <c:v>5.295979238339499</c:v>
                </c:pt>
                <c:pt idx="21">
                  <c:v>5.219500624750901</c:v>
                </c:pt>
                <c:pt idx="22">
                  <c:v>5.095670895625692</c:v>
                </c:pt>
                <c:pt idx="23">
                  <c:v>4.976193869677745</c:v>
                </c:pt>
                <c:pt idx="24">
                  <c:v>4.860861734690584</c:v>
                </c:pt>
                <c:pt idx="25">
                  <c:v>4.749479201700897</c:v>
                </c:pt>
                <c:pt idx="26">
                  <c:v>4.64186259678008</c:v>
                </c:pt>
                <c:pt idx="27">
                  <c:v>4.537839029556067</c:v>
                </c:pt>
                <c:pt idx="28">
                  <c:v>4.437245631094774</c:v>
                </c:pt>
                <c:pt idx="29">
                  <c:v>4.33992885455442</c:v>
                </c:pt>
                <c:pt idx="30">
                  <c:v>4.24574383272572</c:v>
                </c:pt>
                <c:pt idx="31">
                  <c:v>4.154553787188656</c:v>
                </c:pt>
                <c:pt idx="32">
                  <c:v>4.066229484362734</c:v>
                </c:pt>
                <c:pt idx="33">
                  <c:v>3.980648734211234</c:v>
                </c:pt>
                <c:pt idx="34">
                  <c:v>3.897695927789027</c:v>
                </c:pt>
                <c:pt idx="35">
                  <c:v>3.817261610204597</c:v>
                </c:pt>
                <c:pt idx="36">
                  <c:v>3.739242085905808</c:v>
                </c:pt>
                <c:pt idx="37">
                  <c:v>3.663539053501065</c:v>
                </c:pt>
                <c:pt idx="38">
                  <c:v>3.590059267596748</c:v>
                </c:pt>
                <c:pt idx="39">
                  <c:v>3.518714225372563</c:v>
                </c:pt>
                <c:pt idx="40">
                  <c:v>3.449419875831626</c:v>
                </c:pt>
                <c:pt idx="41">
                  <c:v>3.382096349854855</c:v>
                </c:pt>
                <c:pt idx="42">
                  <c:v>3.316667709362144</c:v>
                </c:pt>
                <c:pt idx="43">
                  <c:v>3.253061714038004</c:v>
                </c:pt>
                <c:pt idx="44">
                  <c:v>3.191209604218825</c:v>
                </c:pt>
                <c:pt idx="45">
                  <c:v>3.131045898664549</c:v>
                </c:pt>
                <c:pt idx="46">
                  <c:v>3.072508206050641</c:v>
                </c:pt>
                <c:pt idx="47">
                  <c:v>3.01553704911832</c:v>
                </c:pt>
                <c:pt idx="48">
                  <c:v>2.960075700513185</c:v>
                </c:pt>
                <c:pt idx="49">
                  <c:v>2.906070029425682</c:v>
                </c:pt>
                <c:pt idx="50">
                  <c:v>2.853468358222249</c:v>
                </c:pt>
                <c:pt idx="51">
                  <c:v>2.80222132832432</c:v>
                </c:pt>
                <c:pt idx="52">
                  <c:v>2.752281774654279</c:v>
                </c:pt>
                <c:pt idx="53">
                  <c:v>2.703604608023705</c:v>
                </c:pt>
                <c:pt idx="54">
                  <c:v>2.656146704890346</c:v>
                </c:pt>
                <c:pt idx="55">
                  <c:v>2.609866803956691</c:v>
                </c:pt>
                <c:pt idx="56">
                  <c:v>2.564725409125383</c:v>
                </c:pt>
                <c:pt idx="57">
                  <c:v>2.520684698365175</c:v>
                </c:pt>
                <c:pt idx="58">
                  <c:v>2.477708438076359</c:v>
                </c:pt>
                <c:pt idx="59">
                  <c:v>2.435761902576628</c:v>
                </c:pt>
                <c:pt idx="60">
                  <c:v>2.394811798357707</c:v>
                </c:pt>
                <c:pt idx="61">
                  <c:v>2.354826192789802</c:v>
                </c:pt>
                <c:pt idx="62">
                  <c:v>2.315774446975575</c:v>
                </c:pt>
                <c:pt idx="63">
                  <c:v>2.277627152477688</c:v>
                </c:pt>
                <c:pt idx="64">
                  <c:v>2.240356071664646</c:v>
                </c:pt>
                <c:pt idx="65">
                  <c:v>2.203934081438511</c:v>
                </c:pt>
                <c:pt idx="66">
                  <c:v>2.168335120125442</c:v>
                </c:pt>
                <c:pt idx="67">
                  <c:v>2.133534137325881</c:v>
                </c:pt>
                <c:pt idx="68">
                  <c:v>2.099507046535953</c:v>
                </c:pt>
                <c:pt idx="69">
                  <c:v>2.066230680365038</c:v>
                </c:pt>
                <c:pt idx="70">
                  <c:v>2.03368274818694</c:v>
                </c:pt>
                <c:pt idx="71">
                  <c:v>2.001841796073488</c:v>
                </c:pt>
                <c:pt idx="72">
                  <c:v>1.970687168869965</c:v>
                </c:pt>
                <c:pt idx="73">
                  <c:v>1.940198974281482</c:v>
                </c:pt>
                <c:pt idx="74">
                  <c:v>1.910358048848395</c:v>
                </c:pt>
                <c:pt idx="75">
                  <c:v>1.881145925697184</c:v>
                </c:pt>
                <c:pt idx="76">
                  <c:v>1.852544803960852</c:v>
                </c:pt>
                <c:pt idx="77">
                  <c:v>1.824537519770045</c:v>
                </c:pt>
                <c:pt idx="78">
                  <c:v>1.797107518722626</c:v>
                </c:pt>
                <c:pt idx="79">
                  <c:v>1.770238829745548</c:v>
                </c:pt>
                <c:pt idx="80">
                  <c:v>1.743916040268512</c:v>
                </c:pt>
                <c:pt idx="81">
                  <c:v>1.718124272634117</c:v>
                </c:pt>
                <c:pt idx="82">
                  <c:v>1.692849161674075</c:v>
                </c:pt>
                <c:pt idx="83">
                  <c:v>1.668076833385567</c:v>
                </c:pt>
                <c:pt idx="84">
                  <c:v>1.643793884646011</c:v>
                </c:pt>
                <c:pt idx="85">
                  <c:v>1.619987363908402</c:v>
                </c:pt>
                <c:pt idx="86">
                  <c:v>1.596644752823003</c:v>
                </c:pt>
                <c:pt idx="87">
                  <c:v>1.573753948734541</c:v>
                </c:pt>
                <c:pt idx="88">
                  <c:v>1.5513032480072</c:v>
                </c:pt>
                <c:pt idx="89">
                  <c:v>1.101848781561575</c:v>
                </c:pt>
                <c:pt idx="90">
                  <c:v>1.086283014113258</c:v>
                </c:pt>
                <c:pt idx="91">
                  <c:v>1.071010657249404</c:v>
                </c:pt>
                <c:pt idx="92">
                  <c:v>1.05602431915981</c:v>
                </c:pt>
                <c:pt idx="93">
                  <c:v>1.041316843339353</c:v>
                </c:pt>
                <c:pt idx="94">
                  <c:v>1.0268812995388</c:v>
                </c:pt>
                <c:pt idx="95">
                  <c:v>1.012710975123065</c:v>
                </c:pt>
                <c:pt idx="96">
                  <c:v>0.99879936681593</c:v>
                </c:pt>
                <c:pt idx="97">
                  <c:v>0.985140172811446</c:v>
                </c:pt>
                <c:pt idx="98">
                  <c:v>0.97172728523338</c:v>
                </c:pt>
                <c:pt idx="99">
                  <c:v>0.958554782925127</c:v>
                </c:pt>
                <c:pt idx="100">
                  <c:v>0.94561692455353</c:v>
                </c:pt>
                <c:pt idx="101">
                  <c:v>0.932908142010941</c:v>
                </c:pt>
                <c:pt idx="102">
                  <c:v>0.92042303410078</c:v>
                </c:pt>
                <c:pt idx="103">
                  <c:v>0.908156360492649</c:v>
                </c:pt>
                <c:pt idx="104">
                  <c:v>0.896103035933816</c:v>
                </c:pt>
                <c:pt idx="105">
                  <c:v>0.884258124704642</c:v>
                </c:pt>
                <c:pt idx="106">
                  <c:v>0.872616835306161</c:v>
                </c:pt>
                <c:pt idx="107">
                  <c:v>0.861174515368717</c:v>
                </c:pt>
                <c:pt idx="108">
                  <c:v>0.849926646771098</c:v>
                </c:pt>
                <c:pt idx="109">
                  <c:v>0.838868840960215</c:v>
                </c:pt>
                <c:pt idx="110">
                  <c:v>0.827996834461906</c:v>
                </c:pt>
                <c:pt idx="111">
                  <c:v>0.817306484573909</c:v>
                </c:pt>
                <c:pt idx="112">
                  <c:v>0.806793765232552</c:v>
                </c:pt>
                <c:pt idx="113">
                  <c:v>0.796454763045137</c:v>
                </c:pt>
                <c:pt idx="114">
                  <c:v>0.786285673480416</c:v>
                </c:pt>
                <c:pt idx="115">
                  <c:v>0.776282797209935</c:v>
                </c:pt>
                <c:pt idx="116">
                  <c:v>0.766442536593426</c:v>
                </c:pt>
                <c:pt idx="117">
                  <c:v>0.756761392301723</c:v>
                </c:pt>
                <c:pt idx="118">
                  <c:v>0.747235960071073</c:v>
                </c:pt>
                <c:pt idx="119">
                  <c:v>0.737862927582964</c:v>
                </c:pt>
                <c:pt idx="120">
                  <c:v>0.728639071463924</c:v>
                </c:pt>
                <c:pt idx="121">
                  <c:v>0.719561254400004</c:v>
                </c:pt>
                <c:pt idx="122">
                  <c:v>0.710626422360924</c:v>
                </c:pt>
                <c:pt idx="123">
                  <c:v>0.701831601929114</c:v>
                </c:pt>
                <c:pt idx="124">
                  <c:v>0.693173897729109</c:v>
                </c:pt>
                <c:pt idx="125">
                  <c:v>0.684650489952971</c:v>
                </c:pt>
                <c:pt idx="126">
                  <c:v>0.676258631977647</c:v>
                </c:pt>
                <c:pt idx="127">
                  <c:v>0.667995648070339</c:v>
                </c:pt>
                <c:pt idx="128">
                  <c:v>0.659858931178159</c:v>
                </c:pt>
                <c:pt idx="129">
                  <c:v>0.651845940798538</c:v>
                </c:pt>
                <c:pt idx="130">
                  <c:v>0.643954200926999</c:v>
                </c:pt>
                <c:pt idx="131">
                  <c:v>0.636181298079073</c:v>
                </c:pt>
                <c:pt idx="132">
                  <c:v>0.628524879383301</c:v>
                </c:pt>
                <c:pt idx="133">
                  <c:v>0.620982650742382</c:v>
                </c:pt>
                <c:pt idx="134">
                  <c:v>0.613552375059695</c:v>
                </c:pt>
                <c:pt idx="135">
                  <c:v>0.60623187052851</c:v>
                </c:pt>
                <c:pt idx="136">
                  <c:v>0.599019008981377</c:v>
                </c:pt>
                <c:pt idx="137">
                  <c:v>0.591911714297239</c:v>
                </c:pt>
                <c:pt idx="138">
                  <c:v>0.584907960863984</c:v>
                </c:pt>
                <c:pt idx="139">
                  <c:v>0.578005772094206</c:v>
                </c:pt>
                <c:pt idx="140">
                  <c:v>0.571203218992073</c:v>
                </c:pt>
                <c:pt idx="141">
                  <c:v>0.56449841876929</c:v>
                </c:pt>
                <c:pt idx="142">
                  <c:v>0.55788953350822</c:v>
                </c:pt>
                <c:pt idx="143">
                  <c:v>0.551374768870336</c:v>
                </c:pt>
                <c:pt idx="144">
                  <c:v>0.544952372848228</c:v>
                </c:pt>
                <c:pt idx="145">
                  <c:v>0.538620634559491</c:v>
                </c:pt>
                <c:pt idx="146">
                  <c:v>0.532377883080888</c:v>
                </c:pt>
                <c:pt idx="147">
                  <c:v>0.526222486321236</c:v>
                </c:pt>
                <c:pt idx="148">
                  <c:v>0.52015284993155</c:v>
                </c:pt>
                <c:pt idx="149">
                  <c:v>0.514167416251028</c:v>
                </c:pt>
                <c:pt idx="150">
                  <c:v>0.508264663287537</c:v>
                </c:pt>
                <c:pt idx="151">
                  <c:v>0.50244310373129</c:v>
                </c:pt>
                <c:pt idx="152">
                  <c:v>0.496701284000489</c:v>
                </c:pt>
                <c:pt idx="153">
                  <c:v>0.491037783317747</c:v>
                </c:pt>
                <c:pt idx="154">
                  <c:v>0.485451212816139</c:v>
                </c:pt>
                <c:pt idx="155">
                  <c:v>0.479940214673811</c:v>
                </c:pt>
                <c:pt idx="156">
                  <c:v>0.474503461276082</c:v>
                </c:pt>
                <c:pt idx="157">
                  <c:v>0.469139654404057</c:v>
                </c:pt>
                <c:pt idx="158">
                  <c:v>0.46384752444878</c:v>
                </c:pt>
                <c:pt idx="159">
                  <c:v>0.45862582965</c:v>
                </c:pt>
                <c:pt idx="160">
                  <c:v>0.453473355358685</c:v>
                </c:pt>
                <c:pt idx="161">
                  <c:v>0.448388913322413</c:v>
                </c:pt>
                <c:pt idx="162">
                  <c:v>0.443371340992846</c:v>
                </c:pt>
                <c:pt idx="163">
                  <c:v>0.438419500854496</c:v>
                </c:pt>
                <c:pt idx="164">
                  <c:v>0.433532279774026</c:v>
                </c:pt>
                <c:pt idx="165">
                  <c:v>0.428708588369384</c:v>
                </c:pt>
                <c:pt idx="166">
                  <c:v>0.423947360398062</c:v>
                </c:pt>
                <c:pt idx="167">
                  <c:v>0.41924755216382</c:v>
                </c:pt>
                <c:pt idx="168">
                  <c:v>0.671142701481052</c:v>
                </c:pt>
                <c:pt idx="169">
                  <c:v>0.663728852916444</c:v>
                </c:pt>
                <c:pt idx="170">
                  <c:v>0.656409568309554</c:v>
                </c:pt>
                <c:pt idx="171">
                  <c:v>0.649183295132813</c:v>
                </c:pt>
                <c:pt idx="172">
                  <c:v>0.642048512966967</c:v>
                </c:pt>
                <c:pt idx="173">
                  <c:v>0.635003732699706</c:v>
                </c:pt>
                <c:pt idx="174">
                  <c:v>0.628047495747732</c:v>
                </c:pt>
                <c:pt idx="175">
                  <c:v>0.621178373301487</c:v>
                </c:pt>
                <c:pt idx="176">
                  <c:v>0.614394965591781</c:v>
                </c:pt>
                <c:pt idx="177">
                  <c:v>0.607695901177584</c:v>
                </c:pt>
                <c:pt idx="178">
                  <c:v>0.601079836254302</c:v>
                </c:pt>
                <c:pt idx="179">
                  <c:v>0.594545453981838</c:v>
                </c:pt>
                <c:pt idx="180">
                  <c:v>0.58809146383181</c:v>
                </c:pt>
                <c:pt idx="181">
                  <c:v>0.581716600953286</c:v>
                </c:pt>
                <c:pt idx="182">
                  <c:v>0.575419625556443</c:v>
                </c:pt>
                <c:pt idx="183">
                  <c:v>0.569199322313562</c:v>
                </c:pt>
                <c:pt idx="184">
                  <c:v>0.563054499776807</c:v>
                </c:pt>
                <c:pt idx="185">
                  <c:v>0.556983989812248</c:v>
                </c:pt>
                <c:pt idx="186">
                  <c:v>0.550986647049599</c:v>
                </c:pt>
                <c:pt idx="187">
                  <c:v>0.545061348347191</c:v>
                </c:pt>
                <c:pt idx="188">
                  <c:v>0.53920699227167</c:v>
                </c:pt>
                <c:pt idx="189">
                  <c:v>0.533422498591983</c:v>
                </c:pt>
                <c:pt idx="190">
                  <c:v>0.52770680778718</c:v>
                </c:pt>
                <c:pt idx="191">
                  <c:v>0.522058880567613</c:v>
                </c:pt>
                <c:pt idx="192">
                  <c:v>0.516477697409114</c:v>
                </c:pt>
                <c:pt idx="193">
                  <c:v>0.51096225809973</c:v>
                </c:pt>
                <c:pt idx="194">
                  <c:v>0.505511581298666</c:v>
                </c:pt>
                <c:pt idx="195">
                  <c:v>0.500124704107008</c:v>
                </c:pt>
                <c:pt idx="196">
                  <c:v>0.494800681649918</c:v>
                </c:pt>
                <c:pt idx="197">
                  <c:v>0.489538586669901</c:v>
                </c:pt>
                <c:pt idx="198">
                  <c:v>0.484337509130853</c:v>
                </c:pt>
                <c:pt idx="199">
                  <c:v>0.47919655583252</c:v>
                </c:pt>
                <c:pt idx="200">
                  <c:v>0.474114850035093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Sectors!$H$16</c:f>
              <c:strCache>
                <c:ptCount val="1"/>
                <c:pt idx="0">
                  <c:v>ESI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Sectors!$AB$17:$AB$217</c:f>
              <c:numCache>
                <c:formatCode>General</c:formatCode>
                <c:ptCount val="20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Sectors!$AC$16</c:f>
              <c:strCache>
                <c:ptCount val="1"/>
                <c:pt idx="0">
                  <c:v>NGI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Sectors!$AC$17:$AC$217</c:f>
              <c:numCache>
                <c:formatCode>General</c:formatCode>
                <c:ptCount val="2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1.0</c:v>
                </c:pt>
                <c:pt idx="117">
                  <c:v>1.0</c:v>
                </c:pt>
                <c:pt idx="118">
                  <c:v>1.0</c:v>
                </c:pt>
                <c:pt idx="119">
                  <c:v>1.0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1.0</c:v>
                </c:pt>
                <c:pt idx="130">
                  <c:v>1.0</c:v>
                </c:pt>
                <c:pt idx="131">
                  <c:v>1.0</c:v>
                </c:pt>
                <c:pt idx="132">
                  <c:v>1.0</c:v>
                </c:pt>
                <c:pt idx="133">
                  <c:v>1.0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1.0</c:v>
                </c:pt>
                <c:pt idx="141">
                  <c:v>1.0</c:v>
                </c:pt>
                <c:pt idx="142">
                  <c:v>1.0</c:v>
                </c:pt>
                <c:pt idx="143">
                  <c:v>1.0</c:v>
                </c:pt>
                <c:pt idx="144">
                  <c:v>1.0</c:v>
                </c:pt>
                <c:pt idx="145">
                  <c:v>1.0</c:v>
                </c:pt>
                <c:pt idx="146">
                  <c:v>1.0</c:v>
                </c:pt>
                <c:pt idx="147">
                  <c:v>1.0</c:v>
                </c:pt>
                <c:pt idx="148">
                  <c:v>1.0</c:v>
                </c:pt>
                <c:pt idx="149">
                  <c:v>1.0</c:v>
                </c:pt>
                <c:pt idx="150">
                  <c:v>1.0</c:v>
                </c:pt>
                <c:pt idx="151">
                  <c:v>1.0</c:v>
                </c:pt>
                <c:pt idx="152">
                  <c:v>1.0</c:v>
                </c:pt>
                <c:pt idx="153">
                  <c:v>1.0</c:v>
                </c:pt>
                <c:pt idx="154">
                  <c:v>1.0</c:v>
                </c:pt>
                <c:pt idx="155">
                  <c:v>1.0</c:v>
                </c:pt>
                <c:pt idx="156">
                  <c:v>1.0</c:v>
                </c:pt>
                <c:pt idx="157">
                  <c:v>1.0</c:v>
                </c:pt>
                <c:pt idx="158">
                  <c:v>1.0</c:v>
                </c:pt>
                <c:pt idx="159">
                  <c:v>1.0</c:v>
                </c:pt>
                <c:pt idx="160">
                  <c:v>1.0</c:v>
                </c:pt>
                <c:pt idx="161">
                  <c:v>1.0</c:v>
                </c:pt>
                <c:pt idx="162">
                  <c:v>1.0</c:v>
                </c:pt>
                <c:pt idx="163">
                  <c:v>1.0</c:v>
                </c:pt>
                <c:pt idx="164">
                  <c:v>1.0</c:v>
                </c:pt>
                <c:pt idx="165">
                  <c:v>1.0</c:v>
                </c:pt>
                <c:pt idx="166">
                  <c:v>1.0</c:v>
                </c:pt>
                <c:pt idx="167">
                  <c:v>1.0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</c:numCache>
            </c:numRef>
          </c:yVal>
          <c:smooth val="0"/>
        </c:ser>
        <c:ser>
          <c:idx val="3"/>
          <c:order val="4"/>
          <c:tx>
            <c:v>output price/r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Sectors!$AK$17:$AK$217</c:f>
              <c:numCache>
                <c:formatCode>0.00</c:formatCode>
                <c:ptCount val="201"/>
                <c:pt idx="0">
                  <c:v>1.273471111058485</c:v>
                </c:pt>
                <c:pt idx="1">
                  <c:v>1.280576932334566</c:v>
                </c:pt>
                <c:pt idx="2">
                  <c:v>1.287687574142709</c:v>
                </c:pt>
                <c:pt idx="3">
                  <c:v>1.294802838827685</c:v>
                </c:pt>
                <c:pt idx="4">
                  <c:v>1.301922523346612</c:v>
                </c:pt>
                <c:pt idx="5">
                  <c:v>1.309046419476363</c:v>
                </c:pt>
                <c:pt idx="6">
                  <c:v>1.316174314008659</c:v>
                </c:pt>
                <c:pt idx="7">
                  <c:v>1.323305988933988</c:v>
                </c:pt>
                <c:pt idx="8">
                  <c:v>1.330441221615296</c:v>
                </c:pt>
                <c:pt idx="9">
                  <c:v>1.337579784952376</c:v>
                </c:pt>
                <c:pt idx="10">
                  <c:v>1.34472144753774</c:v>
                </c:pt>
                <c:pt idx="11">
                  <c:v>1.351865973804695</c:v>
                </c:pt>
                <c:pt idx="12">
                  <c:v>1.359013124168294</c:v>
                </c:pt>
                <c:pt idx="13">
                  <c:v>1.366162655159741</c:v>
                </c:pt>
                <c:pt idx="14">
                  <c:v>1.373314319554793</c:v>
                </c:pt>
                <c:pt idx="15">
                  <c:v>1.380467866496654</c:v>
                </c:pt>
                <c:pt idx="16">
                  <c:v>1.387623041613788</c:v>
                </c:pt>
                <c:pt idx="17">
                  <c:v>1.394779587133086</c:v>
                </c:pt>
                <c:pt idx="18">
                  <c:v>1.401937241988715</c:v>
                </c:pt>
                <c:pt idx="19">
                  <c:v>1.409095741927036</c:v>
                </c:pt>
                <c:pt idx="20">
                  <c:v>1.419118551992627</c:v>
                </c:pt>
                <c:pt idx="21">
                  <c:v>1.423414204702253</c:v>
                </c:pt>
                <c:pt idx="22">
                  <c:v>1.430573623987489</c:v>
                </c:pt>
                <c:pt idx="23">
                  <c:v>1.437732801438766</c:v>
                </c:pt>
                <c:pt idx="24">
                  <c:v>1.444891458318543</c:v>
                </c:pt>
                <c:pt idx="25">
                  <c:v>1.452049313263307</c:v>
                </c:pt>
                <c:pt idx="26">
                  <c:v>1.459206082368081</c:v>
                </c:pt>
                <c:pt idx="27">
                  <c:v>1.466361479268823</c:v>
                </c:pt>
                <c:pt idx="28">
                  <c:v>1.473515215222887</c:v>
                </c:pt>
                <c:pt idx="29">
                  <c:v>1.480666999187655</c:v>
                </c:pt>
                <c:pt idx="30">
                  <c:v>1.487816537897498</c:v>
                </c:pt>
                <c:pt idx="31">
                  <c:v>1.494963535939188</c:v>
                </c:pt>
                <c:pt idx="32">
                  <c:v>1.502107695825845</c:v>
                </c:pt>
                <c:pt idx="33">
                  <c:v>1.509248718069562</c:v>
                </c:pt>
                <c:pt idx="34">
                  <c:v>1.51638630125276</c:v>
                </c:pt>
                <c:pt idx="35">
                  <c:v>1.523520142098397</c:v>
                </c:pt>
                <c:pt idx="36">
                  <c:v>1.530649935539091</c:v>
                </c:pt>
                <c:pt idx="37">
                  <c:v>1.537775374785231</c:v>
                </c:pt>
                <c:pt idx="38">
                  <c:v>1.544896151392162</c:v>
                </c:pt>
                <c:pt idx="39">
                  <c:v>1.552011955326482</c:v>
                </c:pt>
                <c:pt idx="40">
                  <c:v>1.559122475031537</c:v>
                </c:pt>
                <c:pt idx="41">
                  <c:v>1.566227397492139</c:v>
                </c:pt>
                <c:pt idx="42">
                  <c:v>1.573326408298585</c:v>
                </c:pt>
                <c:pt idx="43">
                  <c:v>1.580419191709999</c:v>
                </c:pt>
                <c:pt idx="44">
                  <c:v>1.587505430717056</c:v>
                </c:pt>
                <c:pt idx="45">
                  <c:v>1.594584807104115</c:v>
                </c:pt>
                <c:pt idx="46">
                  <c:v>1.601657001510805</c:v>
                </c:pt>
                <c:pt idx="47">
                  <c:v>1.608721693493092</c:v>
                </c:pt>
                <c:pt idx="48">
                  <c:v>1.615778561583854</c:v>
                </c:pt>
                <c:pt idx="49">
                  <c:v>1.622827283353007</c:v>
                </c:pt>
                <c:pt idx="50">
                  <c:v>1.629867535467173</c:v>
                </c:pt>
                <c:pt idx="51">
                  <c:v>1.636898993748969</c:v>
                </c:pt>
                <c:pt idx="52">
                  <c:v>1.643921333235867</c:v>
                </c:pt>
                <c:pt idx="53">
                  <c:v>1.650934228238707</c:v>
                </c:pt>
                <c:pt idx="54">
                  <c:v>1.657937352399843</c:v>
                </c:pt>
                <c:pt idx="55">
                  <c:v>1.664930378750945</c:v>
                </c:pt>
                <c:pt idx="56">
                  <c:v>1.671912979770488</c:v>
                </c:pt>
                <c:pt idx="57">
                  <c:v>1.678884827440908</c:v>
                </c:pt>
                <c:pt idx="58">
                  <c:v>1.685845593305463</c:v>
                </c:pt>
                <c:pt idx="59">
                  <c:v>1.692794948524804</c:v>
                </c:pt>
                <c:pt idx="60">
                  <c:v>1.699732563933246</c:v>
                </c:pt>
                <c:pt idx="61">
                  <c:v>1.70665811009478</c:v>
                </c:pt>
                <c:pt idx="62">
                  <c:v>1.713571257358782</c:v>
                </c:pt>
                <c:pt idx="63">
                  <c:v>1.720471675915495</c:v>
                </c:pt>
                <c:pt idx="64">
                  <c:v>1.727359035851207</c:v>
                </c:pt>
                <c:pt idx="65">
                  <c:v>1.734233007203197</c:v>
                </c:pt>
                <c:pt idx="66">
                  <c:v>1.741093260014411</c:v>
                </c:pt>
                <c:pt idx="67">
                  <c:v>1.747939464387877</c:v>
                </c:pt>
                <c:pt idx="68">
                  <c:v>1.754771290540886</c:v>
                </c:pt>
                <c:pt idx="69">
                  <c:v>1.761588408858891</c:v>
                </c:pt>
                <c:pt idx="70">
                  <c:v>1.768390489949173</c:v>
                </c:pt>
                <c:pt idx="71">
                  <c:v>1.775177204694233</c:v>
                </c:pt>
                <c:pt idx="72">
                  <c:v>1.781948224304951</c:v>
                </c:pt>
                <c:pt idx="73">
                  <c:v>1.788703220373452</c:v>
                </c:pt>
                <c:pt idx="74">
                  <c:v>1.795441864925737</c:v>
                </c:pt>
                <c:pt idx="75">
                  <c:v>1.802163830474043</c:v>
                </c:pt>
                <c:pt idx="76">
                  <c:v>1.80886879006892</c:v>
                </c:pt>
                <c:pt idx="77">
                  <c:v>1.815556417351055</c:v>
                </c:pt>
                <c:pt idx="78">
                  <c:v>1.822226386602809</c:v>
                </c:pt>
                <c:pt idx="79">
                  <c:v>1.82887837279947</c:v>
                </c:pt>
                <c:pt idx="80">
                  <c:v>1.835512051660233</c:v>
                </c:pt>
                <c:pt idx="81">
                  <c:v>1.842127099698869</c:v>
                </c:pt>
                <c:pt idx="82">
                  <c:v>1.848723194274115</c:v>
                </c:pt>
                <c:pt idx="83">
                  <c:v>1.855300013639752</c:v>
                </c:pt>
                <c:pt idx="84">
                  <c:v>1.861857236994376</c:v>
                </c:pt>
                <c:pt idx="85">
                  <c:v>1.868394544530857</c:v>
                </c:pt>
                <c:pt idx="86">
                  <c:v>1.87491161748547</c:v>
                </c:pt>
                <c:pt idx="87">
                  <c:v>1.881408138186712</c:v>
                </c:pt>
                <c:pt idx="88">
                  <c:v>1.887883790103761</c:v>
                </c:pt>
                <c:pt idx="89">
                  <c:v>1.894299038919791</c:v>
                </c:pt>
                <c:pt idx="90">
                  <c:v>1.899690892814223</c:v>
                </c:pt>
                <c:pt idx="91">
                  <c:v>1.905051521891328</c:v>
                </c:pt>
                <c:pt idx="92">
                  <c:v>1.910380677536416</c:v>
                </c:pt>
                <c:pt idx="93">
                  <c:v>1.91567811396356</c:v>
                </c:pt>
                <c:pt idx="94">
                  <c:v>1.92094358825149</c:v>
                </c:pt>
                <c:pt idx="95">
                  <c:v>1.926176860378684</c:v>
                </c:pt>
                <c:pt idx="96">
                  <c:v>1.931377693257634</c:v>
                </c:pt>
                <c:pt idx="97">
                  <c:v>1.936545852768331</c:v>
                </c:pt>
                <c:pt idx="98">
                  <c:v>1.941681107790917</c:v>
                </c:pt>
                <c:pt idx="99">
                  <c:v>1.94678323023753</c:v>
                </c:pt>
                <c:pt idx="100">
                  <c:v>1.951851995083332</c:v>
                </c:pt>
                <c:pt idx="101">
                  <c:v>1.956887180396716</c:v>
                </c:pt>
                <c:pt idx="102">
                  <c:v>1.961888567368697</c:v>
                </c:pt>
                <c:pt idx="103">
                  <c:v>1.966855940341471</c:v>
                </c:pt>
                <c:pt idx="104">
                  <c:v>1.97178908683616</c:v>
                </c:pt>
                <c:pt idx="105">
                  <c:v>1.976687797579719</c:v>
                </c:pt>
                <c:pt idx="106">
                  <c:v>1.981551866531033</c:v>
                </c:pt>
                <c:pt idx="107">
                  <c:v>1.986381090906157</c:v>
                </c:pt>
                <c:pt idx="108">
                  <c:v>1.991175271202759</c:v>
                </c:pt>
                <c:pt idx="109">
                  <c:v>1.995934211223709</c:v>
                </c:pt>
                <c:pt idx="110">
                  <c:v>2.000657718099841</c:v>
                </c:pt>
                <c:pt idx="111">
                  <c:v>2.005345602311891</c:v>
                </c:pt>
                <c:pt idx="112">
                  <c:v>2.009997677711595</c:v>
                </c:pt>
                <c:pt idx="113">
                  <c:v>2.014613761541963</c:v>
                </c:pt>
                <c:pt idx="114">
                  <c:v>2.019193674456703</c:v>
                </c:pt>
                <c:pt idx="115">
                  <c:v>2.023737240538842</c:v>
                </c:pt>
                <c:pt idx="116">
                  <c:v>2.028244287318488</c:v>
                </c:pt>
                <c:pt idx="117">
                  <c:v>2.032714645789778</c:v>
                </c:pt>
                <c:pt idx="118">
                  <c:v>2.037148150426995</c:v>
                </c:pt>
                <c:pt idx="119">
                  <c:v>2.04154463919985</c:v>
                </c:pt>
                <c:pt idx="120">
                  <c:v>2.045903953587944</c:v>
                </c:pt>
                <c:pt idx="121">
                  <c:v>2.050225938594405</c:v>
                </c:pt>
                <c:pt idx="122">
                  <c:v>2.054510442758698</c:v>
                </c:pt>
                <c:pt idx="123">
                  <c:v>2.058757318168614</c:v>
                </c:pt>
                <c:pt idx="124">
                  <c:v>2.062966420471449</c:v>
                </c:pt>
                <c:pt idx="125">
                  <c:v>2.067137608884356</c:v>
                </c:pt>
                <c:pt idx="126">
                  <c:v>2.071270746203889</c:v>
                </c:pt>
                <c:pt idx="127">
                  <c:v>2.075365698814738</c:v>
                </c:pt>
                <c:pt idx="128">
                  <c:v>2.079422336697651</c:v>
                </c:pt>
                <c:pt idx="129">
                  <c:v>2.083440533436562</c:v>
                </c:pt>
                <c:pt idx="130">
                  <c:v>2.087420166224911</c:v>
                </c:pt>
                <c:pt idx="131">
                  <c:v>2.091361115871168</c:v>
                </c:pt>
                <c:pt idx="132">
                  <c:v>2.095263266803571</c:v>
                </c:pt>
                <c:pt idx="133">
                  <c:v>2.099126507074069</c:v>
                </c:pt>
                <c:pt idx="134">
                  <c:v>2.102950728361491</c:v>
                </c:pt>
                <c:pt idx="135">
                  <c:v>2.106735825973916</c:v>
                </c:pt>
                <c:pt idx="136">
                  <c:v>2.110481698850304</c:v>
                </c:pt>
                <c:pt idx="137">
                  <c:v>2.11418824956132</c:v>
                </c:pt>
                <c:pt idx="138">
                  <c:v>2.117855384309423</c:v>
                </c:pt>
                <c:pt idx="139">
                  <c:v>2.12148301292818</c:v>
                </c:pt>
                <c:pt idx="140">
                  <c:v>2.125071048880838</c:v>
                </c:pt>
                <c:pt idx="141">
                  <c:v>2.128619409258148</c:v>
                </c:pt>
                <c:pt idx="142">
                  <c:v>2.132128014775439</c:v>
                </c:pt>
                <c:pt idx="143">
                  <c:v>2.135596789768972</c:v>
                </c:pt>
                <c:pt idx="144">
                  <c:v>2.139025662191558</c:v>
                </c:pt>
                <c:pt idx="145">
                  <c:v>2.142414563607457</c:v>
                </c:pt>
                <c:pt idx="146">
                  <c:v>2.145763429186563</c:v>
                </c:pt>
                <c:pt idx="147">
                  <c:v>2.149072197697882</c:v>
                </c:pt>
                <c:pt idx="148">
                  <c:v>2.152340811502304</c:v>
                </c:pt>
                <c:pt idx="149">
                  <c:v>2.1555692165447</c:v>
                </c:pt>
                <c:pt idx="150">
                  <c:v>2.158757362345305</c:v>
                </c:pt>
                <c:pt idx="151">
                  <c:v>2.161905201990455</c:v>
                </c:pt>
                <c:pt idx="152">
                  <c:v>2.165012692122626</c:v>
                </c:pt>
                <c:pt idx="153">
                  <c:v>2.16807979292983</c:v>
                </c:pt>
                <c:pt idx="154">
                  <c:v>2.17110646813435</c:v>
                </c:pt>
                <c:pt idx="155">
                  <c:v>2.174092684980823</c:v>
                </c:pt>
                <c:pt idx="156">
                  <c:v>2.177038414223702</c:v>
                </c:pt>
                <c:pt idx="157">
                  <c:v>2.179943630114072</c:v>
                </c:pt>
                <c:pt idx="158">
                  <c:v>2.182808310385851</c:v>
                </c:pt>
                <c:pt idx="159">
                  <c:v>2.185632436241386</c:v>
                </c:pt>
                <c:pt idx="160">
                  <c:v>2.188415992336433</c:v>
                </c:pt>
                <c:pt idx="161">
                  <c:v>2.191158966764561</c:v>
                </c:pt>
                <c:pt idx="162">
                  <c:v>2.193861351040949</c:v>
                </c:pt>
                <c:pt idx="163">
                  <c:v>2.196523140085628</c:v>
                </c:pt>
                <c:pt idx="164">
                  <c:v>2.19914433220614</c:v>
                </c:pt>
                <c:pt idx="165">
                  <c:v>2.201724929079653</c:v>
                </c:pt>
                <c:pt idx="166">
                  <c:v>2.204264935734517</c:v>
                </c:pt>
                <c:pt idx="167">
                  <c:v>2.206764360531289</c:v>
                </c:pt>
                <c:pt idx="168">
                  <c:v>2.208091162713035</c:v>
                </c:pt>
                <c:pt idx="169">
                  <c:v>2.206508630637878</c:v>
                </c:pt>
                <c:pt idx="170">
                  <c:v>2.204883657058146</c:v>
                </c:pt>
                <c:pt idx="171">
                  <c:v>2.203216428977829</c:v>
                </c:pt>
                <c:pt idx="172">
                  <c:v>2.201507136202538</c:v>
                </c:pt>
                <c:pt idx="173">
                  <c:v>2.199755971306242</c:v>
                </c:pt>
                <c:pt idx="174">
                  <c:v>2.197963129597631</c:v>
                </c:pt>
                <c:pt idx="175">
                  <c:v>2.196128809086098</c:v>
                </c:pt>
                <c:pt idx="176">
                  <c:v>2.19425321044736</c:v>
                </c:pt>
                <c:pt idx="177">
                  <c:v>2.192336536988725</c:v>
                </c:pt>
                <c:pt idx="178">
                  <c:v>2.190378994614025</c:v>
                </c:pt>
                <c:pt idx="179">
                  <c:v>2.188380791788213</c:v>
                </c:pt>
                <c:pt idx="180">
                  <c:v>2.186342139501642</c:v>
                </c:pt>
                <c:pt idx="181">
                  <c:v>2.184263251234029</c:v>
                </c:pt>
                <c:pt idx="182">
                  <c:v>2.18214434291814</c:v>
                </c:pt>
                <c:pt idx="183">
                  <c:v>2.179985632903168</c:v>
                </c:pt>
                <c:pt idx="184">
                  <c:v>2.17778734191785</c:v>
                </c:pt>
                <c:pt idx="185">
                  <c:v>2.175549693033305</c:v>
                </c:pt>
                <c:pt idx="186">
                  <c:v>2.17327291162564</c:v>
                </c:pt>
                <c:pt idx="187">
                  <c:v>2.17095722533829</c:v>
                </c:pt>
                <c:pt idx="188">
                  <c:v>2.168602864044144</c:v>
                </c:pt>
                <c:pt idx="189">
                  <c:v>2.166210059807439</c:v>
                </c:pt>
                <c:pt idx="190">
                  <c:v>2.163779046845451</c:v>
                </c:pt>
                <c:pt idx="191">
                  <c:v>2.161310061489984</c:v>
                </c:pt>
                <c:pt idx="192">
                  <c:v>2.158803342148672</c:v>
                </c:pt>
                <c:pt idx="193">
                  <c:v>2.156259129266105</c:v>
                </c:pt>
                <c:pt idx="194">
                  <c:v>2.153677665284787</c:v>
                </c:pt>
                <c:pt idx="195">
                  <c:v>2.151059194605938</c:v>
                </c:pt>
                <c:pt idx="196">
                  <c:v>2.148403963550151</c:v>
                </c:pt>
                <c:pt idx="197">
                  <c:v>2.145712220317922</c:v>
                </c:pt>
                <c:pt idx="198">
                  <c:v>2.142984214950045</c:v>
                </c:pt>
                <c:pt idx="199">
                  <c:v>2.140220199287901</c:v>
                </c:pt>
                <c:pt idx="200">
                  <c:v>2.137420426933647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3509752"/>
        <c:axId val="-2143524520"/>
      </c:scatterChart>
      <c:scatterChart>
        <c:scatterStyle val="lineMarker"/>
        <c:varyColors val="0"/>
        <c:ser>
          <c:idx val="0"/>
          <c:order val="3"/>
          <c:tx>
            <c:v>total labor (K+L), right scale</c:v>
          </c:tx>
          <c:spPr>
            <a:ln w="381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Sectors!$AI$17:$AI$217</c:f>
              <c:numCache>
                <c:formatCode>General</c:formatCode>
                <c:ptCount val="201"/>
                <c:pt idx="0">
                  <c:v>390.099603888587</c:v>
                </c:pt>
                <c:pt idx="1">
                  <c:v>378.2942319578786</c:v>
                </c:pt>
                <c:pt idx="2">
                  <c:v>366.9304304831928</c:v>
                </c:pt>
                <c:pt idx="3">
                  <c:v>355.9897027982215</c:v>
                </c:pt>
                <c:pt idx="4">
                  <c:v>345.4544019463586</c:v>
                </c:pt>
                <c:pt idx="5">
                  <c:v>335.3076886154995</c:v>
                </c:pt>
                <c:pt idx="6">
                  <c:v>325.533491299095</c:v>
                </c:pt>
                <c:pt idx="7">
                  <c:v>316.1164685580034</c:v>
                </c:pt>
                <c:pt idx="8">
                  <c:v>307.0419732652165</c:v>
                </c:pt>
                <c:pt idx="9">
                  <c:v>298.2960187225978</c:v>
                </c:pt>
                <c:pt idx="10">
                  <c:v>289.8652465453716</c:v>
                </c:pt>
                <c:pt idx="11">
                  <c:v>281.7368962162878</c:v>
                </c:pt>
                <c:pt idx="12">
                  <c:v>273.8987762171746</c:v>
                </c:pt>
                <c:pt idx="13">
                  <c:v>266.3392366510009</c:v>
                </c:pt>
                <c:pt idx="14">
                  <c:v>259.047143272673</c:v>
                </c:pt>
                <c:pt idx="15">
                  <c:v>252.0118528515352</c:v>
                </c:pt>
                <c:pt idx="16">
                  <c:v>245.2231897930214</c:v>
                </c:pt>
                <c:pt idx="17">
                  <c:v>238.6714239511005</c:v>
                </c:pt>
                <c:pt idx="18">
                  <c:v>232.3472495670811</c:v>
                </c:pt>
                <c:pt idx="19">
                  <c:v>226.2417652740508</c:v>
                </c:pt>
                <c:pt idx="20">
                  <c:v>218.0453425686638</c:v>
                </c:pt>
                <c:pt idx="21">
                  <c:v>214.6531704833854</c:v>
                </c:pt>
                <c:pt idx="22">
                  <c:v>209.1541130469248</c:v>
                </c:pt>
                <c:pt idx="23">
                  <c:v>203.8418184203338</c:v>
                </c:pt>
                <c:pt idx="24">
                  <c:v>198.7091407278753</c:v>
                </c:pt>
                <c:pt idx="25">
                  <c:v>193.7492379011695</c:v>
                </c:pt>
                <c:pt idx="26">
                  <c:v>188.9555577090985</c:v>
                </c:pt>
                <c:pt idx="27">
                  <c:v>184.3218244763143</c:v>
                </c:pt>
                <c:pt idx="28">
                  <c:v>179.8420264543067</c:v>
                </c:pt>
                <c:pt idx="29">
                  <c:v>175.5104038109841</c:v>
                </c:pt>
                <c:pt idx="30">
                  <c:v>171.3214372065928</c:v>
                </c:pt>
                <c:pt idx="31">
                  <c:v>167.2698369255769</c:v>
                </c:pt>
                <c:pt idx="32">
                  <c:v>163.3505325356457</c:v>
                </c:pt>
                <c:pt idx="33">
                  <c:v>159.5586630468813</c:v>
                </c:pt>
                <c:pt idx="34">
                  <c:v>155.8895675452099</c:v>
                </c:pt>
                <c:pt idx="35">
                  <c:v>152.3387762759411</c:v>
                </c:pt>
                <c:pt idx="36">
                  <c:v>148.9020021544093</c:v>
                </c:pt>
                <c:pt idx="37">
                  <c:v>145.5751326819795</c:v>
                </c:pt>
                <c:pt idx="38">
                  <c:v>142.3542222468575</c:v>
                </c:pt>
                <c:pt idx="39">
                  <c:v>139.2354847902433</c:v>
                </c:pt>
                <c:pt idx="40">
                  <c:v>136.215286819409</c:v>
                </c:pt>
                <c:pt idx="41">
                  <c:v>133.2901407502656</c:v>
                </c:pt>
                <c:pt idx="42">
                  <c:v>130.4566985629098</c:v>
                </c:pt>
                <c:pt idx="43">
                  <c:v>127.7117457545144</c:v>
                </c:pt>
                <c:pt idx="44">
                  <c:v>125.0521955747586</c:v>
                </c:pt>
                <c:pt idx="45">
                  <c:v>122.4750835297687</c:v>
                </c:pt>
                <c:pt idx="46">
                  <c:v>119.9775621412805</c:v>
                </c:pt>
                <c:pt idx="47">
                  <c:v>117.5568959484281</c:v>
                </c:pt>
                <c:pt idx="48">
                  <c:v>115.210456740228</c:v>
                </c:pt>
                <c:pt idx="49">
                  <c:v>112.9357190074406</c:v>
                </c:pt>
                <c:pt idx="50">
                  <c:v>110.7302556030845</c:v>
                </c:pt>
                <c:pt idx="51">
                  <c:v>108.5917336014365</c:v>
                </c:pt>
                <c:pt idx="52">
                  <c:v>106.5179103458677</c:v>
                </c:pt>
                <c:pt idx="53">
                  <c:v>104.5066296763711</c:v>
                </c:pt>
                <c:pt idx="54">
                  <c:v>102.5558183281022</c:v>
                </c:pt>
                <c:pt idx="55">
                  <c:v>100.6634824926974</c:v>
                </c:pt>
                <c:pt idx="56">
                  <c:v>98.82770453455993</c:v>
                </c:pt>
                <c:pt idx="57">
                  <c:v>97.04663985469544</c:v>
                </c:pt>
                <c:pt idx="58">
                  <c:v>95.3185138950611</c:v>
                </c:pt>
                <c:pt idx="59">
                  <c:v>93.64161927674528</c:v>
                </c:pt>
                <c:pt idx="60">
                  <c:v>92.0143130656345</c:v>
                </c:pt>
                <c:pt idx="61">
                  <c:v>90.43501415954206</c:v>
                </c:pt>
                <c:pt idx="62">
                  <c:v>88.90220079107713</c:v>
                </c:pt>
                <c:pt idx="63">
                  <c:v>87.41440814081948</c:v>
                </c:pt>
                <c:pt idx="64">
                  <c:v>85.97022605563596</c:v>
                </c:pt>
                <c:pt idx="65">
                  <c:v>84.56829686723224</c:v>
                </c:pt>
                <c:pt idx="66">
                  <c:v>83.20731330627866</c:v>
                </c:pt>
                <c:pt idx="67">
                  <c:v>81.88601650767852</c:v>
                </c:pt>
                <c:pt idx="68">
                  <c:v>80.60319410276688</c:v>
                </c:pt>
                <c:pt idx="69">
                  <c:v>79.35767839443621</c:v>
                </c:pt>
                <c:pt idx="70">
                  <c:v>78.14834461138133</c:v>
                </c:pt>
                <c:pt idx="71">
                  <c:v>76.974109237844</c:v>
                </c:pt>
                <c:pt idx="72">
                  <c:v>75.83392841541321</c:v>
                </c:pt>
                <c:pt idx="73">
                  <c:v>74.72679641360773</c:v>
                </c:pt>
                <c:pt idx="74">
                  <c:v>73.65174416612405</c:v>
                </c:pt>
                <c:pt idx="75">
                  <c:v>72.60783786978681</c:v>
                </c:pt>
                <c:pt idx="76">
                  <c:v>71.59417764338127</c:v>
                </c:pt>
                <c:pt idx="77">
                  <c:v>70.60989624368362</c:v>
                </c:pt>
                <c:pt idx="78">
                  <c:v>69.65415783613591</c:v>
                </c:pt>
                <c:pt idx="79">
                  <c:v>68.72615681773237</c:v>
                </c:pt>
                <c:pt idx="80">
                  <c:v>67.82511668980507</c:v>
                </c:pt>
                <c:pt idx="81">
                  <c:v>66.95028897850322</c:v>
                </c:pt>
                <c:pt idx="82">
                  <c:v>66.10095220086944</c:v>
                </c:pt>
                <c:pt idx="83">
                  <c:v>65.27641087451417</c:v>
                </c:pt>
                <c:pt idx="84">
                  <c:v>64.47599456898612</c:v>
                </c:pt>
                <c:pt idx="85">
                  <c:v>63.69905699702596</c:v>
                </c:pt>
                <c:pt idx="86">
                  <c:v>62.94497514397736</c:v>
                </c:pt>
                <c:pt idx="87">
                  <c:v>62.213148433711</c:v>
                </c:pt>
                <c:pt idx="88">
                  <c:v>61.50299792949431</c:v>
                </c:pt>
                <c:pt idx="89">
                  <c:v>65.10996282527499</c:v>
                </c:pt>
                <c:pt idx="90">
                  <c:v>64.45037045696148</c:v>
                </c:pt>
                <c:pt idx="91">
                  <c:v>63.81081989129</c:v>
                </c:pt>
                <c:pt idx="92">
                  <c:v>63.19083523693812</c:v>
                </c:pt>
                <c:pt idx="93">
                  <c:v>62.5899579578622</c:v>
                </c:pt>
                <c:pt idx="94">
                  <c:v>62.00774629711825</c:v>
                </c:pt>
                <c:pt idx="95">
                  <c:v>61.44377472490064</c:v>
                </c:pt>
                <c:pt idx="96">
                  <c:v>60.89763340981333</c:v>
                </c:pt>
                <c:pt idx="97">
                  <c:v>60.36892771243764</c:v>
                </c:pt>
                <c:pt idx="98">
                  <c:v>59.85727770030266</c:v>
                </c:pt>
                <c:pt idx="99">
                  <c:v>59.36231768340743</c:v>
                </c:pt>
                <c:pt idx="100">
                  <c:v>58.88369576948453</c:v>
                </c:pt>
                <c:pt idx="101">
                  <c:v>58.42107343823226</c:v>
                </c:pt>
                <c:pt idx="102">
                  <c:v>57.9741251337802</c:v>
                </c:pt>
                <c:pt idx="103">
                  <c:v>57.5425378746864</c:v>
                </c:pt>
                <c:pt idx="104">
                  <c:v>57.12601088080011</c:v>
                </c:pt>
                <c:pt idx="105">
                  <c:v>56.72425521635355</c:v>
                </c:pt>
                <c:pt idx="106">
                  <c:v>56.3369934486774</c:v>
                </c:pt>
                <c:pt idx="107">
                  <c:v>55.96395932196488</c:v>
                </c:pt>
                <c:pt idx="108">
                  <c:v>55.60489744553574</c:v>
                </c:pt>
                <c:pt idx="109">
                  <c:v>55.2595629960782</c:v>
                </c:pt>
                <c:pt idx="110">
                  <c:v>54.92772143337359</c:v>
                </c:pt>
                <c:pt idx="111">
                  <c:v>54.6091482290313</c:v>
                </c:pt>
                <c:pt idx="112">
                  <c:v>54.303628607786</c:v>
                </c:pt>
                <c:pt idx="113">
                  <c:v>54.01095730093115</c:v>
                </c:pt>
                <c:pt idx="114">
                  <c:v>53.7309383114843</c:v>
                </c:pt>
                <c:pt idx="115">
                  <c:v>53.46338469070043</c:v>
                </c:pt>
                <c:pt idx="116">
                  <c:v>53.208118325569</c:v>
                </c:pt>
                <c:pt idx="117">
                  <c:v>52.96496973694995</c:v>
                </c:pt>
                <c:pt idx="118">
                  <c:v>52.73377788802164</c:v>
                </c:pt>
                <c:pt idx="119">
                  <c:v>52.5143900027317</c:v>
                </c:pt>
                <c:pt idx="120">
                  <c:v>52.30666139395791</c:v>
                </c:pt>
                <c:pt idx="121">
                  <c:v>52.11045530110441</c:v>
                </c:pt>
                <c:pt idx="122">
                  <c:v>51.92564273687125</c:v>
                </c:pt>
                <c:pt idx="123">
                  <c:v>51.7521023429538</c:v>
                </c:pt>
                <c:pt idx="124">
                  <c:v>51.58972025444034</c:v>
                </c:pt>
                <c:pt idx="125">
                  <c:v>51.43838997269248</c:v>
                </c:pt>
                <c:pt idx="126">
                  <c:v>51.29801224650578</c:v>
                </c:pt>
                <c:pt idx="127">
                  <c:v>51.16849496136059</c:v>
                </c:pt>
                <c:pt idx="128">
                  <c:v>51.04975303658815</c:v>
                </c:pt>
                <c:pt idx="129">
                  <c:v>50.94170833028708</c:v>
                </c:pt>
                <c:pt idx="130">
                  <c:v>50.84428955183932</c:v>
                </c:pt>
                <c:pt idx="131">
                  <c:v>50.75743218188612</c:v>
                </c:pt>
                <c:pt idx="132">
                  <c:v>50.68107839963544</c:v>
                </c:pt>
                <c:pt idx="133">
                  <c:v>50.61517701738455</c:v>
                </c:pt>
                <c:pt idx="134">
                  <c:v>50.5596834221524</c:v>
                </c:pt>
                <c:pt idx="135">
                  <c:v>50.51455952432639</c:v>
                </c:pt>
                <c:pt idx="136">
                  <c:v>50.47977371324038</c:v>
                </c:pt>
                <c:pt idx="137">
                  <c:v>50.45530081960962</c:v>
                </c:pt>
                <c:pt idx="138">
                  <c:v>50.4411220847601</c:v>
                </c:pt>
                <c:pt idx="139">
                  <c:v>50.4372251365987</c:v>
                </c:pt>
                <c:pt idx="140">
                  <c:v>50.44360397228155</c:v>
                </c:pt>
                <c:pt idx="141">
                  <c:v>50.46025894754777</c:v>
                </c:pt>
                <c:pt idx="142">
                  <c:v>50.48719677269506</c:v>
                </c:pt>
                <c:pt idx="143">
                  <c:v>50.52443051518455</c:v>
                </c:pt>
                <c:pt idx="144">
                  <c:v>50.57197960887102</c:v>
                </c:pt>
                <c:pt idx="145">
                  <c:v>50.62986986986512</c:v>
                </c:pt>
                <c:pt idx="146">
                  <c:v>50.69813351904383</c:v>
                </c:pt>
                <c:pt idx="147">
                  <c:v>50.77680921123465</c:v>
                </c:pt>
                <c:pt idx="148">
                  <c:v>50.86594207111003</c:v>
                </c:pt>
                <c:pt idx="149">
                  <c:v>50.96558373583701</c:v>
                </c:pt>
                <c:pt idx="150">
                  <c:v>51.07579240453807</c:v>
                </c:pt>
                <c:pt idx="151">
                  <c:v>51.19663289462887</c:v>
                </c:pt>
                <c:pt idx="152">
                  <c:v>51.3281767051085</c:v>
                </c:pt>
                <c:pt idx="153">
                  <c:v>51.47050208688846</c:v>
                </c:pt>
                <c:pt idx="154">
                  <c:v>51.62369412025685</c:v>
                </c:pt>
                <c:pt idx="155">
                  <c:v>51.78784479958513</c:v>
                </c:pt>
                <c:pt idx="156">
                  <c:v>51.96305312539511</c:v>
                </c:pt>
                <c:pt idx="157">
                  <c:v>52.14942520391526</c:v>
                </c:pt>
                <c:pt idx="158">
                  <c:v>52.34707435426654</c:v>
                </c:pt>
                <c:pt idx="159">
                  <c:v>52.55612122342949</c:v>
                </c:pt>
                <c:pt idx="160">
                  <c:v>52.77669390915571</c:v>
                </c:pt>
                <c:pt idx="161">
                  <c:v>53.00892809099988</c:v>
                </c:pt>
                <c:pt idx="162">
                  <c:v>53.25296716965939</c:v>
                </c:pt>
                <c:pt idx="163">
                  <c:v>53.508962414823</c:v>
                </c:pt>
                <c:pt idx="164">
                  <c:v>53.77707312174198</c:v>
                </c:pt>
                <c:pt idx="165">
                  <c:v>54.05746677675052</c:v>
                </c:pt>
                <c:pt idx="166">
                  <c:v>54.3503192319779</c:v>
                </c:pt>
                <c:pt idx="167">
                  <c:v>54.655814889506</c:v>
                </c:pt>
                <c:pt idx="168">
                  <c:v>41.30103347535481</c:v>
                </c:pt>
                <c:pt idx="169">
                  <c:v>41.51811135113151</c:v>
                </c:pt>
                <c:pt idx="170">
                  <c:v>41.74502508206532</c:v>
                </c:pt>
                <c:pt idx="171">
                  <c:v>41.98192094586787</c:v>
                </c:pt>
                <c:pt idx="172">
                  <c:v>42.2289522808412</c:v>
                </c:pt>
                <c:pt idx="173">
                  <c:v>42.48627965135186</c:v>
                </c:pt>
                <c:pt idx="174">
                  <c:v>42.75407102178774</c:v>
                </c:pt>
                <c:pt idx="175">
                  <c:v>43.03250193926134</c:v>
                </c:pt>
                <c:pt idx="176">
                  <c:v>43.32175572533767</c:v>
                </c:pt>
                <c:pt idx="177">
                  <c:v>43.62202367708009</c:v>
                </c:pt>
                <c:pt idx="178">
                  <c:v>43.93350527772208</c:v>
                </c:pt>
                <c:pt idx="179">
                  <c:v>44.25640841728978</c:v>
                </c:pt>
                <c:pt idx="180">
                  <c:v>44.59094962351669</c:v>
                </c:pt>
                <c:pt idx="181">
                  <c:v>44.93735430340873</c:v>
                </c:pt>
                <c:pt idx="182">
                  <c:v>45.29585699583655</c:v>
                </c:pt>
                <c:pt idx="183">
                  <c:v>45.66670163555067</c:v>
                </c:pt>
                <c:pt idx="184">
                  <c:v>46.05014182903455</c:v>
                </c:pt>
                <c:pt idx="185">
                  <c:v>46.44644114263107</c:v>
                </c:pt>
                <c:pt idx="186">
                  <c:v>46.85587340339974</c:v>
                </c:pt>
                <c:pt idx="187">
                  <c:v>47.2787230131835</c:v>
                </c:pt>
                <c:pt idx="188">
                  <c:v>47.7152852763879</c:v>
                </c:pt>
                <c:pt idx="189">
                  <c:v>48.16586674199953</c:v>
                </c:pt>
                <c:pt idx="190">
                  <c:v>48.63078556039554</c:v>
                </c:pt>
                <c:pt idx="191">
                  <c:v>49.11037185552362</c:v>
                </c:pt>
                <c:pt idx="192">
                  <c:v>49.60496811305781</c:v>
                </c:pt>
                <c:pt idx="193">
                  <c:v>50.11492958516716</c:v>
                </c:pt>
                <c:pt idx="194">
                  <c:v>50.6406247125612</c:v>
                </c:pt>
                <c:pt idx="195">
                  <c:v>51.18243556451098</c:v>
                </c:pt>
                <c:pt idx="196">
                  <c:v>51.74075829757606</c:v>
                </c:pt>
                <c:pt idx="197">
                  <c:v>52.31600363380207</c:v>
                </c:pt>
                <c:pt idx="198">
                  <c:v>52.90859735919204</c:v>
                </c:pt>
                <c:pt idx="199">
                  <c:v>53.51898084329009</c:v>
                </c:pt>
                <c:pt idx="200">
                  <c:v>54.14761158075763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274328"/>
        <c:axId val="-2075499224"/>
      </c:scatterChart>
      <c:valAx>
        <c:axId val="-2143509752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Sector,</a:t>
                </a:r>
                <a:r>
                  <a:rPr lang="en-US" sz="1400" baseline="0"/>
                  <a:t> ordered by low-skill intensity of its technology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43524520"/>
        <c:crosses val="autoZero"/>
        <c:crossBetween val="midCat"/>
      </c:valAx>
      <c:valAx>
        <c:axId val="-2143524520"/>
        <c:scaling>
          <c:orientation val="minMax"/>
          <c:max val="5.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43509752"/>
        <c:crosses val="autoZero"/>
        <c:crossBetween val="midCat"/>
        <c:majorUnit val="1.0"/>
      </c:valAx>
      <c:valAx>
        <c:axId val="-2075499224"/>
        <c:scaling>
          <c:orientation val="minMax"/>
          <c:max val="50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Employment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8274328"/>
        <c:crosses val="max"/>
        <c:crossBetween val="midCat"/>
      </c:valAx>
      <c:valAx>
        <c:axId val="2108274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75499224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0364888047602"/>
          <c:y val="0.146700452570417"/>
          <c:w val="0.368078439197797"/>
          <c:h val="0.254416620914507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12.  Sector-specific</a:t>
            </a:r>
            <a:r>
              <a:rPr lang="en-US" baseline="0"/>
              <a:t> Impacts on Employment and Output</a:t>
            </a:r>
          </a:p>
          <a:p>
            <a:pPr>
              <a:defRPr/>
            </a:pPr>
            <a:r>
              <a:rPr lang="en-US" sz="1400" b="0" baseline="0"/>
              <a:t>measured in log points</a:t>
            </a:r>
            <a:endParaRPr lang="en-US" sz="14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87613779239868"/>
          <c:y val="0.104285172785738"/>
          <c:w val="0.8358821361166"/>
          <c:h val="0.807028578842396"/>
        </c:manualLayout>
      </c:layout>
      <c:scatterChart>
        <c:scatterStyle val="lineMarker"/>
        <c:varyColors val="0"/>
        <c:ser>
          <c:idx val="1"/>
          <c:order val="0"/>
          <c:tx>
            <c:v>employment</c:v>
          </c:tx>
          <c:spPr>
            <a:ln w="889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Sectors!$AO$17:$AO$217</c:f>
              <c:numCache>
                <c:formatCode>0.00</c:formatCode>
                <c:ptCount val="201"/>
                <c:pt idx="0">
                  <c:v>-0.0193544231537144</c:v>
                </c:pt>
                <c:pt idx="1">
                  <c:v>-0.0198564491792844</c:v>
                </c:pt>
                <c:pt idx="2">
                  <c:v>-0.0203619506487199</c:v>
                </c:pt>
                <c:pt idx="3">
                  <c:v>-0.0208708152467717</c:v>
                </c:pt>
                <c:pt idx="4">
                  <c:v>-0.0213829321373688</c:v>
                </c:pt>
                <c:pt idx="5">
                  <c:v>-0.0218981919257137</c:v>
                </c:pt>
                <c:pt idx="6">
                  <c:v>-0.0224164866237627</c:v>
                </c:pt>
                <c:pt idx="7">
                  <c:v>-0.0229377096187544</c:v>
                </c:pt>
                <c:pt idx="8">
                  <c:v>-0.0234617556445134</c:v>
                </c:pt>
                <c:pt idx="9">
                  <c:v>-0.0239885207552594</c:v>
                </c:pt>
                <c:pt idx="10">
                  <c:v>-0.024517902301703</c:v>
                </c:pt>
                <c:pt idx="11">
                  <c:v>-0.0250497989092126</c:v>
                </c:pt>
                <c:pt idx="12">
                  <c:v>-0.0255841104578522</c:v>
                </c:pt>
                <c:pt idx="13">
                  <c:v>-0.0261207380641372</c:v>
                </c:pt>
                <c:pt idx="14">
                  <c:v>-0.0266595840643246</c:v>
                </c:pt>
                <c:pt idx="15">
                  <c:v>-0.0272005519991161</c:v>
                </c:pt>
                <c:pt idx="16">
                  <c:v>-0.0277435465996303</c:v>
                </c:pt>
                <c:pt idx="17">
                  <c:v>-0.0282884737745274</c:v>
                </c:pt>
                <c:pt idx="18">
                  <c:v>-0.0288352405981777</c:v>
                </c:pt>
                <c:pt idx="19">
                  <c:v>-0.0293837552997743</c:v>
                </c:pt>
                <c:pt idx="20">
                  <c:v>-0.0301544399814108</c:v>
                </c:pt>
                <c:pt idx="21">
                  <c:v>-0.0304856669682249</c:v>
                </c:pt>
                <c:pt idx="22">
                  <c:v>-0.0310388860809999</c:v>
                </c:pt>
                <c:pt idx="23">
                  <c:v>-0.0315934973470246</c:v>
                </c:pt>
                <c:pt idx="24">
                  <c:v>-0.0321494146332788</c:v>
                </c:pt>
                <c:pt idx="25">
                  <c:v>-0.0327065529114107</c:v>
                </c:pt>
                <c:pt idx="26">
                  <c:v>-0.0332648282512675</c:v>
                </c:pt>
                <c:pt idx="27">
                  <c:v>-0.0338241578148225</c:v>
                </c:pt>
                <c:pt idx="28">
                  <c:v>-0.034384459850444</c:v>
                </c:pt>
                <c:pt idx="29">
                  <c:v>-0.0349456536874654</c:v>
                </c:pt>
                <c:pt idx="30">
                  <c:v>-0.0355076597310205</c:v>
                </c:pt>
                <c:pt idx="31">
                  <c:v>-0.0360703994571137</c:v>
                </c:pt>
                <c:pt idx="32">
                  <c:v>-0.0366337954078698</c:v>
                </c:pt>
                <c:pt idx="33">
                  <c:v>-0.0371977711869669</c:v>
                </c:pt>
                <c:pt idx="34">
                  <c:v>-0.0377622514551883</c:v>
                </c:pt>
                <c:pt idx="35">
                  <c:v>-0.0383271619261024</c:v>
                </c:pt>
                <c:pt idx="36">
                  <c:v>-0.038892429361823</c:v>
                </c:pt>
                <c:pt idx="37">
                  <c:v>-0.0394579815688381</c:v>
                </c:pt>
                <c:pt idx="38">
                  <c:v>-0.0400237473938838</c:v>
                </c:pt>
                <c:pt idx="39">
                  <c:v>-0.0405896567198562</c:v>
                </c:pt>
                <c:pt idx="40">
                  <c:v>-0.0411556404617332</c:v>
                </c:pt>
                <c:pt idx="41">
                  <c:v>-0.0417216305624905</c:v>
                </c:pt>
                <c:pt idx="42">
                  <c:v>-0.0422875599890105</c:v>
                </c:pt>
                <c:pt idx="43">
                  <c:v>-0.0428533627279647</c:v>
                </c:pt>
                <c:pt idx="44">
                  <c:v>-0.0434189737816514</c:v>
                </c:pt>
                <c:pt idx="45">
                  <c:v>-0.0439843291637945</c:v>
                </c:pt>
                <c:pt idx="46">
                  <c:v>-0.0445493658952787</c:v>
                </c:pt>
                <c:pt idx="47">
                  <c:v>-0.0451140219998297</c:v>
                </c:pt>
                <c:pt idx="48">
                  <c:v>-0.0456782364996153</c:v>
                </c:pt>
                <c:pt idx="49">
                  <c:v>-0.0462419494107663</c:v>
                </c:pt>
                <c:pt idx="50">
                  <c:v>-0.046805101738828</c:v>
                </c:pt>
                <c:pt idx="51">
                  <c:v>-0.0473676354741074</c:v>
                </c:pt>
                <c:pt idx="52">
                  <c:v>-0.0479294935869396</c:v>
                </c:pt>
                <c:pt idx="53">
                  <c:v>-0.0484906200228532</c:v>
                </c:pt>
                <c:pt idx="54">
                  <c:v>-0.0490509596976363</c:v>
                </c:pt>
                <c:pt idx="55">
                  <c:v>-0.0496104584923056</c:v>
                </c:pt>
                <c:pt idx="56">
                  <c:v>-0.0501690632479688</c:v>
                </c:pt>
                <c:pt idx="57">
                  <c:v>-0.0507267217605807</c:v>
                </c:pt>
                <c:pt idx="58">
                  <c:v>-0.0512833827755981</c:v>
                </c:pt>
                <c:pt idx="59">
                  <c:v>-0.0518389959825241</c:v>
                </c:pt>
                <c:pt idx="60">
                  <c:v>-0.0523935120093462</c:v>
                </c:pt>
                <c:pt idx="61">
                  <c:v>-0.0529468824168674</c:v>
                </c:pt>
                <c:pt idx="62">
                  <c:v>-0.053499059692932</c:v>
                </c:pt>
                <c:pt idx="63">
                  <c:v>-0.054049997246542</c:v>
                </c:pt>
                <c:pt idx="64">
                  <c:v>-0.054599649401872</c:v>
                </c:pt>
                <c:pt idx="65">
                  <c:v>-0.0551479713921738</c:v>
                </c:pt>
                <c:pt idx="66">
                  <c:v>-0.0556949193535853</c:v>
                </c:pt>
                <c:pt idx="67">
                  <c:v>-0.0562404503188349</c:v>
                </c:pt>
                <c:pt idx="68">
                  <c:v>-0.0567845222108401</c:v>
                </c:pt>
                <c:pt idx="69">
                  <c:v>-0.0573270938362204</c:v>
                </c:pt>
                <c:pt idx="70">
                  <c:v>-0.0578681248787014</c:v>
                </c:pt>
                <c:pt idx="71">
                  <c:v>-0.0584075758924363</c:v>
                </c:pt>
                <c:pt idx="72">
                  <c:v>-0.0589454082952293</c:v>
                </c:pt>
                <c:pt idx="73">
                  <c:v>-0.059481584361669</c:v>
                </c:pt>
                <c:pt idx="74">
                  <c:v>-0.0600160672161832</c:v>
                </c:pt>
                <c:pt idx="75">
                  <c:v>-0.0605488208260014</c:v>
                </c:pt>
                <c:pt idx="76">
                  <c:v>-0.0610798099940411</c:v>
                </c:pt>
                <c:pt idx="77">
                  <c:v>-0.0616090003517164</c:v>
                </c:pt>
                <c:pt idx="78">
                  <c:v>-0.0621363583516671</c:v>
                </c:pt>
                <c:pt idx="79">
                  <c:v>-0.0626618512604196</c:v>
                </c:pt>
                <c:pt idx="80">
                  <c:v>-0.0631854471509741</c:v>
                </c:pt>
                <c:pt idx="81">
                  <c:v>-0.0637071148953351</c:v>
                </c:pt>
                <c:pt idx="82">
                  <c:v>-0.0642268241569602</c:v>
                </c:pt>
                <c:pt idx="83">
                  <c:v>-0.0647445453831735</c:v>
                </c:pt>
                <c:pt idx="84">
                  <c:v>-0.0652602497974958</c:v>
                </c:pt>
                <c:pt idx="85">
                  <c:v>-0.0657739093919419</c:v>
                </c:pt>
                <c:pt idx="86">
                  <c:v>-0.066285496919253</c:v>
                </c:pt>
                <c:pt idx="87">
                  <c:v>-0.0667949858850899</c:v>
                </c:pt>
                <c:pt idx="88">
                  <c:v>-0.0673023505401771</c:v>
                </c:pt>
                <c:pt idx="89">
                  <c:v>0.000450550980453215</c:v>
                </c:pt>
                <c:pt idx="90">
                  <c:v>0.000818019843987671</c:v>
                </c:pt>
                <c:pt idx="91">
                  <c:v>0.0011833558016447</c:v>
                </c:pt>
                <c:pt idx="92">
                  <c:v>0.00154654772169847</c:v>
                </c:pt>
                <c:pt idx="93">
                  <c:v>0.00190758505294389</c:v>
                </c:pt>
                <c:pt idx="94">
                  <c:v>0.00226645781498837</c:v>
                </c:pt>
                <c:pt idx="95">
                  <c:v>0.00262315658860019</c:v>
                </c:pt>
                <c:pt idx="96">
                  <c:v>0.00297767250611405</c:v>
                </c:pt>
                <c:pt idx="97">
                  <c:v>0.00332999724189954</c:v>
                </c:pt>
                <c:pt idx="98">
                  <c:v>0.00368012300288844</c:v>
                </c:pt>
                <c:pt idx="99">
                  <c:v>0.00402804251916904</c:v>
                </c:pt>
                <c:pt idx="100">
                  <c:v>0.0043737490346492</c:v>
                </c:pt>
                <c:pt idx="101">
                  <c:v>0.00471723629778212</c:v>
                </c:pt>
                <c:pt idx="102">
                  <c:v>0.0050584985523657</c:v>
                </c:pt>
                <c:pt idx="103">
                  <c:v>0.00539753052841408</c:v>
                </c:pt>
                <c:pt idx="104">
                  <c:v>0.00573432743309984</c:v>
                </c:pt>
                <c:pt idx="105">
                  <c:v>0.00606888494177588</c:v>
                </c:pt>
                <c:pt idx="106">
                  <c:v>0.00640119918906401</c:v>
                </c:pt>
                <c:pt idx="107">
                  <c:v>0.00673126676003042</c:v>
                </c:pt>
                <c:pt idx="108">
                  <c:v>0.00705908468144018</c:v>
                </c:pt>
                <c:pt idx="109">
                  <c:v>0.0073846504130802</c:v>
                </c:pt>
                <c:pt idx="110">
                  <c:v>0.00770796183917658</c:v>
                </c:pt>
                <c:pt idx="111">
                  <c:v>0.00802901725988756</c:v>
                </c:pt>
                <c:pt idx="112">
                  <c:v>0.00834781538287909</c:v>
                </c:pt>
                <c:pt idx="113">
                  <c:v>0.00866435531499104</c:v>
                </c:pt>
                <c:pt idx="114">
                  <c:v>0.00897863655397444</c:v>
                </c:pt>
                <c:pt idx="115">
                  <c:v>0.00929065898033236</c:v>
                </c:pt>
                <c:pt idx="116">
                  <c:v>0.00960042284923285</c:v>
                </c:pt>
                <c:pt idx="117">
                  <c:v>0.0664864453483145</c:v>
                </c:pt>
                <c:pt idx="118">
                  <c:v>0.0669402497296073</c:v>
                </c:pt>
                <c:pt idx="119">
                  <c:v>0.0673908487058</c:v>
                </c:pt>
                <c:pt idx="120">
                  <c:v>0.0678382428839202</c:v>
                </c:pt>
                <c:pt idx="121">
                  <c:v>0.0682824333697338</c:v>
                </c:pt>
                <c:pt idx="122">
                  <c:v>0.068723421757192</c:v>
                </c:pt>
                <c:pt idx="123">
                  <c:v>0.0691612101179982</c:v>
                </c:pt>
                <c:pt idx="124">
                  <c:v>0.0695958009912826</c:v>
                </c:pt>
                <c:pt idx="125">
                  <c:v>0.0700271973733992</c:v>
                </c:pt>
                <c:pt idx="126">
                  <c:v>0.0704554027078313</c:v>
                </c:pt>
                <c:pt idx="127">
                  <c:v>0.0708804208752149</c:v>
                </c:pt>
                <c:pt idx="128">
                  <c:v>0.0713022561834819</c:v>
                </c:pt>
                <c:pt idx="129">
                  <c:v>0.0717209133581127</c:v>
                </c:pt>
                <c:pt idx="130">
                  <c:v>0.0721363975325104</c:v>
                </c:pt>
                <c:pt idx="131">
                  <c:v>0.072548714238491</c:v>
                </c:pt>
                <c:pt idx="132">
                  <c:v>0.0729578693968928</c:v>
                </c:pt>
                <c:pt idx="133">
                  <c:v>0.0733638693082959</c:v>
                </c:pt>
                <c:pt idx="134">
                  <c:v>0.0737667206438717</c:v>
                </c:pt>
                <c:pt idx="135">
                  <c:v>0.0741664304363336</c:v>
                </c:pt>
                <c:pt idx="136">
                  <c:v>0.0745630060710203</c:v>
                </c:pt>
                <c:pt idx="137">
                  <c:v>0.0749564552770845</c:v>
                </c:pt>
                <c:pt idx="138">
                  <c:v>0.0753467861188087</c:v>
                </c:pt>
                <c:pt idx="139">
                  <c:v>0.0757340069870297</c:v>
                </c:pt>
                <c:pt idx="140">
                  <c:v>0.0761181265906825</c:v>
                </c:pt>
                <c:pt idx="141">
                  <c:v>0.0764991539484634</c:v>
                </c:pt>
                <c:pt idx="142">
                  <c:v>0.0768770983806057</c:v>
                </c:pt>
                <c:pt idx="143">
                  <c:v>0.0772519695007704</c:v>
                </c:pt>
                <c:pt idx="144">
                  <c:v>0.0776237772080576</c:v>
                </c:pt>
                <c:pt idx="145">
                  <c:v>0.0779925316791249</c:v>
                </c:pt>
                <c:pt idx="146">
                  <c:v>0.0783582433604284</c:v>
                </c:pt>
                <c:pt idx="147">
                  <c:v>0.0787209229605695</c:v>
                </c:pt>
                <c:pt idx="148">
                  <c:v>0.0790805814427629</c:v>
                </c:pt>
                <c:pt idx="149">
                  <c:v>0.0794372300174106</c:v>
                </c:pt>
                <c:pt idx="150">
                  <c:v>0.0797908801347913</c:v>
                </c:pt>
                <c:pt idx="151">
                  <c:v>0.0801415434778617</c:v>
                </c:pt>
                <c:pt idx="152">
                  <c:v>0.0804892319551692</c:v>
                </c:pt>
                <c:pt idx="153">
                  <c:v>0.0808339576938699</c:v>
                </c:pt>
                <c:pt idx="154">
                  <c:v>0.0811757330328619</c:v>
                </c:pt>
                <c:pt idx="155">
                  <c:v>0.0815145705160266</c:v>
                </c:pt>
                <c:pt idx="156">
                  <c:v>0.0818504828855731</c:v>
                </c:pt>
                <c:pt idx="157">
                  <c:v>0.0821834830754948</c:v>
                </c:pt>
                <c:pt idx="158">
                  <c:v>0.0825135842051308</c:v>
                </c:pt>
                <c:pt idx="159">
                  <c:v>0.0828407995728328</c:v>
                </c:pt>
                <c:pt idx="160">
                  <c:v>0.0831651426497358</c:v>
                </c:pt>
                <c:pt idx="161">
                  <c:v>0.0834866270736379</c:v>
                </c:pt>
                <c:pt idx="162">
                  <c:v>0.0838052666429703</c:v>
                </c:pt>
                <c:pt idx="163">
                  <c:v>0.0841210753108879</c:v>
                </c:pt>
                <c:pt idx="164">
                  <c:v>0.084434067179445</c:v>
                </c:pt>
                <c:pt idx="165">
                  <c:v>0.0847442564938795</c:v>
                </c:pt>
                <c:pt idx="166">
                  <c:v>0.0850516576369975</c:v>
                </c:pt>
                <c:pt idx="167">
                  <c:v>0.0853562851236467</c:v>
                </c:pt>
                <c:pt idx="168">
                  <c:v>-0.200317341405671</c:v>
                </c:pt>
                <c:pt idx="169">
                  <c:v>-0.200785646720954</c:v>
                </c:pt>
                <c:pt idx="170">
                  <c:v>-0.201250591150686</c:v>
                </c:pt>
                <c:pt idx="171">
                  <c:v>-0.20171218295104</c:v>
                </c:pt>
                <c:pt idx="172">
                  <c:v>-0.202170430657203</c:v>
                </c:pt>
                <c:pt idx="173">
                  <c:v>-0.202625343077079</c:v>
                </c:pt>
                <c:pt idx="174">
                  <c:v>-0.203076929285046</c:v>
                </c:pt>
                <c:pt idx="175">
                  <c:v>-0.203525198615788</c:v>
                </c:pt>
                <c:pt idx="176">
                  <c:v>-0.203970160658184</c:v>
                </c:pt>
                <c:pt idx="177">
                  <c:v>-0.20441182524927</c:v>
                </c:pt>
                <c:pt idx="178">
                  <c:v>-0.204850202468267</c:v>
                </c:pt>
                <c:pt idx="179">
                  <c:v>-0.205285302630669</c:v>
                </c:pt>
                <c:pt idx="180">
                  <c:v>-0.205717136282407</c:v>
                </c:pt>
                <c:pt idx="181">
                  <c:v>-0.206145714194067</c:v>
                </c:pt>
                <c:pt idx="182">
                  <c:v>-0.206571047355187</c:v>
                </c:pt>
                <c:pt idx="183">
                  <c:v>-0.206993146968615</c:v>
                </c:pt>
                <c:pt idx="184">
                  <c:v>-0.207412024444931</c:v>
                </c:pt>
                <c:pt idx="185">
                  <c:v>-0.207827691396939</c:v>
                </c:pt>
                <c:pt idx="186">
                  <c:v>-0.208240159634229</c:v>
                </c:pt>
                <c:pt idx="187">
                  <c:v>-0.208649441157795</c:v>
                </c:pt>
                <c:pt idx="188">
                  <c:v>-0.209055548154731</c:v>
                </c:pt>
                <c:pt idx="189">
                  <c:v>-0.209458492992985</c:v>
                </c:pt>
                <c:pt idx="190">
                  <c:v>-0.209858288216186</c:v>
                </c:pt>
                <c:pt idx="191">
                  <c:v>-0.210254946538526</c:v>
                </c:pt>
                <c:pt idx="192">
                  <c:v>-0.210648480839726</c:v>
                </c:pt>
                <c:pt idx="193">
                  <c:v>-0.211038904160049</c:v>
                </c:pt>
                <c:pt idx="194">
                  <c:v>-0.211426229695388</c:v>
                </c:pt>
                <c:pt idx="195">
                  <c:v>-0.21181047079242</c:v>
                </c:pt>
                <c:pt idx="196">
                  <c:v>-0.212191640943823</c:v>
                </c:pt>
                <c:pt idx="197">
                  <c:v>-0.212569753783558</c:v>
                </c:pt>
                <c:pt idx="198">
                  <c:v>-0.212944823082214</c:v>
                </c:pt>
                <c:pt idx="199">
                  <c:v>-0.213316862742419</c:v>
                </c:pt>
                <c:pt idx="200">
                  <c:v>-0.213685886794322</c:v>
                </c:pt>
              </c:numCache>
            </c:numRef>
          </c:yVal>
          <c:smooth val="0"/>
        </c:ser>
        <c:ser>
          <c:idx val="0"/>
          <c:order val="2"/>
          <c:tx>
            <c:v>employment share</c:v>
          </c:tx>
          <c:spPr>
            <a:ln w="889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Sectors!$BH$17:$BH$217</c:f>
              <c:numCache>
                <c:formatCode>0.00</c:formatCode>
                <c:ptCount val="201"/>
                <c:pt idx="0">
                  <c:v>-0.00365044525836289</c:v>
                </c:pt>
                <c:pt idx="1">
                  <c:v>-0.00394028800658553</c:v>
                </c:pt>
                <c:pt idx="2">
                  <c:v>-0.00423205757532784</c:v>
                </c:pt>
                <c:pt idx="3">
                  <c:v>-0.00452568738464305</c:v>
                </c:pt>
                <c:pt idx="4">
                  <c:v>-0.00482111176204805</c:v>
                </c:pt>
                <c:pt idx="5">
                  <c:v>-0.00511826592073212</c:v>
                </c:pt>
                <c:pt idx="6">
                  <c:v>-0.00541708593970507</c:v>
                </c:pt>
                <c:pt idx="7">
                  <c:v>-0.00571750874566796</c:v>
                </c:pt>
                <c:pt idx="8">
                  <c:v>-0.00601947209648652</c:v>
                </c:pt>
                <c:pt idx="9">
                  <c:v>-0.00632291456606746</c:v>
                </c:pt>
                <c:pt idx="10">
                  <c:v>-0.00662777553053572</c:v>
                </c:pt>
                <c:pt idx="11">
                  <c:v>-0.00693399515558851</c:v>
                </c:pt>
                <c:pt idx="12">
                  <c:v>-0.0072415143849018</c:v>
                </c:pt>
                <c:pt idx="13">
                  <c:v>-0.00755027492949568</c:v>
                </c:pt>
                <c:pt idx="14">
                  <c:v>-0.00786021925796838</c:v>
                </c:pt>
                <c:pt idx="15">
                  <c:v>-0.00817129058751997</c:v>
                </c:pt>
                <c:pt idx="16">
                  <c:v>-0.00848343287567754</c:v>
                </c:pt>
                <c:pt idx="17">
                  <c:v>-0.00879659081266067</c:v>
                </c:pt>
                <c:pt idx="18">
                  <c:v>-0.00911070981433321</c:v>
                </c:pt>
                <c:pt idx="19">
                  <c:v>-0.00942573601566026</c:v>
                </c:pt>
                <c:pt idx="20">
                  <c:v>-0.00986819572634118</c:v>
                </c:pt>
                <c:pt idx="21">
                  <c:v>-0.0100582981166659</c:v>
                </c:pt>
                <c:pt idx="22">
                  <c:v>-0.0103757298292195</c:v>
                </c:pt>
                <c:pt idx="23">
                  <c:v>-0.010693860356956</c:v>
                </c:pt>
                <c:pt idx="24">
                  <c:v>-0.0110126393470523</c:v>
                </c:pt>
                <c:pt idx="25">
                  <c:v>-0.0113320171348129</c:v>
                </c:pt>
                <c:pt idx="26">
                  <c:v>-0.0116519447395341</c:v>
                </c:pt>
                <c:pt idx="27">
                  <c:v>-0.0119723738605504</c:v>
                </c:pt>
                <c:pt idx="28">
                  <c:v>-0.0122932568734665</c:v>
                </c:pt>
                <c:pt idx="29">
                  <c:v>-0.0126145468265458</c:v>
                </c:pt>
                <c:pt idx="30">
                  <c:v>-0.012936197437222</c:v>
                </c:pt>
                <c:pt idx="31">
                  <c:v>-0.0132581630887365</c:v>
                </c:pt>
                <c:pt idx="32">
                  <c:v>-0.0135803988268597</c:v>
                </c:pt>
                <c:pt idx="33">
                  <c:v>-0.0139028603566879</c:v>
                </c:pt>
                <c:pt idx="34">
                  <c:v>-0.0142255040395117</c:v>
                </c:pt>
                <c:pt idx="35">
                  <c:v>-0.0145482868897241</c:v>
                </c:pt>
                <c:pt idx="36">
                  <c:v>-0.0148711665717644</c:v>
                </c:pt>
                <c:pt idx="37">
                  <c:v>-0.0151941013970941</c:v>
                </c:pt>
                <c:pt idx="38">
                  <c:v>-0.0155170503211714</c:v>
                </c:pt>
                <c:pt idx="39">
                  <c:v>-0.015839972940441</c:v>
                </c:pt>
                <c:pt idx="40">
                  <c:v>-0.0161628294893188</c:v>
                </c:pt>
                <c:pt idx="41">
                  <c:v>-0.0164855808371536</c:v>
                </c:pt>
                <c:pt idx="42">
                  <c:v>-0.0168081884851791</c:v>
                </c:pt>
                <c:pt idx="43">
                  <c:v>-0.0171306145634367</c:v>
                </c:pt>
                <c:pt idx="44">
                  <c:v>-0.0174528218276608</c:v>
                </c:pt>
                <c:pt idx="45">
                  <c:v>-0.0177747736561367</c:v>
                </c:pt>
                <c:pt idx="46">
                  <c:v>-0.0180964340465112</c:v>
                </c:pt>
                <c:pt idx="47">
                  <c:v>-0.0184177676125558</c:v>
                </c:pt>
                <c:pt idx="48">
                  <c:v>-0.0187387395808906</c:v>
                </c:pt>
                <c:pt idx="49">
                  <c:v>-0.0190593157876433</c:v>
                </c:pt>
                <c:pt idx="50">
                  <c:v>-0.0193794626750665</c:v>
                </c:pt>
                <c:pt idx="51">
                  <c:v>-0.0196991472880917</c:v>
                </c:pt>
                <c:pt idx="52">
                  <c:v>-0.0200183372708256</c:v>
                </c:pt>
                <c:pt idx="53">
                  <c:v>-0.0203370008629878</c:v>
                </c:pt>
                <c:pt idx="54">
                  <c:v>-0.0206551068962901</c:v>
                </c:pt>
                <c:pt idx="55">
                  <c:v>-0.0209726247907517</c:v>
                </c:pt>
                <c:pt idx="56">
                  <c:v>-0.0212895245509505</c:v>
                </c:pt>
                <c:pt idx="57">
                  <c:v>-0.0216057767622189</c:v>
                </c:pt>
                <c:pt idx="58">
                  <c:v>-0.021921352586769</c:v>
                </c:pt>
                <c:pt idx="59">
                  <c:v>-0.0222362237597601</c:v>
                </c:pt>
                <c:pt idx="60">
                  <c:v>-0.0225503625853068</c:v>
                </c:pt>
                <c:pt idx="61">
                  <c:v>-0.022863741932419</c:v>
                </c:pt>
                <c:pt idx="62">
                  <c:v>-0.0231763352308861</c:v>
                </c:pt>
                <c:pt idx="63">
                  <c:v>-0.0234881164670997</c:v>
                </c:pt>
                <c:pt idx="64">
                  <c:v>-0.0237990601798189</c:v>
                </c:pt>
                <c:pt idx="65">
                  <c:v>-0.0241091414558752</c:v>
                </c:pt>
                <c:pt idx="66">
                  <c:v>-0.0244183359258241</c:v>
                </c:pt>
                <c:pt idx="67">
                  <c:v>-0.0247266197595388</c:v>
                </c:pt>
                <c:pt idx="68">
                  <c:v>-0.0250339696617513</c:v>
                </c:pt>
                <c:pt idx="69">
                  <c:v>-0.0253403628675419</c:v>
                </c:pt>
                <c:pt idx="70">
                  <c:v>-0.0256457771377757</c:v>
                </c:pt>
                <c:pt idx="71">
                  <c:v>-0.0259501907544933</c:v>
                </c:pt>
                <c:pt idx="72">
                  <c:v>-0.026253582516253</c:v>
                </c:pt>
                <c:pt idx="73">
                  <c:v>-0.0265559317334245</c:v>
                </c:pt>
                <c:pt idx="74">
                  <c:v>-0.0268572182234447</c:v>
                </c:pt>
                <c:pt idx="75">
                  <c:v>-0.0271574223060271</c:v>
                </c:pt>
                <c:pt idx="76">
                  <c:v>-0.0274565247983318</c:v>
                </c:pt>
                <c:pt idx="77">
                  <c:v>-0.0277545070101012</c:v>
                </c:pt>
                <c:pt idx="78">
                  <c:v>-0.0280513507387552</c:v>
                </c:pt>
                <c:pt idx="79">
                  <c:v>-0.0283470382644526</c:v>
                </c:pt>
                <c:pt idx="80">
                  <c:v>-0.0286415523451243</c:v>
                </c:pt>
                <c:pt idx="81">
                  <c:v>-0.0289348762114744</c:v>
                </c:pt>
                <c:pt idx="82">
                  <c:v>-0.0292269935619485</c:v>
                </c:pt>
                <c:pt idx="83">
                  <c:v>-0.0295178885576877</c:v>
                </c:pt>
                <c:pt idx="84">
                  <c:v>-0.0298075458174438</c:v>
                </c:pt>
                <c:pt idx="85">
                  <c:v>-0.0300959504124826</c:v>
                </c:pt>
                <c:pt idx="86">
                  <c:v>-0.030383087861464</c:v>
                </c:pt>
                <c:pt idx="87">
                  <c:v>0.0421065180835347</c:v>
                </c:pt>
                <c:pt idx="88">
                  <c:v>0.0427083881173119</c:v>
                </c:pt>
                <c:pt idx="89">
                  <c:v>0.043306611304301</c:v>
                </c:pt>
                <c:pt idx="90">
                  <c:v>0.0439011707151279</c:v>
                </c:pt>
                <c:pt idx="91">
                  <c:v>0.0444920504086923</c:v>
                </c:pt>
                <c:pt idx="92">
                  <c:v>0.0450792354144727</c:v>
                </c:pt>
                <c:pt idx="93">
                  <c:v>0.0456627117149514</c:v>
                </c:pt>
                <c:pt idx="94">
                  <c:v>0.0462424662281804</c:v>
                </c:pt>
                <c:pt idx="95">
                  <c:v>0.0468184867904812</c:v>
                </c:pt>
                <c:pt idx="96">
                  <c:v>0.0473907621392897</c:v>
                </c:pt>
                <c:pt idx="97">
                  <c:v>0.0479592818961418</c:v>
                </c:pt>
                <c:pt idx="98">
                  <c:v>0.0485240365498075</c:v>
                </c:pt>
                <c:pt idx="99">
                  <c:v>0.0490850174395736</c:v>
                </c:pt>
                <c:pt idx="100">
                  <c:v>0.0496422167386813</c:v>
                </c:pt>
                <c:pt idx="101">
                  <c:v>0.0501956274379126</c:v>
                </c:pt>
                <c:pt idx="102">
                  <c:v>0.0507452433293386</c:v>
                </c:pt>
                <c:pt idx="103">
                  <c:v>0.051291058990223</c:v>
                </c:pt>
                <c:pt idx="104">
                  <c:v>0.0518330697670904</c:v>
                </c:pt>
                <c:pt idx="105">
                  <c:v>0.0523712717599496</c:v>
                </c:pt>
                <c:pt idx="106">
                  <c:v>0.0529056618066902</c:v>
                </c:pt>
                <c:pt idx="107">
                  <c:v>0.0534362374676345</c:v>
                </c:pt>
                <c:pt idx="108">
                  <c:v>0.0539629970102664</c:v>
                </c:pt>
                <c:pt idx="109">
                  <c:v>0.0544859393941218</c:v>
                </c:pt>
                <c:pt idx="110">
                  <c:v>0.0550050642558507</c:v>
                </c:pt>
                <c:pt idx="111">
                  <c:v>0.0555203718944483</c:v>
                </c:pt>
                <c:pt idx="112">
                  <c:v>0.0560318632566605</c:v>
                </c:pt>
                <c:pt idx="113">
                  <c:v>0.0565395399225595</c:v>
                </c:pt>
                <c:pt idx="114">
                  <c:v>0.0570434040912881</c:v>
                </c:pt>
                <c:pt idx="115">
                  <c:v>0.0575434585669883</c:v>
                </c:pt>
                <c:pt idx="116">
                  <c:v>0.0580397067448918</c:v>
                </c:pt>
                <c:pt idx="117">
                  <c:v>0.11511066916339</c:v>
                </c:pt>
                <c:pt idx="118">
                  <c:v>0.115747872630309</c:v>
                </c:pt>
                <c:pt idx="119">
                  <c:v>0.116380333613609</c:v>
                </c:pt>
                <c:pt idx="120">
                  <c:v>0.1170080566696</c:v>
                </c:pt>
                <c:pt idx="121">
                  <c:v>0.117631047041938</c:v>
                </c:pt>
                <c:pt idx="122">
                  <c:v>0.118249310645777</c:v>
                </c:pt>
                <c:pt idx="123">
                  <c:v>0.118862854052114</c:v>
                </c:pt>
                <c:pt idx="124">
                  <c:v>0.119471684472325</c:v>
                </c:pt>
                <c:pt idx="125">
                  <c:v>0.120075809742914</c:v>
                </c:pt>
                <c:pt idx="126">
                  <c:v>0.120675238310452</c:v>
                </c:pt>
                <c:pt idx="127">
                  <c:v>0.121269979216709</c:v>
                </c:pt>
                <c:pt idx="128">
                  <c:v>0.121860042083999</c:v>
                </c:pt>
                <c:pt idx="129">
                  <c:v>0.122445437100709</c:v>
                </c:pt>
                <c:pt idx="130">
                  <c:v>0.123026175007031</c:v>
                </c:pt>
                <c:pt idx="131">
                  <c:v>0.123602267080896</c:v>
                </c:pt>
                <c:pt idx="132">
                  <c:v>0.124173725124096</c:v>
                </c:pt>
                <c:pt idx="133">
                  <c:v>0.124740561448604</c:v>
                </c:pt>
                <c:pt idx="134">
                  <c:v>0.1253027888631</c:v>
                </c:pt>
                <c:pt idx="135">
                  <c:v>0.125860420659674</c:v>
                </c:pt>
                <c:pt idx="136">
                  <c:v>0.126413470600738</c:v>
                </c:pt>
                <c:pt idx="137">
                  <c:v>0.126961952906125</c:v>
                </c:pt>
                <c:pt idx="138">
                  <c:v>0.127505882240377</c:v>
                </c:pt>
                <c:pt idx="139">
                  <c:v>0.128045273700232</c:v>
                </c:pt>
                <c:pt idx="140">
                  <c:v>0.128580142802295</c:v>
                </c:pt>
                <c:pt idx="141">
                  <c:v>0.129110505470904</c:v>
                </c:pt>
                <c:pt idx="142">
                  <c:v>0.129636378026175</c:v>
                </c:pt>
                <c:pt idx="143">
                  <c:v>0.130157777172242</c:v>
                </c:pt>
                <c:pt idx="144">
                  <c:v>0.130674719985681</c:v>
                </c:pt>
                <c:pt idx="145">
                  <c:v>0.131187223904116</c:v>
                </c:pt>
                <c:pt idx="146">
                  <c:v>0.131695306715011</c:v>
                </c:pt>
                <c:pt idx="147">
                  <c:v>0.132198986544642</c:v>
                </c:pt>
                <c:pt idx="148">
                  <c:v>0.132698281847247</c:v>
                </c:pt>
                <c:pt idx="149">
                  <c:v>0.133193211394365</c:v>
                </c:pt>
                <c:pt idx="150">
                  <c:v>0.133683794264336</c:v>
                </c:pt>
                <c:pt idx="151">
                  <c:v>0.134170049831994</c:v>
                </c:pt>
                <c:pt idx="152">
                  <c:v>0.134651997758527</c:v>
                </c:pt>
                <c:pt idx="153">
                  <c:v>0.135129657981503</c:v>
                </c:pt>
                <c:pt idx="154">
                  <c:v>0.135603050705086</c:v>
                </c:pt>
                <c:pt idx="155">
                  <c:v>0.136072196390403</c:v>
                </c:pt>
                <c:pt idx="156">
                  <c:v>0.136537115746087</c:v>
                </c:pt>
                <c:pt idx="157">
                  <c:v>0.136997829718996</c:v>
                </c:pt>
                <c:pt idx="158">
                  <c:v>0.137454359485075</c:v>
                </c:pt>
                <c:pt idx="159">
                  <c:v>0.137906726440408</c:v>
                </c:pt>
                <c:pt idx="160">
                  <c:v>0.138354952192408</c:v>
                </c:pt>
                <c:pt idx="161">
                  <c:v>0.138799058551188</c:v>
                </c:pt>
                <c:pt idx="162">
                  <c:v>0.139239067521071</c:v>
                </c:pt>
                <c:pt idx="163">
                  <c:v>0.139675001292271</c:v>
                </c:pt>
                <c:pt idx="164">
                  <c:v>0.140106882232725</c:v>
                </c:pt>
                <c:pt idx="165">
                  <c:v>0.140534732880074</c:v>
                </c:pt>
                <c:pt idx="166">
                  <c:v>0.140958575933804</c:v>
                </c:pt>
                <c:pt idx="167">
                  <c:v>0.141378434247529</c:v>
                </c:pt>
                <c:pt idx="168">
                  <c:v>0.141794330821426</c:v>
                </c:pt>
                <c:pt idx="169">
                  <c:v>-0.152440883073385</c:v>
                </c:pt>
                <c:pt idx="170">
                  <c:v>-0.152759613088785</c:v>
                </c:pt>
                <c:pt idx="171">
                  <c:v>-0.153075932090701</c:v>
                </c:pt>
                <c:pt idx="172">
                  <c:v>-0.153389847572569</c:v>
                </c:pt>
                <c:pt idx="173">
                  <c:v>-0.153701367207376</c:v>
                </c:pt>
                <c:pt idx="174">
                  <c:v>-0.154010498843119</c:v>
                </c:pt>
                <c:pt idx="175">
                  <c:v>-0.154317250498311</c:v>
                </c:pt>
                <c:pt idx="176">
                  <c:v>-0.154621630357554</c:v>
                </c:pt>
                <c:pt idx="177">
                  <c:v>-0.154923646767156</c:v>
                </c:pt>
                <c:pt idx="178">
                  <c:v>-0.155223308230804</c:v>
                </c:pt>
                <c:pt idx="179">
                  <c:v>-0.155520623405288</c:v>
                </c:pt>
                <c:pt idx="180">
                  <c:v>-0.15581560109629</c:v>
                </c:pt>
                <c:pt idx="181">
                  <c:v>-0.156108250254212</c:v>
                </c:pt>
                <c:pt idx="182">
                  <c:v>-0.15639857997007</c:v>
                </c:pt>
                <c:pt idx="183">
                  <c:v>-0.15668659947143</c:v>
                </c:pt>
                <c:pt idx="184">
                  <c:v>-0.156972318118412</c:v>
                </c:pt>
                <c:pt idx="185">
                  <c:v>-0.15725574539973</c:v>
                </c:pt>
                <c:pt idx="186">
                  <c:v>-0.1575368909288</c:v>
                </c:pt>
                <c:pt idx="187">
                  <c:v>-0.157815764439895</c:v>
                </c:pt>
                <c:pt idx="188">
                  <c:v>-0.158092375784347</c:v>
                </c:pt>
                <c:pt idx="189">
                  <c:v>-0.158366734926812</c:v>
                </c:pt>
                <c:pt idx="190">
                  <c:v>-0.158638851941582</c:v>
                </c:pt>
                <c:pt idx="191">
                  <c:v>-0.158908737008948</c:v>
                </c:pt>
                <c:pt idx="192">
                  <c:v>-0.159176400411617</c:v>
                </c:pt>
                <c:pt idx="193">
                  <c:v>-0.159441852531179</c:v>
                </c:pt>
                <c:pt idx="194">
                  <c:v>-0.159705103844629</c:v>
                </c:pt>
                <c:pt idx="195">
                  <c:v>-0.159966164920932</c:v>
                </c:pt>
                <c:pt idx="196">
                  <c:v>-0.160225046417653</c:v>
                </c:pt>
                <c:pt idx="197">
                  <c:v>-0.160481759077616</c:v>
                </c:pt>
                <c:pt idx="198">
                  <c:v>-0.160736313725638</c:v>
                </c:pt>
                <c:pt idx="199">
                  <c:v>-0.160988721265295</c:v>
                </c:pt>
                <c:pt idx="200">
                  <c:v>-0.161238992675743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670936"/>
        <c:axId val="-2116758920"/>
      </c:scatterChart>
      <c:scatterChart>
        <c:scatterStyle val="lineMarker"/>
        <c:varyColors val="0"/>
        <c:ser>
          <c:idx val="2"/>
          <c:order val="1"/>
          <c:tx>
            <c:v>output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Sectors!$AP$17:$AP$217</c:f>
              <c:numCache>
                <c:formatCode>0.00</c:formatCode>
                <c:ptCount val="201"/>
                <c:pt idx="0">
                  <c:v>-0.00786460638640398</c:v>
                </c:pt>
                <c:pt idx="1">
                  <c:v>-0.00804412217733283</c:v>
                </c:pt>
                <c:pt idx="2">
                  <c:v>-0.00822574026804594</c:v>
                </c:pt>
                <c:pt idx="3">
                  <c:v>-0.00840944498036871</c:v>
                </c:pt>
                <c:pt idx="4">
                  <c:v>-0.00859522088975172</c:v>
                </c:pt>
                <c:pt idx="5">
                  <c:v>-0.00878305280780869</c:v>
                </c:pt>
                <c:pt idx="6">
                  <c:v>-0.00897292576604297</c:v>
                </c:pt>
                <c:pt idx="7">
                  <c:v>-0.00916482500065212</c:v>
                </c:pt>
                <c:pt idx="8">
                  <c:v>-0.00935873593833395</c:v>
                </c:pt>
                <c:pt idx="9">
                  <c:v>-0.00955464418300076</c:v>
                </c:pt>
                <c:pt idx="10">
                  <c:v>-0.0097525355033526</c:v>
                </c:pt>
                <c:pt idx="11">
                  <c:v>-0.00995239582122515</c:v>
                </c:pt>
                <c:pt idx="12">
                  <c:v>-0.0101542112006618</c:v>
                </c:pt>
                <c:pt idx="13">
                  <c:v>-0.010357967837667</c:v>
                </c:pt>
                <c:pt idx="14">
                  <c:v>-0.0105636520505742</c:v>
                </c:pt>
                <c:pt idx="15">
                  <c:v>-0.0107712502709967</c:v>
                </c:pt>
                <c:pt idx="16">
                  <c:v>-0.0109807490353192</c:v>
                </c:pt>
                <c:pt idx="17">
                  <c:v>-0.0111921349766953</c:v>
                </c:pt>
                <c:pt idx="18">
                  <c:v>-0.0114053948175026</c:v>
                </c:pt>
                <c:pt idx="19">
                  <c:v>-0.0116205153622565</c:v>
                </c:pt>
                <c:pt idx="20">
                  <c:v>-0.0119247851402698</c:v>
                </c:pt>
                <c:pt idx="21">
                  <c:v>-0.012056286152546</c:v>
                </c:pt>
                <c:pt idx="22">
                  <c:v>-0.012276910359461</c:v>
                </c:pt>
                <c:pt idx="23">
                  <c:v>-0.01249934318152</c:v>
                </c:pt>
                <c:pt idx="24">
                  <c:v>-0.0127235717408906</c:v>
                </c:pt>
                <c:pt idx="25">
                  <c:v>-0.012949583207045</c:v>
                </c:pt>
                <c:pt idx="26">
                  <c:v>-0.013177364792045</c:v>
                </c:pt>
                <c:pt idx="27">
                  <c:v>-0.0134069037460996</c:v>
                </c:pt>
                <c:pt idx="28">
                  <c:v>-0.0136381873533698</c:v>
                </c:pt>
                <c:pt idx="29">
                  <c:v>-0.0138712029279982</c:v>
                </c:pt>
                <c:pt idx="30">
                  <c:v>-0.0141059378103713</c:v>
                </c:pt>
                <c:pt idx="31">
                  <c:v>-0.014342379363598</c:v>
                </c:pt>
                <c:pt idx="32">
                  <c:v>-0.0145805149701658</c:v>
                </c:pt>
                <c:pt idx="33">
                  <c:v>-0.0148203320288097</c:v>
                </c:pt>
                <c:pt idx="34">
                  <c:v>-0.0150618179515409</c:v>
                </c:pt>
                <c:pt idx="35">
                  <c:v>-0.0153049601608558</c:v>
                </c:pt>
                <c:pt idx="36">
                  <c:v>-0.0155497460871031</c:v>
                </c:pt>
                <c:pt idx="37">
                  <c:v>-0.0157961631660014</c:v>
                </c:pt>
                <c:pt idx="38">
                  <c:v>-0.0160441988363041</c:v>
                </c:pt>
                <c:pt idx="39">
                  <c:v>-0.0162938405376054</c:v>
                </c:pt>
                <c:pt idx="40">
                  <c:v>-0.0165450757082745</c:v>
                </c:pt>
                <c:pt idx="41">
                  <c:v>-0.0167978917835142</c:v>
                </c:pt>
                <c:pt idx="42">
                  <c:v>-0.0170522761935446</c:v>
                </c:pt>
                <c:pt idx="43">
                  <c:v>-0.0173082163618992</c:v>
                </c:pt>
                <c:pt idx="44">
                  <c:v>-0.0175656997038236</c:v>
                </c:pt>
                <c:pt idx="45">
                  <c:v>-0.0178247136247914</c:v>
                </c:pt>
                <c:pt idx="46">
                  <c:v>-0.0180852455191047</c:v>
                </c:pt>
                <c:pt idx="47">
                  <c:v>-0.0183472827686056</c:v>
                </c:pt>
                <c:pt idx="48">
                  <c:v>-0.0186108127414687</c:v>
                </c:pt>
                <c:pt idx="49">
                  <c:v>-0.0188758227910788</c:v>
                </c:pt>
                <c:pt idx="50">
                  <c:v>-0.019142300255007</c:v>
                </c:pt>
                <c:pt idx="51">
                  <c:v>-0.0194102324540502</c:v>
                </c:pt>
                <c:pt idx="52">
                  <c:v>-0.019679606691358</c:v>
                </c:pt>
                <c:pt idx="53">
                  <c:v>-0.0199504102516332</c:v>
                </c:pt>
                <c:pt idx="54">
                  <c:v>-0.020222630400395</c:v>
                </c:pt>
                <c:pt idx="55">
                  <c:v>-0.0204962543833234</c:v>
                </c:pt>
                <c:pt idx="56">
                  <c:v>-0.0207712694256604</c:v>
                </c:pt>
                <c:pt idx="57">
                  <c:v>-0.0210476627316737</c:v>
                </c:pt>
                <c:pt idx="58">
                  <c:v>-0.0213254214841862</c:v>
                </c:pt>
                <c:pt idx="59">
                  <c:v>-0.0216045328441646</c:v>
                </c:pt>
                <c:pt idx="60">
                  <c:v>-0.0218849839503536</c:v>
                </c:pt>
                <c:pt idx="61">
                  <c:v>-0.0221667619189793</c:v>
                </c:pt>
                <c:pt idx="62">
                  <c:v>-0.022449853843494</c:v>
                </c:pt>
                <c:pt idx="63">
                  <c:v>-0.0227342467943746</c:v>
                </c:pt>
                <c:pt idx="64">
                  <c:v>-0.0230199278189718</c:v>
                </c:pt>
                <c:pt idx="65">
                  <c:v>-0.0233068839413989</c:v>
                </c:pt>
                <c:pt idx="66">
                  <c:v>-0.0235951021624753</c:v>
                </c:pt>
                <c:pt idx="67">
                  <c:v>-0.0238845694597081</c:v>
                </c:pt>
                <c:pt idx="68">
                  <c:v>-0.0241752727873098</c:v>
                </c:pt>
                <c:pt idx="69">
                  <c:v>-0.0244671990762729</c:v>
                </c:pt>
                <c:pt idx="70">
                  <c:v>-0.0247603352344634</c:v>
                </c:pt>
                <c:pt idx="71">
                  <c:v>-0.0250546681467661</c:v>
                </c:pt>
                <c:pt idx="72">
                  <c:v>-0.0253501846752662</c:v>
                </c:pt>
                <c:pt idx="73">
                  <c:v>-0.0256468716594522</c:v>
                </c:pt>
                <c:pt idx="74">
                  <c:v>-0.0259447159164694</c:v>
                </c:pt>
                <c:pt idx="75">
                  <c:v>-0.0262437042413952</c:v>
                </c:pt>
                <c:pt idx="76">
                  <c:v>-0.0265438234075504</c:v>
                </c:pt>
                <c:pt idx="77">
                  <c:v>-0.0268450601668442</c:v>
                </c:pt>
                <c:pt idx="78">
                  <c:v>-0.0271474012501362</c:v>
                </c:pt>
                <c:pt idx="79">
                  <c:v>-0.0274508333676412</c:v>
                </c:pt>
                <c:pt idx="80">
                  <c:v>-0.0277553432093536</c:v>
                </c:pt>
                <c:pt idx="81">
                  <c:v>-0.0280609174455006</c:v>
                </c:pt>
                <c:pt idx="82">
                  <c:v>-0.0283675427270159</c:v>
                </c:pt>
                <c:pt idx="83">
                  <c:v>-0.0286752056860508</c:v>
                </c:pt>
                <c:pt idx="84">
                  <c:v>-0.0289838929364924</c:v>
                </c:pt>
                <c:pt idx="85">
                  <c:v>-0.0292935910745156</c:v>
                </c:pt>
                <c:pt idx="86">
                  <c:v>-0.029604286679156</c:v>
                </c:pt>
                <c:pt idx="87">
                  <c:v>-0.0299159663129001</c:v>
                </c:pt>
                <c:pt idx="88">
                  <c:v>-0.0302286165222996</c:v>
                </c:pt>
                <c:pt idx="89">
                  <c:v>-0.0305215410691641</c:v>
                </c:pt>
                <c:pt idx="90">
                  <c:v>-0.030288815251418</c:v>
                </c:pt>
                <c:pt idx="91">
                  <c:v>-0.0300554652811406</c:v>
                </c:pt>
                <c:pt idx="92">
                  <c:v>-0.0298215016894175</c:v>
                </c:pt>
                <c:pt idx="93">
                  <c:v>-0.0295869350068425</c:v>
                </c:pt>
                <c:pt idx="94">
                  <c:v>-0.0293517757629027</c:v>
                </c:pt>
                <c:pt idx="95">
                  <c:v>-0.0291160344853518</c:v>
                </c:pt>
                <c:pt idx="96">
                  <c:v>-0.0288797216995755</c:v>
                </c:pt>
                <c:pt idx="97">
                  <c:v>-0.0286428479279473</c:v>
                </c:pt>
                <c:pt idx="98">
                  <c:v>-0.028405423689179</c:v>
                </c:pt>
                <c:pt idx="99">
                  <c:v>-0.0281674594976611</c:v>
                </c:pt>
                <c:pt idx="100">
                  <c:v>-0.0279289658627975</c:v>
                </c:pt>
                <c:pt idx="101">
                  <c:v>-0.0276899532883341</c:v>
                </c:pt>
                <c:pt idx="102">
                  <c:v>-0.0274504322716799</c:v>
                </c:pt>
                <c:pt idx="103">
                  <c:v>-0.0272104133032217</c:v>
                </c:pt>
                <c:pt idx="104">
                  <c:v>-0.0269699068656389</c:v>
                </c:pt>
                <c:pt idx="105">
                  <c:v>-0.0267289234332038</c:v>
                </c:pt>
                <c:pt idx="106">
                  <c:v>-0.0264874734710895</c:v>
                </c:pt>
                <c:pt idx="107">
                  <c:v>-0.026245567434662</c:v>
                </c:pt>
                <c:pt idx="108">
                  <c:v>-0.0260032157687756</c:v>
                </c:pt>
                <c:pt idx="109">
                  <c:v>-0.0257604289070669</c:v>
                </c:pt>
                <c:pt idx="110">
                  <c:v>-0.0255172172712349</c:v>
                </c:pt>
                <c:pt idx="111">
                  <c:v>-0.0252735912703328</c:v>
                </c:pt>
                <c:pt idx="112">
                  <c:v>-0.0250295613000466</c:v>
                </c:pt>
                <c:pt idx="113">
                  <c:v>-0.0247851377419761</c:v>
                </c:pt>
                <c:pt idx="114">
                  <c:v>-0.0245403309629177</c:v>
                </c:pt>
                <c:pt idx="115">
                  <c:v>-0.0242951513141354</c:v>
                </c:pt>
                <c:pt idx="116">
                  <c:v>-0.0240496091306428</c:v>
                </c:pt>
                <c:pt idx="117">
                  <c:v>-0.0245478270983302</c:v>
                </c:pt>
                <c:pt idx="118">
                  <c:v>-0.0268712349076349</c:v>
                </c:pt>
                <c:pt idx="119">
                  <c:v>-0.0291941367251874</c:v>
                </c:pt>
                <c:pt idx="120">
                  <c:v>-0.0315165474848863</c:v>
                </c:pt>
                <c:pt idx="121">
                  <c:v>-0.0338384820948381</c:v>
                </c:pt>
                <c:pt idx="122">
                  <c:v>-0.036159955436301</c:v>
                </c:pt>
                <c:pt idx="123">
                  <c:v>-0.0384809823626372</c:v>
                </c:pt>
                <c:pt idx="124">
                  <c:v>-0.0408015776982627</c:v>
                </c:pt>
                <c:pt idx="125">
                  <c:v>-0.0431217562375932</c:v>
                </c:pt>
                <c:pt idx="126">
                  <c:v>-0.0454415327440031</c:v>
                </c:pt>
                <c:pt idx="127">
                  <c:v>-0.0477609219487776</c:v>
                </c:pt>
                <c:pt idx="128">
                  <c:v>-0.0500799385500713</c:v>
                </c:pt>
                <c:pt idx="129">
                  <c:v>-0.0523985972118693</c:v>
                </c:pt>
                <c:pt idx="130">
                  <c:v>-0.0547169125629564</c:v>
                </c:pt>
                <c:pt idx="131">
                  <c:v>-0.057034899195883</c:v>
                </c:pt>
                <c:pt idx="132">
                  <c:v>-0.0593525716659339</c:v>
                </c:pt>
                <c:pt idx="133">
                  <c:v>-0.0616699444901161</c:v>
                </c:pt>
                <c:pt idx="134">
                  <c:v>-0.0639870321461333</c:v>
                </c:pt>
                <c:pt idx="135">
                  <c:v>-0.0663038490713758</c:v>
                </c:pt>
                <c:pt idx="136">
                  <c:v>-0.0686204096619157</c:v>
                </c:pt>
                <c:pt idx="137">
                  <c:v>-0.0709367282715054</c:v>
                </c:pt>
                <c:pt idx="138">
                  <c:v>-0.0732528192105806</c:v>
                </c:pt>
                <c:pt idx="139">
                  <c:v>-0.0755686967452722</c:v>
                </c:pt>
                <c:pt idx="140">
                  <c:v>-0.0778843750964291</c:v>
                </c:pt>
                <c:pt idx="141">
                  <c:v>-0.0801998684386379</c:v>
                </c:pt>
                <c:pt idx="142">
                  <c:v>-0.0825151908992562</c:v>
                </c:pt>
                <c:pt idx="143">
                  <c:v>-0.0848303565574561</c:v>
                </c:pt>
                <c:pt idx="144">
                  <c:v>-0.0871453794432669</c:v>
                </c:pt>
                <c:pt idx="145">
                  <c:v>-0.0894602735366336</c:v>
                </c:pt>
                <c:pt idx="146">
                  <c:v>-0.0917750527664814</c:v>
                </c:pt>
                <c:pt idx="147">
                  <c:v>-0.094089731009782</c:v>
                </c:pt>
                <c:pt idx="148">
                  <c:v>-0.0964043220906418</c:v>
                </c:pt>
                <c:pt idx="149">
                  <c:v>-0.0987188397793875</c:v>
                </c:pt>
                <c:pt idx="150">
                  <c:v>-0.101033297791666</c:v>
                </c:pt>
                <c:pt idx="151">
                  <c:v>-0.103347709787551</c:v>
                </c:pt>
                <c:pt idx="152">
                  <c:v>-0.105662089370663</c:v>
                </c:pt>
                <c:pt idx="153">
                  <c:v>-0.107976450087293</c:v>
                </c:pt>
                <c:pt idx="154">
                  <c:v>-0.110290805425545</c:v>
                </c:pt>
                <c:pt idx="155">
                  <c:v>-0.112605168814478</c:v>
                </c:pt>
                <c:pt idx="156">
                  <c:v>-0.114919553623266</c:v>
                </c:pt>
                <c:pt idx="157">
                  <c:v>-0.117233973160368</c:v>
                </c:pt>
                <c:pt idx="158">
                  <c:v>-0.1195484406727</c:v>
                </c:pt>
                <c:pt idx="159">
                  <c:v>-0.121862969344834</c:v>
                </c:pt>
                <c:pt idx="160">
                  <c:v>-0.12417757229819</c:v>
                </c:pt>
                <c:pt idx="161">
                  <c:v>-0.126492262590249</c:v>
                </c:pt>
                <c:pt idx="162">
                  <c:v>-0.128807053213783</c:v>
                </c:pt>
                <c:pt idx="163">
                  <c:v>-0.131121957096078</c:v>
                </c:pt>
                <c:pt idx="164">
                  <c:v>-0.133436987098187</c:v>
                </c:pt>
                <c:pt idx="165">
                  <c:v>-0.135752156014186</c:v>
                </c:pt>
                <c:pt idx="166">
                  <c:v>-0.138067476570437</c:v>
                </c:pt>
                <c:pt idx="167">
                  <c:v>-0.140382961424878</c:v>
                </c:pt>
                <c:pt idx="168">
                  <c:v>-0.142186583358505</c:v>
                </c:pt>
                <c:pt idx="169">
                  <c:v>-0.142693252466091</c:v>
                </c:pt>
                <c:pt idx="170">
                  <c:v>-0.143199865289496</c:v>
                </c:pt>
                <c:pt idx="171">
                  <c:v>-0.143706404553872</c:v>
                </c:pt>
                <c:pt idx="172">
                  <c:v>-0.144212853053455</c:v>
                </c:pt>
                <c:pt idx="173">
                  <c:v>-0.14471919365266</c:v>
                </c:pt>
                <c:pt idx="174">
                  <c:v>-0.145225409287168</c:v>
                </c:pt>
                <c:pt idx="175">
                  <c:v>-0.145731482965011</c:v>
                </c:pt>
                <c:pt idx="176">
                  <c:v>-0.146237397767624</c:v>
                </c:pt>
                <c:pt idx="177">
                  <c:v>-0.146743136850903</c:v>
                </c:pt>
                <c:pt idx="178">
                  <c:v>-0.147248683446237</c:v>
                </c:pt>
                <c:pt idx="179">
                  <c:v>-0.147754020861538</c:v>
                </c:pt>
                <c:pt idx="180">
                  <c:v>-0.148259132482247</c:v>
                </c:pt>
                <c:pt idx="181">
                  <c:v>-0.148764001772329</c:v>
                </c:pt>
                <c:pt idx="182">
                  <c:v>-0.149268612275259</c:v>
                </c:pt>
                <c:pt idx="183">
                  <c:v>-0.14977294761499</c:v>
                </c:pt>
                <c:pt idx="184">
                  <c:v>-0.150276991496913</c:v>
                </c:pt>
                <c:pt idx="185">
                  <c:v>-0.150780727708781</c:v>
                </c:pt>
                <c:pt idx="186">
                  <c:v>-0.151284140121657</c:v>
                </c:pt>
                <c:pt idx="187">
                  <c:v>-0.151787212690809</c:v>
                </c:pt>
                <c:pt idx="188">
                  <c:v>-0.152289929456616</c:v>
                </c:pt>
                <c:pt idx="189">
                  <c:v>-0.152792274545445</c:v>
                </c:pt>
                <c:pt idx="190">
                  <c:v>-0.153294232170523</c:v>
                </c:pt>
                <c:pt idx="191">
                  <c:v>-0.153795786632784</c:v>
                </c:pt>
                <c:pt idx="192">
                  <c:v>-0.15429692232171</c:v>
                </c:pt>
                <c:pt idx="193">
                  <c:v>-0.154797623716153</c:v>
                </c:pt>
                <c:pt idx="194">
                  <c:v>-0.155297875385139</c:v>
                </c:pt>
                <c:pt idx="195">
                  <c:v>-0.155797661988663</c:v>
                </c:pt>
                <c:pt idx="196">
                  <c:v>-0.156296968278463</c:v>
                </c:pt>
                <c:pt idx="197">
                  <c:v>-0.156795779098779</c:v>
                </c:pt>
                <c:pt idx="198">
                  <c:v>-0.157294079387101</c:v>
                </c:pt>
                <c:pt idx="199">
                  <c:v>-0.157791854174895</c:v>
                </c:pt>
                <c:pt idx="200">
                  <c:v>-0.158289088588321</c:v>
                </c:pt>
              </c:numCache>
            </c:numRef>
          </c:yVal>
          <c:smooth val="0"/>
        </c:ser>
        <c:ser>
          <c:idx val="3"/>
          <c:order val="3"/>
          <c:tx>
            <c:v>output, agg. employment held fixed</c:v>
          </c:tx>
          <c:spPr>
            <a:ln w="381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Sectors!$BI$17:$BI$217</c:f>
              <c:numCache>
                <c:formatCode>0.00</c:formatCode>
                <c:ptCount val="201"/>
                <c:pt idx="0">
                  <c:v>0.00310365290881447</c:v>
                </c:pt>
                <c:pt idx="1">
                  <c:v>0.00300241454544629</c:v>
                </c:pt>
                <c:pt idx="2">
                  <c:v>0.00289999462131752</c:v>
                </c:pt>
                <c:pt idx="3">
                  <c:v>0.00279640211832254</c:v>
                </c:pt>
                <c:pt idx="4">
                  <c:v>0.00269164587554516</c:v>
                </c:pt>
                <c:pt idx="5">
                  <c:v>0.00258573459909231</c:v>
                </c:pt>
                <c:pt idx="6">
                  <c:v>0.00247867687125647</c:v>
                </c:pt>
                <c:pt idx="7">
                  <c:v>0.00237048115907873</c:v>
                </c:pt>
                <c:pt idx="8">
                  <c:v>0.00226115582232456</c:v>
                </c:pt>
                <c:pt idx="9">
                  <c:v>0.00215070912097172</c:v>
                </c:pt>
                <c:pt idx="10">
                  <c:v>0.00203914922219794</c:v>
                </c:pt>
                <c:pt idx="11">
                  <c:v>0.0019264842069325</c:v>
                </c:pt>
                <c:pt idx="12">
                  <c:v>0.00181272207600038</c:v>
                </c:pt>
                <c:pt idx="13">
                  <c:v>0.0016978707558833</c:v>
                </c:pt>
                <c:pt idx="14">
                  <c:v>0.00158193810413365</c:v>
                </c:pt>
                <c:pt idx="15">
                  <c:v>0.00146493191445351</c:v>
                </c:pt>
                <c:pt idx="16">
                  <c:v>0.00134685992147243</c:v>
                </c:pt>
                <c:pt idx="17">
                  <c:v>0.00122772980524711</c:v>
                </c:pt>
                <c:pt idx="18">
                  <c:v>0.00110754919548121</c:v>
                </c:pt>
                <c:pt idx="19">
                  <c:v>0.000986325675509491</c:v>
                </c:pt>
                <c:pt idx="20">
                  <c:v>0.000814875008412879</c:v>
                </c:pt>
                <c:pt idx="21">
                  <c:v>0.000740780028737558</c:v>
                </c:pt>
                <c:pt idx="22">
                  <c:v>0.000616472869439866</c:v>
                </c:pt>
                <c:pt idx="23">
                  <c:v>0.000491152741415204</c:v>
                </c:pt>
                <c:pt idx="24">
                  <c:v>0.00036482704825457</c:v>
                </c:pt>
                <c:pt idx="25">
                  <c:v>0.000237503166685745</c:v>
                </c:pt>
                <c:pt idx="26">
                  <c:v>0.000109188449194619</c:v>
                </c:pt>
                <c:pt idx="27">
                  <c:v>-2.01097734838723E-5</c:v>
                </c:pt>
                <c:pt idx="28">
                  <c:v>-0.000150384190030261</c:v>
                </c:pt>
                <c:pt idx="29">
                  <c:v>-0.000281627506327265</c:v>
                </c:pt>
                <c:pt idx="30">
                  <c:v>-0.00041383244337201</c:v>
                </c:pt>
                <c:pt idx="31">
                  <c:v>-0.000546991735323024</c:v>
                </c:pt>
                <c:pt idx="32">
                  <c:v>-0.000681098127639669</c:v>
                </c:pt>
                <c:pt idx="33">
                  <c:v>-0.000816144375334697</c:v>
                </c:pt>
                <c:pt idx="34">
                  <c:v>-0.000952123241335136</c:v>
                </c:pt>
                <c:pt idx="35">
                  <c:v>-0.00108902749493065</c:v>
                </c:pt>
                <c:pt idx="36">
                  <c:v>-0.00122684991031103</c:v>
                </c:pt>
                <c:pt idx="37">
                  <c:v>-0.00136558326520276</c:v>
                </c:pt>
                <c:pt idx="38">
                  <c:v>-0.00150522033956882</c:v>
                </c:pt>
                <c:pt idx="39">
                  <c:v>-0.00164575391440325</c:v>
                </c:pt>
                <c:pt idx="40">
                  <c:v>-0.00178717677059446</c:v>
                </c:pt>
                <c:pt idx="41">
                  <c:v>-0.00192948168785411</c:v>
                </c:pt>
                <c:pt idx="42">
                  <c:v>-0.00207266144372311</c:v>
                </c:pt>
                <c:pt idx="43">
                  <c:v>-0.00221670881263391</c:v>
                </c:pt>
                <c:pt idx="44">
                  <c:v>-0.00236161656503735</c:v>
                </c:pt>
                <c:pt idx="45">
                  <c:v>-0.00250737746659084</c:v>
                </c:pt>
                <c:pt idx="46">
                  <c:v>-0.00265398427740252</c:v>
                </c:pt>
                <c:pt idx="47">
                  <c:v>-0.00280142975131988</c:v>
                </c:pt>
                <c:pt idx="48">
                  <c:v>-0.00294970663528764</c:v>
                </c:pt>
                <c:pt idx="49">
                  <c:v>-0.00309880766873566</c:v>
                </c:pt>
                <c:pt idx="50">
                  <c:v>-0.00324872558302839</c:v>
                </c:pt>
                <c:pt idx="51">
                  <c:v>-0.00339945310095315</c:v>
                </c:pt>
                <c:pt idx="52">
                  <c:v>-0.00355098293625216</c:v>
                </c:pt>
                <c:pt idx="53">
                  <c:v>-0.00370330779319921</c:v>
                </c:pt>
                <c:pt idx="54">
                  <c:v>-0.00385642036620993</c:v>
                </c:pt>
                <c:pt idx="55">
                  <c:v>-0.00401031333950232</c:v>
                </c:pt>
                <c:pt idx="56">
                  <c:v>-0.00416497938677865</c:v>
                </c:pt>
                <c:pt idx="57">
                  <c:v>-0.00432041117095614</c:v>
                </c:pt>
                <c:pt idx="58">
                  <c:v>-0.00447660134392464</c:v>
                </c:pt>
                <c:pt idx="59">
                  <c:v>-0.00463354254633899</c:v>
                </c:pt>
                <c:pt idx="60">
                  <c:v>-0.00479122740744233</c:v>
                </c:pt>
                <c:pt idx="61">
                  <c:v>-0.00494964854492336</c:v>
                </c:pt>
                <c:pt idx="62">
                  <c:v>-0.00510879856479516</c:v>
                </c:pt>
                <c:pt idx="63">
                  <c:v>-0.00526867006131079</c:v>
                </c:pt>
                <c:pt idx="64">
                  <c:v>-0.00542925561690083</c:v>
                </c:pt>
                <c:pt idx="65">
                  <c:v>-0.00559054780213562</c:v>
                </c:pt>
                <c:pt idx="66">
                  <c:v>-0.00575253917572094</c:v>
                </c:pt>
                <c:pt idx="67">
                  <c:v>-0.00591522228450846</c:v>
                </c:pt>
                <c:pt idx="68">
                  <c:v>-0.00607858966353226</c:v>
                </c:pt>
                <c:pt idx="69">
                  <c:v>-0.00624263383607374</c:v>
                </c:pt>
                <c:pt idx="70">
                  <c:v>-0.00640734731373961</c:v>
                </c:pt>
                <c:pt idx="71">
                  <c:v>-0.00657272259656668</c:v>
                </c:pt>
                <c:pt idx="72">
                  <c:v>-0.00673875217314375</c:v>
                </c:pt>
                <c:pt idx="73">
                  <c:v>-0.00690542852075796</c:v>
                </c:pt>
                <c:pt idx="74">
                  <c:v>-0.00707274410555094</c:v>
                </c:pt>
                <c:pt idx="75">
                  <c:v>-0.00724069138270256</c:v>
                </c:pt>
                <c:pt idx="76">
                  <c:v>-0.00740926279662503</c:v>
                </c:pt>
                <c:pt idx="77">
                  <c:v>-0.00757845078118262</c:v>
                </c:pt>
                <c:pt idx="78">
                  <c:v>-0.00774824775991587</c:v>
                </c:pt>
                <c:pt idx="79">
                  <c:v>-0.00791864614628629</c:v>
                </c:pt>
                <c:pt idx="80">
                  <c:v>-0.00808963834394707</c:v>
                </c:pt>
                <c:pt idx="81">
                  <c:v>-0.00826121674700958</c:v>
                </c:pt>
                <c:pt idx="82">
                  <c:v>-0.00843337374033268</c:v>
                </c:pt>
                <c:pt idx="83">
                  <c:v>-0.00860610169983631</c:v>
                </c:pt>
                <c:pt idx="84">
                  <c:v>-0.00877939299280668</c:v>
                </c:pt>
                <c:pt idx="85">
                  <c:v>-0.00895323997822997</c:v>
                </c:pt>
                <c:pt idx="86">
                  <c:v>-0.00912763500713139</c:v>
                </c:pt>
                <c:pt idx="87">
                  <c:v>-0.00930041174230471</c:v>
                </c:pt>
                <c:pt idx="88">
                  <c:v>-0.00892331336339046</c:v>
                </c:pt>
                <c:pt idx="89">
                  <c:v>-0.00854519132941813</c:v>
                </c:pt>
                <c:pt idx="90">
                  <c:v>-0.00816606301759359</c:v>
                </c:pt>
                <c:pt idx="91">
                  <c:v>-0.00778594580177274</c:v>
                </c:pt>
                <c:pt idx="92">
                  <c:v>-0.00740485705144343</c:v>
                </c:pt>
                <c:pt idx="93">
                  <c:v>-0.00702281413071798</c:v>
                </c:pt>
                <c:pt idx="94">
                  <c:v>-0.00663983439729017</c:v>
                </c:pt>
                <c:pt idx="95">
                  <c:v>-0.00625593520139437</c:v>
                </c:pt>
                <c:pt idx="96">
                  <c:v>-0.00587113388473931</c:v>
                </c:pt>
                <c:pt idx="97">
                  <c:v>-0.00548544777943525</c:v>
                </c:pt>
                <c:pt idx="98">
                  <c:v>-0.00509889420690924</c:v>
                </c:pt>
                <c:pt idx="99">
                  <c:v>-0.00471149047680637</c:v>
                </c:pt>
                <c:pt idx="100">
                  <c:v>-0.00432325388588288</c:v>
                </c:pt>
                <c:pt idx="101">
                  <c:v>-0.00393420171689237</c:v>
                </c:pt>
                <c:pt idx="102">
                  <c:v>-0.00354435123745493</c:v>
                </c:pt>
                <c:pt idx="103">
                  <c:v>-0.00315371969892782</c:v>
                </c:pt>
                <c:pt idx="104">
                  <c:v>-0.00276232433526266</c:v>
                </c:pt>
                <c:pt idx="105">
                  <c:v>-0.00237018236185665</c:v>
                </c:pt>
                <c:pt idx="106">
                  <c:v>-0.0019773109743993</c:v>
                </c:pt>
                <c:pt idx="107">
                  <c:v>-0.00158372734771429</c:v>
                </c:pt>
                <c:pt idx="108">
                  <c:v>-0.00118944863459331</c:v>
                </c:pt>
                <c:pt idx="109">
                  <c:v>-0.000794491964627445</c:v>
                </c:pt>
                <c:pt idx="110">
                  <c:v>-0.000398874443032773</c:v>
                </c:pt>
                <c:pt idx="111">
                  <c:v>-2.61314948180373E-6</c:v>
                </c:pt>
                <c:pt idx="112">
                  <c:v>0.000394274863083701</c:v>
                </c:pt>
                <c:pt idx="113">
                  <c:v>0.000791772569626915</c:v>
                </c:pt>
                <c:pt idx="114">
                  <c:v>0.00118986297419557</c:v>
                </c:pt>
                <c:pt idx="115">
                  <c:v>0.00158852911111292</c:v>
                </c:pt>
                <c:pt idx="116">
                  <c:v>0.00198775404615052</c:v>
                </c:pt>
                <c:pt idx="117">
                  <c:v>0.00164340850986541</c:v>
                </c:pt>
                <c:pt idx="118">
                  <c:v>-0.000525943755616282</c:v>
                </c:pt>
                <c:pt idx="119">
                  <c:v>-0.00269461346778783</c:v>
                </c:pt>
                <c:pt idx="120">
                  <c:v>-0.00486262209437937</c:v>
                </c:pt>
                <c:pt idx="121">
                  <c:v>-0.00702999105984834</c:v>
                </c:pt>
                <c:pt idx="122">
                  <c:v>-0.00919674174386767</c:v>
                </c:pt>
                <c:pt idx="123">
                  <c:v>-0.0113628954798279</c:v>
                </c:pt>
                <c:pt idx="124">
                  <c:v>-0.0135284735533419</c:v>
                </c:pt>
                <c:pt idx="125">
                  <c:v>-0.0156934972007393</c:v>
                </c:pt>
                <c:pt idx="126">
                  <c:v>-0.0178579876075867</c:v>
                </c:pt>
                <c:pt idx="127">
                  <c:v>-0.0200219659071955</c:v>
                </c:pt>
                <c:pt idx="128">
                  <c:v>-0.0221854531791448</c:v>
                </c:pt>
                <c:pt idx="129">
                  <c:v>-0.0243484704478026</c:v>
                </c:pt>
                <c:pt idx="130">
                  <c:v>-0.026511038680866</c:v>
                </c:pt>
                <c:pt idx="131">
                  <c:v>-0.028673178787893</c:v>
                </c:pt>
                <c:pt idx="132">
                  <c:v>-0.0308349116188513</c:v>
                </c:pt>
                <c:pt idx="133">
                  <c:v>-0.0329962579626734</c:v>
                </c:pt>
                <c:pt idx="134">
                  <c:v>-0.0351572385458194</c:v>
                </c:pt>
                <c:pt idx="135">
                  <c:v>-0.0373178740308472</c:v>
                </c:pt>
                <c:pt idx="136">
                  <c:v>-0.0394781850149957</c:v>
                </c:pt>
                <c:pt idx="137">
                  <c:v>-0.0416381920287719</c:v>
                </c:pt>
                <c:pt idx="138">
                  <c:v>-0.0437979155345538</c:v>
                </c:pt>
                <c:pt idx="139">
                  <c:v>-0.0459573759251991</c:v>
                </c:pt>
                <c:pt idx="140">
                  <c:v>-0.0481165935226687</c:v>
                </c:pt>
                <c:pt idx="141">
                  <c:v>-0.0502755885766572</c:v>
                </c:pt>
                <c:pt idx="142">
                  <c:v>-0.0524343812632383</c:v>
                </c:pt>
                <c:pt idx="143">
                  <c:v>-0.0545929916835242</c:v>
                </c:pt>
                <c:pt idx="144">
                  <c:v>-0.0567514398623253</c:v>
                </c:pt>
                <c:pt idx="145">
                  <c:v>-0.058909745746842</c:v>
                </c:pt>
                <c:pt idx="146">
                  <c:v>-0.0610679292053496</c:v>
                </c:pt>
                <c:pt idx="147">
                  <c:v>-0.0632260100259099</c:v>
                </c:pt>
                <c:pt idx="148">
                  <c:v>-0.0653840079150928</c:v>
                </c:pt>
                <c:pt idx="149">
                  <c:v>-0.0675419424967069</c:v>
                </c:pt>
                <c:pt idx="150">
                  <c:v>-0.0696998333105515</c:v>
                </c:pt>
                <c:pt idx="151">
                  <c:v>-0.0718576998111782</c:v>
                </c:pt>
                <c:pt idx="152">
                  <c:v>-0.0740155613666696</c:v>
                </c:pt>
                <c:pt idx="153">
                  <c:v>-0.0761734372574297</c:v>
                </c:pt>
                <c:pt idx="154">
                  <c:v>-0.0783313466749959</c:v>
                </c:pt>
                <c:pt idx="155">
                  <c:v>-0.0804893087208579</c:v>
                </c:pt>
                <c:pt idx="156">
                  <c:v>-0.0826473424053023</c:v>
                </c:pt>
                <c:pt idx="157">
                  <c:v>-0.0848054666462595</c:v>
                </c:pt>
                <c:pt idx="158">
                  <c:v>-0.0869637002681829</c:v>
                </c:pt>
                <c:pt idx="159">
                  <c:v>-0.0891220620009341</c:v>
                </c:pt>
                <c:pt idx="160">
                  <c:v>-0.0912805704786849</c:v>
                </c:pt>
                <c:pt idx="161">
                  <c:v>-0.0934392442388367</c:v>
                </c:pt>
                <c:pt idx="162">
                  <c:v>-0.0955981017209658</c:v>
                </c:pt>
                <c:pt idx="163">
                  <c:v>-0.0977571612657707</c:v>
                </c:pt>
                <c:pt idx="164">
                  <c:v>-0.0999164411140495</c:v>
                </c:pt>
                <c:pt idx="165">
                  <c:v>-0.102075959405684</c:v>
                </c:pt>
                <c:pt idx="166">
                  <c:v>-0.104235734178654</c:v>
                </c:pt>
                <c:pt idx="167">
                  <c:v>-0.106395783368056</c:v>
                </c:pt>
                <c:pt idx="168">
                  <c:v>-0.10855612480515</c:v>
                </c:pt>
                <c:pt idx="169">
                  <c:v>-0.110620072703952</c:v>
                </c:pt>
                <c:pt idx="170">
                  <c:v>-0.110974583512238</c:v>
                </c:pt>
                <c:pt idx="171">
                  <c:v>-0.11132901586298</c:v>
                </c:pt>
                <c:pt idx="172">
                  <c:v>-0.111683357727471</c:v>
                </c:pt>
                <c:pt idx="173">
                  <c:v>-0.112037597129766</c:v>
                </c:pt>
                <c:pt idx="174">
                  <c:v>-0.112391722147425</c:v>
                </c:pt>
                <c:pt idx="175">
                  <c:v>-0.112745720912248</c:v>
                </c:pt>
                <c:pt idx="176">
                  <c:v>-0.113099581610991</c:v>
                </c:pt>
                <c:pt idx="177">
                  <c:v>-0.113453292486089</c:v>
                </c:pt>
                <c:pt idx="178">
                  <c:v>-0.113806841836355</c:v>
                </c:pt>
                <c:pt idx="179">
                  <c:v>-0.114160218017669</c:v>
                </c:pt>
                <c:pt idx="180">
                  <c:v>-0.114513409443668</c:v>
                </c:pt>
                <c:pt idx="181">
                  <c:v>-0.114866404586415</c:v>
                </c:pt>
                <c:pt idx="182">
                  <c:v>-0.115219191977065</c:v>
                </c:pt>
                <c:pt idx="183">
                  <c:v>-0.115571760206516</c:v>
                </c:pt>
                <c:pt idx="184">
                  <c:v>-0.115924097926053</c:v>
                </c:pt>
                <c:pt idx="185">
                  <c:v>-0.116276193847973</c:v>
                </c:pt>
                <c:pt idx="186">
                  <c:v>-0.116628036746219</c:v>
                </c:pt>
                <c:pt idx="187">
                  <c:v>-0.116979615456977</c:v>
                </c:pt>
                <c:pt idx="188">
                  <c:v>-0.117330918879286</c:v>
                </c:pt>
                <c:pt idx="189">
                  <c:v>-0.117681935975616</c:v>
                </c:pt>
                <c:pt idx="190">
                  <c:v>-0.11803265577246</c:v>
                </c:pt>
                <c:pt idx="191">
                  <c:v>-0.118383067360889</c:v>
                </c:pt>
                <c:pt idx="192">
                  <c:v>-0.118733159897113</c:v>
                </c:pt>
                <c:pt idx="193">
                  <c:v>-0.119082922603025</c:v>
                </c:pt>
                <c:pt idx="194">
                  <c:v>-0.119432344766734</c:v>
                </c:pt>
                <c:pt idx="195">
                  <c:v>-0.11978141574309</c:v>
                </c:pt>
                <c:pt idx="196">
                  <c:v>-0.120130124954194</c:v>
                </c:pt>
                <c:pt idx="197">
                  <c:v>-0.120478461889894</c:v>
                </c:pt>
                <c:pt idx="198">
                  <c:v>-0.120826416108281</c:v>
                </c:pt>
                <c:pt idx="199">
                  <c:v>-0.121173977236163</c:v>
                </c:pt>
                <c:pt idx="200">
                  <c:v>-0.121521134969527</c:v>
                </c:pt>
              </c:numCache>
            </c:numRef>
          </c:yVal>
          <c:smooth val="0"/>
        </c:ser>
        <c:ser>
          <c:idx val="4"/>
          <c:order val="4"/>
          <c:tx>
            <c:v>output share</c:v>
          </c:tx>
          <c:spPr>
            <a:ln w="38100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Sectors!$A$17:$A$217</c:f>
              <c:numCache>
                <c:formatCode>General</c:formatCode>
                <c:ptCount val="2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0.102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</c:v>
                </c:pt>
                <c:pt idx="156">
                  <c:v>0.78</c:v>
                </c:pt>
                <c:pt idx="157">
                  <c:v>0.785</c:v>
                </c:pt>
                <c:pt idx="158">
                  <c:v>0.79</c:v>
                </c:pt>
                <c:pt idx="159">
                  <c:v>0.795</c:v>
                </c:pt>
                <c:pt idx="160">
                  <c:v>0.8</c:v>
                </c:pt>
                <c:pt idx="161">
                  <c:v>0.805</c:v>
                </c:pt>
                <c:pt idx="162">
                  <c:v>0.81</c:v>
                </c:pt>
                <c:pt idx="163">
                  <c:v>0.815</c:v>
                </c:pt>
                <c:pt idx="164">
                  <c:v>0.82</c:v>
                </c:pt>
                <c:pt idx="165">
                  <c:v>0.825</c:v>
                </c:pt>
                <c:pt idx="166">
                  <c:v>0.83</c:v>
                </c:pt>
                <c:pt idx="167">
                  <c:v>0.835</c:v>
                </c:pt>
                <c:pt idx="168">
                  <c:v>0.84</c:v>
                </c:pt>
                <c:pt idx="169">
                  <c:v>0.845</c:v>
                </c:pt>
                <c:pt idx="170">
                  <c:v>0.85</c:v>
                </c:pt>
                <c:pt idx="171">
                  <c:v>0.855</c:v>
                </c:pt>
                <c:pt idx="172">
                  <c:v>0.86</c:v>
                </c:pt>
                <c:pt idx="173">
                  <c:v>0.865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</c:v>
                </c:pt>
                <c:pt idx="178">
                  <c:v>0.89</c:v>
                </c:pt>
                <c:pt idx="179">
                  <c:v>0.895</c:v>
                </c:pt>
                <c:pt idx="180">
                  <c:v>0.9</c:v>
                </c:pt>
                <c:pt idx="181">
                  <c:v>0.905</c:v>
                </c:pt>
                <c:pt idx="182">
                  <c:v>0.91</c:v>
                </c:pt>
                <c:pt idx="183">
                  <c:v>0.915</c:v>
                </c:pt>
                <c:pt idx="184">
                  <c:v>0.92</c:v>
                </c:pt>
                <c:pt idx="185">
                  <c:v>0.925</c:v>
                </c:pt>
                <c:pt idx="186">
                  <c:v>0.93</c:v>
                </c:pt>
                <c:pt idx="187">
                  <c:v>0.935</c:v>
                </c:pt>
                <c:pt idx="188">
                  <c:v>0.94</c:v>
                </c:pt>
                <c:pt idx="189">
                  <c:v>0.945</c:v>
                </c:pt>
                <c:pt idx="190">
                  <c:v>0.95</c:v>
                </c:pt>
                <c:pt idx="191">
                  <c:v>0.955</c:v>
                </c:pt>
                <c:pt idx="192">
                  <c:v>0.96</c:v>
                </c:pt>
                <c:pt idx="193">
                  <c:v>0.965</c:v>
                </c:pt>
                <c:pt idx="194">
                  <c:v>0.97</c:v>
                </c:pt>
                <c:pt idx="195">
                  <c:v>0.975</c:v>
                </c:pt>
                <c:pt idx="196">
                  <c:v>0.98</c:v>
                </c:pt>
                <c:pt idx="197">
                  <c:v>0.985</c:v>
                </c:pt>
                <c:pt idx="198">
                  <c:v>0.99</c:v>
                </c:pt>
                <c:pt idx="199">
                  <c:v>0.995</c:v>
                </c:pt>
                <c:pt idx="200">
                  <c:v>1.0</c:v>
                </c:pt>
              </c:numCache>
            </c:numRef>
          </c:xVal>
          <c:yVal>
            <c:numRef>
              <c:f>Sectors!$BJ$17:$BJ$217</c:f>
              <c:numCache>
                <c:formatCode>0.00</c:formatCode>
                <c:ptCount val="201"/>
                <c:pt idx="0">
                  <c:v>0.0167839148180528</c:v>
                </c:pt>
                <c:pt idx="1">
                  <c:v>0.0166826764546847</c:v>
                </c:pt>
                <c:pt idx="2">
                  <c:v>0.0165802565305559</c:v>
                </c:pt>
                <c:pt idx="3">
                  <c:v>0.0164766640275609</c:v>
                </c:pt>
                <c:pt idx="4">
                  <c:v>0.0163719077847835</c:v>
                </c:pt>
                <c:pt idx="5">
                  <c:v>0.0162659965083307</c:v>
                </c:pt>
                <c:pt idx="6">
                  <c:v>0.0161589387804948</c:v>
                </c:pt>
                <c:pt idx="7">
                  <c:v>0.0160507430683171</c:v>
                </c:pt>
                <c:pt idx="8">
                  <c:v>0.0159414177315629</c:v>
                </c:pt>
                <c:pt idx="9">
                  <c:v>0.0158309710302101</c:v>
                </c:pt>
                <c:pt idx="10">
                  <c:v>0.0157194111314363</c:v>
                </c:pt>
                <c:pt idx="11">
                  <c:v>0.0156067461161709</c:v>
                </c:pt>
                <c:pt idx="12">
                  <c:v>0.0154929839852387</c:v>
                </c:pt>
                <c:pt idx="13">
                  <c:v>0.0153781326651217</c:v>
                </c:pt>
                <c:pt idx="14">
                  <c:v>0.015262200013372</c:v>
                </c:pt>
                <c:pt idx="15">
                  <c:v>0.0151451938236919</c:v>
                </c:pt>
                <c:pt idx="16">
                  <c:v>0.0150271218307108</c:v>
                </c:pt>
                <c:pt idx="17">
                  <c:v>0.0149079917144855</c:v>
                </c:pt>
                <c:pt idx="18">
                  <c:v>0.0147878111047196</c:v>
                </c:pt>
                <c:pt idx="19">
                  <c:v>0.0146665875847479</c:v>
                </c:pt>
                <c:pt idx="20">
                  <c:v>0.0144951369176512</c:v>
                </c:pt>
                <c:pt idx="21">
                  <c:v>0.0144210419379759</c:v>
                </c:pt>
                <c:pt idx="22">
                  <c:v>0.0142967347786782</c:v>
                </c:pt>
                <c:pt idx="23">
                  <c:v>0.0141714146506536</c:v>
                </c:pt>
                <c:pt idx="24">
                  <c:v>0.0140450889574929</c:v>
                </c:pt>
                <c:pt idx="25">
                  <c:v>0.0139177650759241</c:v>
                </c:pt>
                <c:pt idx="26">
                  <c:v>0.013789450358433</c:v>
                </c:pt>
                <c:pt idx="27">
                  <c:v>0.0136601521357545</c:v>
                </c:pt>
                <c:pt idx="28">
                  <c:v>0.0135298777192081</c:v>
                </c:pt>
                <c:pt idx="29">
                  <c:v>0.0133986344029111</c:v>
                </c:pt>
                <c:pt idx="30">
                  <c:v>0.0132664294658663</c:v>
                </c:pt>
                <c:pt idx="31">
                  <c:v>0.0131332701739153</c:v>
                </c:pt>
                <c:pt idx="32">
                  <c:v>0.0129991637815987</c:v>
                </c:pt>
                <c:pt idx="33">
                  <c:v>0.0128641175339037</c:v>
                </c:pt>
                <c:pt idx="34">
                  <c:v>0.0127281386679032</c:v>
                </c:pt>
                <c:pt idx="35">
                  <c:v>0.0125912344143077</c:v>
                </c:pt>
                <c:pt idx="36">
                  <c:v>0.0124534119989273</c:v>
                </c:pt>
                <c:pt idx="37">
                  <c:v>0.0123146786440356</c:v>
                </c:pt>
                <c:pt idx="38">
                  <c:v>0.0121750415696695</c:v>
                </c:pt>
                <c:pt idx="39">
                  <c:v>0.0120345079948351</c:v>
                </c:pt>
                <c:pt idx="40">
                  <c:v>0.0118930851386439</c:v>
                </c:pt>
                <c:pt idx="41">
                  <c:v>0.0117507802213842</c:v>
                </c:pt>
                <c:pt idx="42">
                  <c:v>0.0116076004655152</c:v>
                </c:pt>
                <c:pt idx="43">
                  <c:v>0.0114635530966044</c:v>
                </c:pt>
                <c:pt idx="44">
                  <c:v>0.011318645344201</c:v>
                </c:pt>
                <c:pt idx="45">
                  <c:v>0.0111728844426475</c:v>
                </c:pt>
                <c:pt idx="46">
                  <c:v>0.0110262776318358</c:v>
                </c:pt>
                <c:pt idx="47">
                  <c:v>0.0108788321579185</c:v>
                </c:pt>
                <c:pt idx="48">
                  <c:v>0.0107305552739507</c:v>
                </c:pt>
                <c:pt idx="49">
                  <c:v>0.0105814542405027</c:v>
                </c:pt>
                <c:pt idx="50">
                  <c:v>0.01043153632621</c:v>
                </c:pt>
                <c:pt idx="51">
                  <c:v>0.0102808088082852</c:v>
                </c:pt>
                <c:pt idx="52">
                  <c:v>0.0101292789729862</c:v>
                </c:pt>
                <c:pt idx="53">
                  <c:v>0.00997695411603915</c:v>
                </c:pt>
                <c:pt idx="54">
                  <c:v>0.00982384154302842</c:v>
                </c:pt>
                <c:pt idx="55">
                  <c:v>0.00966994856973604</c:v>
                </c:pt>
                <c:pt idx="56">
                  <c:v>0.00951528252245971</c:v>
                </c:pt>
                <c:pt idx="57">
                  <c:v>0.00935985073828222</c:v>
                </c:pt>
                <c:pt idx="58">
                  <c:v>0.00920366056531372</c:v>
                </c:pt>
                <c:pt idx="59">
                  <c:v>0.00904671936289937</c:v>
                </c:pt>
                <c:pt idx="60">
                  <c:v>0.00888903450179603</c:v>
                </c:pt>
                <c:pt idx="61">
                  <c:v>0.008730613364315</c:v>
                </c:pt>
                <c:pt idx="62">
                  <c:v>0.0085714633444432</c:v>
                </c:pt>
                <c:pt idx="63">
                  <c:v>0.00841159184792757</c:v>
                </c:pt>
                <c:pt idx="64">
                  <c:v>0.00825100629233753</c:v>
                </c:pt>
                <c:pt idx="65">
                  <c:v>0.00808971410710274</c:v>
                </c:pt>
                <c:pt idx="66">
                  <c:v>0.00792772273351742</c:v>
                </c:pt>
                <c:pt idx="67">
                  <c:v>0.0077650396247299</c:v>
                </c:pt>
                <c:pt idx="68">
                  <c:v>0.0076016722457061</c:v>
                </c:pt>
                <c:pt idx="69">
                  <c:v>0.00743762807316462</c:v>
                </c:pt>
                <c:pt idx="70">
                  <c:v>0.00727291459549875</c:v>
                </c:pt>
                <c:pt idx="71">
                  <c:v>0.00710753931267168</c:v>
                </c:pt>
                <c:pt idx="72">
                  <c:v>0.00694150973609461</c:v>
                </c:pt>
                <c:pt idx="73">
                  <c:v>0.0067748333884804</c:v>
                </c:pt>
                <c:pt idx="74">
                  <c:v>0.00660751780368742</c:v>
                </c:pt>
                <c:pt idx="75">
                  <c:v>0.0064395705265358</c:v>
                </c:pt>
                <c:pt idx="76">
                  <c:v>0.00627099911261333</c:v>
                </c:pt>
                <c:pt idx="77">
                  <c:v>0.00610181112805574</c:v>
                </c:pt>
                <c:pt idx="78">
                  <c:v>0.00593201414932249</c:v>
                </c:pt>
                <c:pt idx="79">
                  <c:v>0.00576161576295207</c:v>
                </c:pt>
                <c:pt idx="80">
                  <c:v>0.00559062356529129</c:v>
                </c:pt>
                <c:pt idx="81">
                  <c:v>0.00541904516222878</c:v>
                </c:pt>
                <c:pt idx="82">
                  <c:v>0.00524688816890568</c:v>
                </c:pt>
                <c:pt idx="83">
                  <c:v>0.00507416020940205</c:v>
                </c:pt>
                <c:pt idx="84">
                  <c:v>0.00490086891643168</c:v>
                </c:pt>
                <c:pt idx="85">
                  <c:v>0.00472702193100839</c:v>
                </c:pt>
                <c:pt idx="86">
                  <c:v>0.00455262690210697</c:v>
                </c:pt>
                <c:pt idx="87">
                  <c:v>0.00437985016693364</c:v>
                </c:pt>
                <c:pt idx="88">
                  <c:v>0.0047569485458479</c:v>
                </c:pt>
                <c:pt idx="89">
                  <c:v>0.00513507057982023</c:v>
                </c:pt>
                <c:pt idx="90">
                  <c:v>0.00551419889164477</c:v>
                </c:pt>
                <c:pt idx="91">
                  <c:v>0.00589431610746562</c:v>
                </c:pt>
                <c:pt idx="92">
                  <c:v>0.00627540485779493</c:v>
                </c:pt>
                <c:pt idx="93">
                  <c:v>0.00665744777852038</c:v>
                </c:pt>
                <c:pt idx="94">
                  <c:v>0.00704042751194819</c:v>
                </c:pt>
                <c:pt idx="95">
                  <c:v>0.00742432670784399</c:v>
                </c:pt>
                <c:pt idx="96">
                  <c:v>0.00780912802449905</c:v>
                </c:pt>
                <c:pt idx="97">
                  <c:v>0.00819481412980311</c:v>
                </c:pt>
                <c:pt idx="98">
                  <c:v>0.00858136770232912</c:v>
                </c:pt>
                <c:pt idx="99">
                  <c:v>0.00896877143243199</c:v>
                </c:pt>
                <c:pt idx="100">
                  <c:v>0.00935700802335548</c:v>
                </c:pt>
                <c:pt idx="101">
                  <c:v>0.00974606019234599</c:v>
                </c:pt>
                <c:pt idx="102">
                  <c:v>0.0101359106717834</c:v>
                </c:pt>
                <c:pt idx="103">
                  <c:v>0.0105265422103105</c:v>
                </c:pt>
                <c:pt idx="104">
                  <c:v>0.0109179375739757</c:v>
                </c:pt>
                <c:pt idx="105">
                  <c:v>0.0113100795473817</c:v>
                </c:pt>
                <c:pt idx="106">
                  <c:v>0.0117029509348391</c:v>
                </c:pt>
                <c:pt idx="107">
                  <c:v>0.0120965345615241</c:v>
                </c:pt>
                <c:pt idx="108">
                  <c:v>0.012490813274645</c:v>
                </c:pt>
                <c:pt idx="109">
                  <c:v>0.0128857699446109</c:v>
                </c:pt>
                <c:pt idx="110">
                  <c:v>0.0132813874662056</c:v>
                </c:pt>
                <c:pt idx="111">
                  <c:v>0.0136776487597566</c:v>
                </c:pt>
                <c:pt idx="112">
                  <c:v>0.0140745367723221</c:v>
                </c:pt>
                <c:pt idx="113">
                  <c:v>0.0144720344788653</c:v>
                </c:pt>
                <c:pt idx="114">
                  <c:v>0.0148701248834339</c:v>
                </c:pt>
                <c:pt idx="115">
                  <c:v>0.0152687910203513</c:v>
                </c:pt>
                <c:pt idx="116">
                  <c:v>0.0156680159553889</c:v>
                </c:pt>
                <c:pt idx="117">
                  <c:v>0.0153236704191038</c:v>
                </c:pt>
                <c:pt idx="118">
                  <c:v>0.0131543181536221</c:v>
                </c:pt>
                <c:pt idx="119">
                  <c:v>0.0109856484414505</c:v>
                </c:pt>
                <c:pt idx="120">
                  <c:v>0.00881763981485899</c:v>
                </c:pt>
                <c:pt idx="121">
                  <c:v>0.00665027084939002</c:v>
                </c:pt>
                <c:pt idx="122">
                  <c:v>0.00448352016537069</c:v>
                </c:pt>
                <c:pt idx="123">
                  <c:v>0.00231736642941044</c:v>
                </c:pt>
                <c:pt idx="124">
                  <c:v>0.000151788355896491</c:v>
                </c:pt>
                <c:pt idx="125">
                  <c:v>-0.00201323529150096</c:v>
                </c:pt>
                <c:pt idx="126">
                  <c:v>-0.00417772569834839</c:v>
                </c:pt>
                <c:pt idx="127">
                  <c:v>-0.00634170399795716</c:v>
                </c:pt>
                <c:pt idx="128">
                  <c:v>-0.00850519126990641</c:v>
                </c:pt>
                <c:pt idx="129">
                  <c:v>-0.0106682085385642</c:v>
                </c:pt>
                <c:pt idx="130">
                  <c:v>-0.0128307767716276</c:v>
                </c:pt>
                <c:pt idx="131">
                  <c:v>-0.0149929168786547</c:v>
                </c:pt>
                <c:pt idx="132">
                  <c:v>-0.0171546497096129</c:v>
                </c:pt>
                <c:pt idx="133">
                  <c:v>-0.019315996053435</c:v>
                </c:pt>
                <c:pt idx="134">
                  <c:v>-0.021476976636581</c:v>
                </c:pt>
                <c:pt idx="135">
                  <c:v>-0.0236376121216089</c:v>
                </c:pt>
                <c:pt idx="136">
                  <c:v>-0.0257979231057573</c:v>
                </c:pt>
                <c:pt idx="137">
                  <c:v>-0.0279579301195335</c:v>
                </c:pt>
                <c:pt idx="138">
                  <c:v>-0.0301176536253155</c:v>
                </c:pt>
                <c:pt idx="139">
                  <c:v>-0.0322771140159607</c:v>
                </c:pt>
                <c:pt idx="140">
                  <c:v>-0.0344363316134303</c:v>
                </c:pt>
                <c:pt idx="141">
                  <c:v>-0.0365953266674189</c:v>
                </c:pt>
                <c:pt idx="142">
                  <c:v>-0.0387541193539999</c:v>
                </c:pt>
                <c:pt idx="143">
                  <c:v>-0.0409127297742858</c:v>
                </c:pt>
                <c:pt idx="144">
                  <c:v>-0.043071177953087</c:v>
                </c:pt>
                <c:pt idx="145">
                  <c:v>-0.0452294838376036</c:v>
                </c:pt>
                <c:pt idx="146">
                  <c:v>-0.0473876672961113</c:v>
                </c:pt>
                <c:pt idx="147">
                  <c:v>-0.0495457481166716</c:v>
                </c:pt>
                <c:pt idx="148">
                  <c:v>-0.0517037460058544</c:v>
                </c:pt>
                <c:pt idx="149">
                  <c:v>-0.0538616805874686</c:v>
                </c:pt>
                <c:pt idx="150">
                  <c:v>-0.0560195714013131</c:v>
                </c:pt>
                <c:pt idx="151">
                  <c:v>-0.0581774379019398</c:v>
                </c:pt>
                <c:pt idx="152">
                  <c:v>-0.0603352994574312</c:v>
                </c:pt>
                <c:pt idx="153">
                  <c:v>-0.0624931753481914</c:v>
                </c:pt>
                <c:pt idx="154">
                  <c:v>-0.0646510847657575</c:v>
                </c:pt>
                <c:pt idx="155">
                  <c:v>-0.0668090468116195</c:v>
                </c:pt>
                <c:pt idx="156">
                  <c:v>-0.0689670804960639</c:v>
                </c:pt>
                <c:pt idx="157">
                  <c:v>-0.0711252047370212</c:v>
                </c:pt>
                <c:pt idx="158">
                  <c:v>-0.0732834383589446</c:v>
                </c:pt>
                <c:pt idx="159">
                  <c:v>-0.0754418000916958</c:v>
                </c:pt>
                <c:pt idx="160">
                  <c:v>-0.0776003085694466</c:v>
                </c:pt>
                <c:pt idx="161">
                  <c:v>-0.0797589823295983</c:v>
                </c:pt>
                <c:pt idx="162">
                  <c:v>-0.0819178398117274</c:v>
                </c:pt>
                <c:pt idx="163">
                  <c:v>-0.0840768993565324</c:v>
                </c:pt>
                <c:pt idx="164">
                  <c:v>-0.0862361792048112</c:v>
                </c:pt>
                <c:pt idx="165">
                  <c:v>-0.0883956974964461</c:v>
                </c:pt>
                <c:pt idx="166">
                  <c:v>-0.0905554722694159</c:v>
                </c:pt>
                <c:pt idx="167">
                  <c:v>-0.0927155214588178</c:v>
                </c:pt>
                <c:pt idx="168">
                  <c:v>-0.0948758628959116</c:v>
                </c:pt>
                <c:pt idx="169">
                  <c:v>-0.0969398107947138</c:v>
                </c:pt>
                <c:pt idx="170">
                  <c:v>-0.0972943216029993</c:v>
                </c:pt>
                <c:pt idx="171">
                  <c:v>-0.0976487539537417</c:v>
                </c:pt>
                <c:pt idx="172">
                  <c:v>-0.0980030958182326</c:v>
                </c:pt>
                <c:pt idx="173">
                  <c:v>-0.0983573352205278</c:v>
                </c:pt>
                <c:pt idx="174">
                  <c:v>-0.0987114602381867</c:v>
                </c:pt>
                <c:pt idx="175">
                  <c:v>-0.0990654590030093</c:v>
                </c:pt>
                <c:pt idx="176">
                  <c:v>-0.0994193197017522</c:v>
                </c:pt>
                <c:pt idx="177">
                  <c:v>-0.0997730305768507</c:v>
                </c:pt>
                <c:pt idx="178">
                  <c:v>-0.100126579927117</c:v>
                </c:pt>
                <c:pt idx="179">
                  <c:v>-0.100479956108431</c:v>
                </c:pt>
                <c:pt idx="180">
                  <c:v>-0.10083314753443</c:v>
                </c:pt>
                <c:pt idx="181">
                  <c:v>-0.101186142677177</c:v>
                </c:pt>
                <c:pt idx="182">
                  <c:v>-0.101538930067827</c:v>
                </c:pt>
                <c:pt idx="183">
                  <c:v>-0.101891498297278</c:v>
                </c:pt>
                <c:pt idx="184">
                  <c:v>-0.102243836016814</c:v>
                </c:pt>
                <c:pt idx="185">
                  <c:v>-0.102595931938735</c:v>
                </c:pt>
                <c:pt idx="186">
                  <c:v>-0.102947774836981</c:v>
                </c:pt>
                <c:pt idx="187">
                  <c:v>-0.103299353547739</c:v>
                </c:pt>
                <c:pt idx="188">
                  <c:v>-0.103650656970047</c:v>
                </c:pt>
                <c:pt idx="189">
                  <c:v>-0.104001674066378</c:v>
                </c:pt>
                <c:pt idx="190">
                  <c:v>-0.104352393863222</c:v>
                </c:pt>
                <c:pt idx="191">
                  <c:v>-0.104702805451651</c:v>
                </c:pt>
                <c:pt idx="192">
                  <c:v>-0.105052897987875</c:v>
                </c:pt>
                <c:pt idx="193">
                  <c:v>-0.105402660693786</c:v>
                </c:pt>
                <c:pt idx="194">
                  <c:v>-0.105752082857496</c:v>
                </c:pt>
                <c:pt idx="195">
                  <c:v>-0.106101153833851</c:v>
                </c:pt>
                <c:pt idx="196">
                  <c:v>-0.106449863044955</c:v>
                </c:pt>
                <c:pt idx="197">
                  <c:v>-0.106798199980655</c:v>
                </c:pt>
                <c:pt idx="198">
                  <c:v>-0.107146154199043</c:v>
                </c:pt>
                <c:pt idx="199">
                  <c:v>-0.107493715326924</c:v>
                </c:pt>
                <c:pt idx="200">
                  <c:v>-0.107840873060289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9825512"/>
        <c:axId val="-2116452408"/>
      </c:scatterChart>
      <c:valAx>
        <c:axId val="-2110670936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Sector,</a:t>
                </a:r>
                <a:r>
                  <a:rPr lang="en-US" sz="1400" baseline="0"/>
                  <a:t> ordered by skill intensity of its technology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6758920"/>
        <c:crosses val="autoZero"/>
        <c:crossBetween val="midCat"/>
      </c:valAx>
      <c:valAx>
        <c:axId val="-2116758920"/>
        <c:scaling>
          <c:orientation val="minMax"/>
          <c:max val="0.2"/>
          <c:min val="-0.3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Employment</a:t>
                </a:r>
                <a:r>
                  <a:rPr lang="en-US" sz="1400" baseline="0"/>
                  <a:t> impact (dashed series)</a:t>
                </a:r>
                <a:endParaRPr lang="en-US" sz="1400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0670936"/>
        <c:crosses val="autoZero"/>
        <c:crossBetween val="midCat"/>
        <c:majorUnit val="0.1"/>
      </c:valAx>
      <c:valAx>
        <c:axId val="-2116452408"/>
        <c:scaling>
          <c:orientation val="minMax"/>
          <c:max val="0.1"/>
          <c:min val="-0.1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Output</a:t>
                </a:r>
                <a:r>
                  <a:rPr lang="en-US" sz="1400" baseline="0"/>
                  <a:t> impact (solid series)</a:t>
                </a:r>
                <a:endParaRPr lang="en-US" sz="1400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9825512"/>
        <c:crosses val="max"/>
        <c:crossBetween val="midCat"/>
        <c:majorUnit val="0.05"/>
      </c:valAx>
      <c:valAx>
        <c:axId val="-2109825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16452408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95840342771941"/>
          <c:y val="0.657575243965728"/>
          <c:w val="0.422340963113032"/>
          <c:h val="0.22978378887170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3.  Compensation</a:t>
            </a:r>
            <a:r>
              <a:rPr lang="en-US" baseline="0"/>
              <a:t> Ratios and the Surplus from ESI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69478155956429"/>
          <c:y val="0.177089799230707"/>
          <c:w val="0.861435292835176"/>
          <c:h val="0.751195820019945"/>
        </c:manualLayout>
      </c:layout>
      <c:scatterChart>
        <c:scatterStyle val="lineMarker"/>
        <c:varyColors val="0"/>
        <c:ser>
          <c:idx val="0"/>
          <c:order val="0"/>
          <c:tx>
            <c:v>model distribution w/o ACA</c:v>
          </c:tx>
          <c:spPr>
            <a:ln w="381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Sectors!$W$17:$W$217</c:f>
              <c:numCache>
                <c:formatCode>#,##0.00</c:formatCode>
                <c:ptCount val="201"/>
                <c:pt idx="0">
                  <c:v>0.0195074776174262</c:v>
                </c:pt>
                <c:pt idx="1">
                  <c:v>0.0384341103377247</c:v>
                </c:pt>
                <c:pt idx="2">
                  <c:v>0.0568014772633708</c:v>
                </c:pt>
                <c:pt idx="3">
                  <c:v>0.0746302563861251</c:v>
                </c:pt>
                <c:pt idx="4">
                  <c:v>0.0919402660073041</c:v>
                </c:pt>
                <c:pt idx="5">
                  <c:v>0.108750504099777</c:v>
                </c:pt>
                <c:pt idx="6">
                  <c:v>0.125079185721417</c:v>
                </c:pt>
                <c:pt idx="7">
                  <c:v>0.140943778583465</c:v>
                </c:pt>
                <c:pt idx="8">
                  <c:v>0.156361036871423</c:v>
                </c:pt>
                <c:pt idx="9">
                  <c:v>0.171347033410539</c:v>
                </c:pt>
                <c:pt idx="10">
                  <c:v>0.185917190262799</c:v>
                </c:pt>
                <c:pt idx="11">
                  <c:v>0.200086307837444</c:v>
                </c:pt>
                <c:pt idx="12">
                  <c:v>0.21386859259249</c:v>
                </c:pt>
                <c:pt idx="13">
                  <c:v>0.227277683400371</c:v>
                </c:pt>
                <c:pt idx="14">
                  <c:v>0.240326676646825</c:v>
                </c:pt>
                <c:pt idx="15">
                  <c:v>0.253028150128311</c:v>
                </c:pt>
                <c:pt idx="16">
                  <c:v>0.265394185809651</c:v>
                </c:pt>
                <c:pt idx="17">
                  <c:v>0.277436391500225</c:v>
                </c:pt>
                <c:pt idx="18">
                  <c:v>0.289165921503871</c:v>
                </c:pt>
                <c:pt idx="19">
                  <c:v>0.300593496294636</c:v>
                </c:pt>
                <c:pt idx="20">
                  <c:v>0.311615557295902</c:v>
                </c:pt>
                <c:pt idx="21">
                  <c:v>0.322469740640365</c:v>
                </c:pt>
                <c:pt idx="22">
                  <c:v>0.333051710377999</c:v>
                </c:pt>
                <c:pt idx="23">
                  <c:v>0.343370630609843</c:v>
                </c:pt>
                <c:pt idx="24">
                  <c:v>0.353435317010134</c:v>
                </c:pt>
                <c:pt idx="25">
                  <c:v>0.363254251605069</c:v>
                </c:pt>
                <c:pt idx="26">
                  <c:v>0.372835596871864</c:v>
                </c:pt>
                <c:pt idx="27">
                  <c:v>0.382187209191714</c:v>
                </c:pt>
                <c:pt idx="28">
                  <c:v>0.391316651688484</c:v>
                </c:pt>
                <c:pt idx="29">
                  <c:v>0.400231206483295</c:v>
                </c:pt>
                <c:pt idx="30">
                  <c:v>0.408937886393598</c:v>
                </c:pt>
                <c:pt idx="31">
                  <c:v>0.41744344610382</c:v>
                </c:pt>
                <c:pt idx="32">
                  <c:v>0.425754392833287</c:v>
                </c:pt>
                <c:pt idx="33">
                  <c:v>0.433876996525768</c:v>
                </c:pt>
                <c:pt idx="34">
                  <c:v>0.441817299583756</c:v>
                </c:pt>
                <c:pt idx="35">
                  <c:v>0.4495811261694</c:v>
                </c:pt>
                <c:pt idx="36">
                  <c:v>0.457174091092872</c:v>
                </c:pt>
                <c:pt idx="37">
                  <c:v>0.464601608307906</c:v>
                </c:pt>
                <c:pt idx="38">
                  <c:v>0.471868899033235</c:v>
                </c:pt>
                <c:pt idx="39">
                  <c:v>0.478980999517697</c:v>
                </c:pt>
                <c:pt idx="40">
                  <c:v>0.485942768465887</c:v>
                </c:pt>
                <c:pt idx="41">
                  <c:v>0.492758894140388</c:v>
                </c:pt>
                <c:pt idx="42">
                  <c:v>0.49943390115578</c:v>
                </c:pt>
                <c:pt idx="43">
                  <c:v>0.505972156978913</c:v>
                </c:pt>
                <c:pt idx="44">
                  <c:v>0.512377878149152</c:v>
                </c:pt>
                <c:pt idx="45">
                  <c:v>0.518655136231661</c:v>
                </c:pt>
                <c:pt idx="46">
                  <c:v>0.524807863516125</c:v>
                </c:pt>
                <c:pt idx="47">
                  <c:v>0.530839858472701</c:v>
                </c:pt>
                <c:pt idx="48">
                  <c:v>0.536754790976402</c:v>
                </c:pt>
                <c:pt idx="49">
                  <c:v>0.542556207310583</c:v>
                </c:pt>
                <c:pt idx="50">
                  <c:v>0.548247534959647</c:v>
                </c:pt>
                <c:pt idx="51">
                  <c:v>0.553832087200638</c:v>
                </c:pt>
                <c:pt idx="52">
                  <c:v>0.559313067502858</c:v>
                </c:pt>
                <c:pt idx="53">
                  <c:v>0.564693573744271</c:v>
                </c:pt>
                <c:pt idx="54">
                  <c:v>0.569976602252969</c:v>
                </c:pt>
                <c:pt idx="55">
                  <c:v>0.575165051681619</c:v>
                </c:pt>
                <c:pt idx="56">
                  <c:v>0.580261726722419</c:v>
                </c:pt>
                <c:pt idx="57">
                  <c:v>0.585269341669705</c:v>
                </c:pt>
                <c:pt idx="58">
                  <c:v>0.590190523837061</c:v>
                </c:pt>
                <c:pt idx="59">
                  <c:v>0.595027816835404</c:v>
                </c:pt>
                <c:pt idx="60">
                  <c:v>0.599783683718248</c:v>
                </c:pt>
                <c:pt idx="61">
                  <c:v>0.60446051000003</c:v>
                </c:pt>
                <c:pt idx="62">
                  <c:v>0.609060606553138</c:v>
                </c:pt>
                <c:pt idx="63">
                  <c:v>0.613586212388964</c:v>
                </c:pt>
                <c:pt idx="64">
                  <c:v>0.618039497328119</c:v>
                </c:pt>
                <c:pt idx="65">
                  <c:v>0.622422564564651</c:v>
                </c:pt>
                <c:pt idx="66">
                  <c:v>0.626737453128917</c:v>
                </c:pt>
                <c:pt idx="67">
                  <c:v>0.630986140253531</c:v>
                </c:pt>
                <c:pt idx="68">
                  <c:v>0.635170543646606</c:v>
                </c:pt>
                <c:pt idx="69">
                  <c:v>0.639292523676321</c:v>
                </c:pt>
                <c:pt idx="70">
                  <c:v>0.643353885470645</c:v>
                </c:pt>
                <c:pt idx="71">
                  <c:v>0.647356380935894</c:v>
                </c:pt>
                <c:pt idx="72">
                  <c:v>0.651301710697609</c:v>
                </c:pt>
                <c:pt idx="73">
                  <c:v>0.655191525967105</c:v>
                </c:pt>
                <c:pt idx="74">
                  <c:v>0.659027430336869</c:v>
                </c:pt>
                <c:pt idx="75">
                  <c:v>0.662810981507862</c:v>
                </c:pt>
                <c:pt idx="76">
                  <c:v>0.666543692951624</c:v>
                </c:pt>
                <c:pt idx="77">
                  <c:v>0.670227035509967</c:v>
                </c:pt>
                <c:pt idx="78">
                  <c:v>0.673862438934908</c:v>
                </c:pt>
                <c:pt idx="79">
                  <c:v>0.677451293371374</c:v>
                </c:pt>
                <c:pt idx="80">
                  <c:v>0.680994950785112</c:v>
                </c:pt>
                <c:pt idx="81">
                  <c:v>0.684494726338115</c:v>
                </c:pt>
                <c:pt idx="82">
                  <c:v>0.687951899713778</c:v>
                </c:pt>
                <c:pt idx="83">
                  <c:v>0.691367716393913</c:v>
                </c:pt>
                <c:pt idx="84">
                  <c:v>0.69474338888964</c:v>
                </c:pt>
                <c:pt idx="85">
                  <c:v>0.698080097928093</c:v>
                </c:pt>
                <c:pt idx="86">
                  <c:v>0.701378993596807</c:v>
                </c:pt>
                <c:pt idx="87">
                  <c:v>0.704641196447552</c:v>
                </c:pt>
                <c:pt idx="88">
                  <c:v>0.707867798561314</c:v>
                </c:pt>
                <c:pt idx="89">
                  <c:v>0.711059864576059</c:v>
                </c:pt>
                <c:pt idx="90">
                  <c:v>0.714218432678829</c:v>
                </c:pt>
                <c:pt idx="91">
                  <c:v>0.717344515563669</c:v>
                </c:pt>
                <c:pt idx="92">
                  <c:v>0.72043910135682</c:v>
                </c:pt>
                <c:pt idx="93">
                  <c:v>0.723503154510534</c:v>
                </c:pt>
                <c:pt idx="94">
                  <c:v>0.726537616666844</c:v>
                </c:pt>
                <c:pt idx="95">
                  <c:v>0.72954340749254</c:v>
                </c:pt>
                <c:pt idx="96">
                  <c:v>0.732521425486553</c:v>
                </c:pt>
                <c:pt idx="97">
                  <c:v>0.735472548760925</c:v>
                </c:pt>
                <c:pt idx="98">
                  <c:v>0.738397635796462</c:v>
                </c:pt>
                <c:pt idx="99">
                  <c:v>0.741297526174144</c:v>
                </c:pt>
                <c:pt idx="100">
                  <c:v>0.74417304128332</c:v>
                </c:pt>
                <c:pt idx="101">
                  <c:v>0.747024985007667</c:v>
                </c:pt>
                <c:pt idx="102">
                  <c:v>0.74985414438987</c:v>
                </c:pt>
                <c:pt idx="103">
                  <c:v>0.752661290275922</c:v>
                </c:pt>
                <c:pt idx="104">
                  <c:v>0.755447177939925</c:v>
                </c:pt>
                <c:pt idx="105">
                  <c:v>0.758212547690237</c:v>
                </c:pt>
                <c:pt idx="106">
                  <c:v>0.760958125457762</c:v>
                </c:pt>
                <c:pt idx="107">
                  <c:v>0.763684623367178</c:v>
                </c:pt>
                <c:pt idx="108">
                  <c:v>0.766392740291849</c:v>
                </c:pt>
                <c:pt idx="109">
                  <c:v>0.76908316239313</c:v>
                </c:pt>
                <c:pt idx="110">
                  <c:v>0.771756563644791</c:v>
                </c:pt>
                <c:pt idx="111">
                  <c:v>0.774413606343203</c:v>
                </c:pt>
                <c:pt idx="112">
                  <c:v>0.777054941603957</c:v>
                </c:pt>
                <c:pt idx="113">
                  <c:v>0.779681209845527</c:v>
                </c:pt>
                <c:pt idx="114">
                  <c:v>0.78229304126059</c:v>
                </c:pt>
                <c:pt idx="115">
                  <c:v>0.784891056275594</c:v>
                </c:pt>
                <c:pt idx="116">
                  <c:v>0.787475865999118</c:v>
                </c:pt>
                <c:pt idx="117">
                  <c:v>0.789906581446212</c:v>
                </c:pt>
                <c:pt idx="118">
                  <c:v>0.792325588826307</c:v>
                </c:pt>
                <c:pt idx="119">
                  <c:v>0.794733447207678</c:v>
                </c:pt>
                <c:pt idx="120">
                  <c:v>0.797130708180643</c:v>
                </c:pt>
                <c:pt idx="121">
                  <c:v>0.799517916242619</c:v>
                </c:pt>
                <c:pt idx="122">
                  <c:v>0.801895609175152</c:v>
                </c:pt>
                <c:pt idx="123">
                  <c:v>0.80426431841336</c:v>
                </c:pt>
                <c:pt idx="124">
                  <c:v>0.806624569408236</c:v>
                </c:pt>
                <c:pt idx="125">
                  <c:v>0.80897688198221</c:v>
                </c:pt>
                <c:pt idx="126">
                  <c:v>0.81132177067839</c:v>
                </c:pt>
                <c:pt idx="127">
                  <c:v>0.81365974510387</c:v>
                </c:pt>
                <c:pt idx="128">
                  <c:v>0.815991310267504</c:v>
                </c:pt>
                <c:pt idx="129">
                  <c:v>0.818316966912517</c:v>
                </c:pt>
                <c:pt idx="130">
                  <c:v>0.820637211844323</c:v>
                </c:pt>
                <c:pt idx="131">
                  <c:v>0.822952538253917</c:v>
                </c:pt>
                <c:pt idx="132">
                  <c:v>0.825263436037205</c:v>
                </c:pt>
                <c:pt idx="133">
                  <c:v>0.827570392110601</c:v>
                </c:pt>
                <c:pt idx="134">
                  <c:v>0.829873890723253</c:v>
                </c:pt>
                <c:pt idx="135">
                  <c:v>0.832174413766236</c:v>
                </c:pt>
                <c:pt idx="136">
                  <c:v>0.834472441079032</c:v>
                </c:pt>
                <c:pt idx="137">
                  <c:v>0.836768450753639</c:v>
                </c:pt>
                <c:pt idx="138">
                  <c:v>0.839062919436631</c:v>
                </c:pt>
                <c:pt idx="139">
                  <c:v>0.841356322629485</c:v>
                </c:pt>
                <c:pt idx="140">
                  <c:v>0.843649134987505</c:v>
                </c:pt>
                <c:pt idx="141">
                  <c:v>0.845941830617653</c:v>
                </c:pt>
                <c:pt idx="142">
                  <c:v>0.848234883375596</c:v>
                </c:pt>
                <c:pt idx="143">
                  <c:v>0.850528767162298</c:v>
                </c:pt>
                <c:pt idx="144">
                  <c:v>0.852823956220454</c:v>
                </c:pt>
                <c:pt idx="145">
                  <c:v>0.855120925431084</c:v>
                </c:pt>
                <c:pt idx="146">
                  <c:v>0.857420150610601</c:v>
                </c:pt>
                <c:pt idx="147">
                  <c:v>0.859722108808665</c:v>
                </c:pt>
                <c:pt idx="148">
                  <c:v>0.862027278607121</c:v>
                </c:pt>
                <c:pt idx="149">
                  <c:v>0.864336140420366</c:v>
                </c:pt>
                <c:pt idx="150">
                  <c:v>0.866649176797428</c:v>
                </c:pt>
                <c:pt idx="151">
                  <c:v>0.868966872726092</c:v>
                </c:pt>
                <c:pt idx="152">
                  <c:v>0.871289715939404</c:v>
                </c:pt>
                <c:pt idx="153">
                  <c:v>0.873618197224847</c:v>
                </c:pt>
                <c:pt idx="154">
                  <c:v>0.875952810736546</c:v>
                </c:pt>
                <c:pt idx="155">
                  <c:v>0.878294054310825</c:v>
                </c:pt>
                <c:pt idx="156">
                  <c:v>0.880642429785441</c:v>
                </c:pt>
                <c:pt idx="157">
                  <c:v>0.882998443322852</c:v>
                </c:pt>
                <c:pt idx="158">
                  <c:v>0.885362605737867</c:v>
                </c:pt>
                <c:pt idx="159">
                  <c:v>0.887735432830009</c:v>
                </c:pt>
                <c:pt idx="160">
                  <c:v>0.890117445720989</c:v>
                </c:pt>
                <c:pt idx="161">
                  <c:v>0.892509171197622</c:v>
                </c:pt>
                <c:pt idx="162">
                  <c:v>0.894911142060581</c:v>
                </c:pt>
                <c:pt idx="163">
                  <c:v>0.897323897479377</c:v>
                </c:pt>
                <c:pt idx="164">
                  <c:v>0.899747983353932</c:v>
                </c:pt>
                <c:pt idx="165">
                  <c:v>0.902183952683186</c:v>
                </c:pt>
                <c:pt idx="166">
                  <c:v>0.904632365941114</c:v>
                </c:pt>
                <c:pt idx="167">
                  <c:v>0.907093791460602</c:v>
                </c:pt>
                <c:pt idx="168">
                  <c:v>0.909568805825604</c:v>
                </c:pt>
                <c:pt idx="169">
                  <c:v>0.912057994272036</c:v>
                </c:pt>
                <c:pt idx="170">
                  <c:v>0.914561951097859</c:v>
                </c:pt>
                <c:pt idx="171">
                  <c:v>0.917081280082834</c:v>
                </c:pt>
                <c:pt idx="172">
                  <c:v>0.919616594918432</c:v>
                </c:pt>
                <c:pt idx="173">
                  <c:v>0.922168519648404</c:v>
                </c:pt>
                <c:pt idx="174">
                  <c:v>0.924737689120532</c:v>
                </c:pt>
                <c:pt idx="175">
                  <c:v>0.927324749450101</c:v>
                </c:pt>
                <c:pt idx="176">
                  <c:v>0.929930358495634</c:v>
                </c:pt>
                <c:pt idx="177">
                  <c:v>0.932555186347487</c:v>
                </c:pt>
                <c:pt idx="178">
                  <c:v>0.935199915829867</c:v>
                </c:pt>
                <c:pt idx="179">
                  <c:v>0.937865243016915</c:v>
                </c:pt>
                <c:pt idx="180">
                  <c:v>0.940551877763474</c:v>
                </c:pt>
                <c:pt idx="181">
                  <c:v>0.943260544251198</c:v>
                </c:pt>
                <c:pt idx="182">
                  <c:v>0.945991981550695</c:v>
                </c:pt>
                <c:pt idx="183">
                  <c:v>0.948746944200406</c:v>
                </c:pt>
                <c:pt idx="184">
                  <c:v>0.951526202802953</c:v>
                </c:pt>
                <c:pt idx="185">
                  <c:v>0.954330544639709</c:v>
                </c:pt>
                <c:pt idx="186">
                  <c:v>0.957160774304403</c:v>
                </c:pt>
                <c:pt idx="187">
                  <c:v>0.960017714356556</c:v>
                </c:pt>
                <c:pt idx="188">
                  <c:v>0.962902205995606</c:v>
                </c:pt>
                <c:pt idx="189">
                  <c:v>0.965815109756625</c:v>
                </c:pt>
                <c:pt idx="190">
                  <c:v>0.968757306228515</c:v>
                </c:pt>
                <c:pt idx="191">
                  <c:v>0.971729696795676</c:v>
                </c:pt>
                <c:pt idx="192">
                  <c:v>0.974733204404108</c:v>
                </c:pt>
                <c:pt idx="193">
                  <c:v>0.977768774353008</c:v>
                </c:pt>
                <c:pt idx="194">
                  <c:v>0.980837375112921</c:v>
                </c:pt>
                <c:pt idx="195">
                  <c:v>0.983939999171572</c:v>
                </c:pt>
                <c:pt idx="196">
                  <c:v>0.987077663908549</c:v>
                </c:pt>
                <c:pt idx="197">
                  <c:v>0.990251412500044</c:v>
                </c:pt>
                <c:pt idx="198">
                  <c:v>0.993462314854926</c:v>
                </c:pt>
                <c:pt idx="199">
                  <c:v>0.996711468583451</c:v>
                </c:pt>
                <c:pt idx="200">
                  <c:v>1.0</c:v>
                </c:pt>
              </c:numCache>
            </c:numRef>
          </c:xVal>
          <c:yVal>
            <c:numRef>
              <c:f>Sectors!$V$17:$V$217</c:f>
              <c:numCache>
                <c:formatCode>#,##0.00</c:formatCode>
                <c:ptCount val="201"/>
                <c:pt idx="0">
                  <c:v>-3.032168804557965</c:v>
                </c:pt>
                <c:pt idx="1">
                  <c:v>-2.999518073579724</c:v>
                </c:pt>
                <c:pt idx="2">
                  <c:v>-2.967441421522488</c:v>
                </c:pt>
                <c:pt idx="3">
                  <c:v>-2.93591669346325</c:v>
                </c:pt>
                <c:pt idx="4">
                  <c:v>-2.904922978500164</c:v>
                </c:pt>
                <c:pt idx="5">
                  <c:v>-2.874440518218874</c:v>
                </c:pt>
                <c:pt idx="6">
                  <c:v>-2.844450623424697</c:v>
                </c:pt>
                <c:pt idx="7">
                  <c:v>-2.814935598260801</c:v>
                </c:pt>
                <c:pt idx="8">
                  <c:v>-2.785878670939867</c:v>
                </c:pt>
                <c:pt idx="9">
                  <c:v>-2.757263930409382</c:v>
                </c:pt>
                <c:pt idx="10">
                  <c:v>-2.72907626835087</c:v>
                </c:pt>
                <c:pt idx="11">
                  <c:v>-2.701301325982907</c:v>
                </c:pt>
                <c:pt idx="12">
                  <c:v>-2.673925445198257</c:v>
                </c:pt>
                <c:pt idx="13">
                  <c:v>-2.646935623618145</c:v>
                </c:pt>
                <c:pt idx="14">
                  <c:v>-2.620319473192795</c:v>
                </c:pt>
                <c:pt idx="15">
                  <c:v>-2.594065182017652</c:v>
                </c:pt>
                <c:pt idx="16">
                  <c:v>-2.56816147907013</c:v>
                </c:pt>
                <c:pt idx="17">
                  <c:v>-2.542597601602864</c:v>
                </c:pt>
                <c:pt idx="18">
                  <c:v>-2.517363264956851</c:v>
                </c:pt>
                <c:pt idx="19">
                  <c:v>-2.492448634582125</c:v>
                </c:pt>
                <c:pt idx="20">
                  <c:v>-2.458087417872266</c:v>
                </c:pt>
                <c:pt idx="21">
                  <c:v>-2.443541251060113</c:v>
                </c:pt>
                <c:pt idx="22">
                  <c:v>-2.419530854761609</c:v>
                </c:pt>
                <c:pt idx="23">
                  <c:v>-2.395804835124379</c:v>
                </c:pt>
                <c:pt idx="24">
                  <c:v>-2.372355253357636</c:v>
                </c:pt>
                <c:pt idx="25">
                  <c:v>-2.349174489786634</c:v>
                </c:pt>
                <c:pt idx="26">
                  <c:v>-2.326255226908224</c:v>
                </c:pt>
                <c:pt idx="27">
                  <c:v>-2.303590433555668</c:v>
                </c:pt>
                <c:pt idx="28">
                  <c:v>-2.2811733500867</c:v>
                </c:pt>
                <c:pt idx="29">
                  <c:v>-2.258997474516495</c:v>
                </c:pt>
                <c:pt idx="30">
                  <c:v>-2.23705654952411</c:v>
                </c:pt>
                <c:pt idx="31">
                  <c:v>-2.215344550267178</c:v>
                </c:pt>
                <c:pt idx="32">
                  <c:v>-2.193855672945279</c:v>
                </c:pt>
                <c:pt idx="33">
                  <c:v>-2.172584324057422</c:v>
                </c:pt>
                <c:pt idx="34">
                  <c:v>-2.151525110303711</c:v>
                </c:pt>
                <c:pt idx="35">
                  <c:v>-2.130672829085361</c:v>
                </c:pt>
                <c:pt idx="36">
                  <c:v>-2.110022459561022</c:v>
                </c:pt>
                <c:pt idx="37">
                  <c:v>-2.089569154220761</c:v>
                </c:pt>
                <c:pt idx="38">
                  <c:v>-2.069308230942148</c:v>
                </c:pt>
                <c:pt idx="39">
                  <c:v>-2.049235165495719</c:v>
                </c:pt>
                <c:pt idx="40">
                  <c:v>-2.029345584469644</c:v>
                </c:pt>
                <c:pt idx="41">
                  <c:v>-2.009635258585754</c:v>
                </c:pt>
                <c:pt idx="42">
                  <c:v>-1.990100096381247</c:v>
                </c:pt>
                <c:pt idx="43">
                  <c:v>-1.970736138232306</c:v>
                </c:pt>
                <c:pt idx="44">
                  <c:v>-1.951539550697659</c:v>
                </c:pt>
                <c:pt idx="45">
                  <c:v>-1.932506621161736</c:v>
                </c:pt>
                <c:pt idx="46">
                  <c:v>-1.913633752758587</c:v>
                </c:pt>
                <c:pt idx="47">
                  <c:v>-1.894917459559054</c:v>
                </c:pt>
                <c:pt idx="48">
                  <c:v>-1.876354362005004</c:v>
                </c:pt>
                <c:pt idx="49">
                  <c:v>-1.857941182575529</c:v>
                </c:pt>
                <c:pt idx="50">
                  <c:v>-1.839674741671122</c:v>
                </c:pt>
                <c:pt idx="51">
                  <c:v>-1.821551953702783</c:v>
                </c:pt>
                <c:pt idx="52">
                  <c:v>-1.803569823373942</c:v>
                </c:pt>
                <c:pt idx="53">
                  <c:v>-1.785725442143878</c:v>
                </c:pt>
                <c:pt idx="54">
                  <c:v>-1.768015984862114</c:v>
                </c:pt>
                <c:pt idx="55">
                  <c:v>-1.75043870656395</c:v>
                </c:pt>
                <c:pt idx="56">
                  <c:v>-1.732990939417953</c:v>
                </c:pt>
                <c:pt idx="57">
                  <c:v>-1.715670089816848</c:v>
                </c:pt>
                <c:pt idx="58">
                  <c:v>-1.698473635603776</c:v>
                </c:pt>
                <c:pt idx="59">
                  <c:v>-1.681399123426434</c:v>
                </c:pt>
                <c:pt idx="60">
                  <c:v>-1.664444166212084</c:v>
                </c:pt>
                <c:pt idx="61">
                  <c:v>-1.647606440756845</c:v>
                </c:pt>
                <c:pt idx="62">
                  <c:v>-1.630883685423126</c:v>
                </c:pt>
                <c:pt idx="63">
                  <c:v>-1.61427369793941</c:v>
                </c:pt>
                <c:pt idx="64">
                  <c:v>-1.59777433329699</c:v>
                </c:pt>
                <c:pt idx="65">
                  <c:v>-1.58138350173854</c:v>
                </c:pt>
                <c:pt idx="66">
                  <c:v>-1.565099166833783</c:v>
                </c:pt>
                <c:pt idx="67">
                  <c:v>-1.548919343637726</c:v>
                </c:pt>
                <c:pt idx="68">
                  <c:v>-1.532842096927266</c:v>
                </c:pt>
                <c:pt idx="69">
                  <c:v>-1.516865539512178</c:v>
                </c:pt>
                <c:pt idx="70">
                  <c:v>-1.50098783061676</c:v>
                </c:pt>
                <c:pt idx="71">
                  <c:v>-1.485207174328595</c:v>
                </c:pt>
                <c:pt idx="72">
                  <c:v>-1.469521818111121</c:v>
                </c:pt>
                <c:pt idx="73">
                  <c:v>-1.453930051376882</c:v>
                </c:pt>
                <c:pt idx="74">
                  <c:v>-1.438430204118493</c:v>
                </c:pt>
                <c:pt idx="75">
                  <c:v>-1.423020645594556</c:v>
                </c:pt>
                <c:pt idx="76">
                  <c:v>-1.407699783067869</c:v>
                </c:pt>
                <c:pt idx="77">
                  <c:v>-1.392466060593472</c:v>
                </c:pt>
                <c:pt idx="78">
                  <c:v>-1.377317957854153</c:v>
                </c:pt>
                <c:pt idx="79">
                  <c:v>-1.362253989041217</c:v>
                </c:pt>
                <c:pt idx="80">
                  <c:v>-1.34727270177841</c:v>
                </c:pt>
                <c:pt idx="81">
                  <c:v>-1.332372676087002</c:v>
                </c:pt>
                <c:pt idx="82">
                  <c:v>-1.317552523390163</c:v>
                </c:pt>
                <c:pt idx="83">
                  <c:v>-1.302810885554834</c:v>
                </c:pt>
                <c:pt idx="84">
                  <c:v>-1.28814643396942</c:v>
                </c:pt>
                <c:pt idx="85">
                  <c:v>-1.273557868655689</c:v>
                </c:pt>
                <c:pt idx="86">
                  <c:v>-1.259043917413378</c:v>
                </c:pt>
                <c:pt idx="87">
                  <c:v>-1.244603334996041</c:v>
                </c:pt>
                <c:pt idx="88">
                  <c:v>-1.230234902316798</c:v>
                </c:pt>
                <c:pt idx="89">
                  <c:v>-1.215937425682667</c:v>
                </c:pt>
                <c:pt idx="90">
                  <c:v>-1.201709736056264</c:v>
                </c:pt>
                <c:pt idx="91">
                  <c:v>-1.187550688343683</c:v>
                </c:pt>
                <c:pt idx="92">
                  <c:v>-1.173459160707462</c:v>
                </c:pt>
                <c:pt idx="93">
                  <c:v>-1.15943405390355</c:v>
                </c:pt>
                <c:pt idx="94">
                  <c:v>-1.145474290641305</c:v>
                </c:pt>
                <c:pt idx="95">
                  <c:v>-1.13157881496553</c:v>
                </c:pt>
                <c:pt idx="96">
                  <c:v>-1.117746591659648</c:v>
                </c:pt>
                <c:pt idx="97">
                  <c:v>-1.10397660566917</c:v>
                </c:pt>
                <c:pt idx="98">
                  <c:v>-1.090267861544586</c:v>
                </c:pt>
                <c:pt idx="99">
                  <c:v>-1.07661938290292</c:v>
                </c:pt>
                <c:pt idx="100">
                  <c:v>-1.063030211907205</c:v>
                </c:pt>
                <c:pt idx="101">
                  <c:v>-1.049499408763131</c:v>
                </c:pt>
                <c:pt idx="102">
                  <c:v>-1.03602605123221</c:v>
                </c:pt>
                <c:pt idx="103">
                  <c:v>-1.022609234160798</c:v>
                </c:pt>
                <c:pt idx="104">
                  <c:v>-1.009248069024342</c:v>
                </c:pt>
                <c:pt idx="105">
                  <c:v>-0.995941683486282</c:v>
                </c:pt>
                <c:pt idx="106">
                  <c:v>-0.982689220971008</c:v>
                </c:pt>
                <c:pt idx="107">
                  <c:v>-0.969489840250366</c:v>
                </c:pt>
                <c:pt idx="108">
                  <c:v>-0.956342715043161</c:v>
                </c:pt>
                <c:pt idx="109">
                  <c:v>-0.943247033627198</c:v>
                </c:pt>
                <c:pt idx="110">
                  <c:v>-0.930201998463346</c:v>
                </c:pt>
                <c:pt idx="111">
                  <c:v>-0.917206825831219</c:v>
                </c:pt>
                <c:pt idx="112">
                  <c:v>-0.904260745475994</c:v>
                </c:pt>
                <c:pt idx="113">
                  <c:v>-0.891363000265998</c:v>
                </c:pt>
                <c:pt idx="114">
                  <c:v>-0.878512845860625</c:v>
                </c:pt>
                <c:pt idx="115">
                  <c:v>-0.865709550388237</c:v>
                </c:pt>
                <c:pt idx="116">
                  <c:v>-0.852952394133661</c:v>
                </c:pt>
                <c:pt idx="117">
                  <c:v>-0.86169387224816</c:v>
                </c:pt>
                <c:pt idx="118">
                  <c:v>-0.849026882402283</c:v>
                </c:pt>
                <c:pt idx="119">
                  <c:v>-0.836403942579402</c:v>
                </c:pt>
                <c:pt idx="120">
                  <c:v>-0.823824378745462</c:v>
                </c:pt>
                <c:pt idx="121">
                  <c:v>-0.811287527592778</c:v>
                </c:pt>
                <c:pt idx="122">
                  <c:v>-0.798792736278344</c:v>
                </c:pt>
                <c:pt idx="123">
                  <c:v>-0.786339362169594</c:v>
                </c:pt>
                <c:pt idx="124">
                  <c:v>-0.773926772597344</c:v>
                </c:pt>
                <c:pt idx="125">
                  <c:v>-0.761554344615688</c:v>
                </c:pt>
                <c:pt idx="126">
                  <c:v>-0.74922146476858</c:v>
                </c:pt>
                <c:pt idx="127">
                  <c:v>-0.736927528862903</c:v>
                </c:pt>
                <c:pt idx="128">
                  <c:v>-0.724671941747773</c:v>
                </c:pt>
                <c:pt idx="129">
                  <c:v>-0.712454117099889</c:v>
                </c:pt>
                <c:pt idx="130">
                  <c:v>-0.700273477214709</c:v>
                </c:pt>
                <c:pt idx="131">
                  <c:v>-0.688129452803275</c:v>
                </c:pt>
                <c:pt idx="132">
                  <c:v>-0.676021482794468</c:v>
                </c:pt>
                <c:pt idx="133">
                  <c:v>-0.663949014142546</c:v>
                </c:pt>
                <c:pt idx="134">
                  <c:v>-0.651911501639765</c:v>
                </c:pt>
                <c:pt idx="135">
                  <c:v>-0.639908407733923</c:v>
                </c:pt>
                <c:pt idx="136">
                  <c:v>-0.627939202350667</c:v>
                </c:pt>
                <c:pt idx="137">
                  <c:v>-0.616003362720412</c:v>
                </c:pt>
                <c:pt idx="138">
                  <c:v>-0.604100373209706</c:v>
                </c:pt>
                <c:pt idx="139">
                  <c:v>-0.592229725156912</c:v>
                </c:pt>
                <c:pt idx="140">
                  <c:v>-0.580390916712061</c:v>
                </c:pt>
                <c:pt idx="141">
                  <c:v>-0.568583452680745</c:v>
                </c:pt>
                <c:pt idx="142">
                  <c:v>-0.556806844371916</c:v>
                </c:pt>
                <c:pt idx="143">
                  <c:v>-0.545060609449475</c:v>
                </c:pt>
                <c:pt idx="144">
                  <c:v>-0.533344271787514</c:v>
                </c:pt>
                <c:pt idx="145">
                  <c:v>-0.521657361329121</c:v>
                </c:pt>
                <c:pt idx="146">
                  <c:v>-0.509999413948611</c:v>
                </c:pt>
                <c:pt idx="147">
                  <c:v>-0.498369971317087</c:v>
                </c:pt>
                <c:pt idx="148">
                  <c:v>-0.486768580771234</c:v>
                </c:pt>
                <c:pt idx="149">
                  <c:v>-0.475194795185228</c:v>
                </c:pt>
                <c:pt idx="150">
                  <c:v>-0.463648172845674</c:v>
                </c:pt>
                <c:pt idx="151">
                  <c:v>-0.452128277329485</c:v>
                </c:pt>
                <c:pt idx="152">
                  <c:v>-0.440634677384595</c:v>
                </c:pt>
                <c:pt idx="153">
                  <c:v>-0.429166946813431</c:v>
                </c:pt>
                <c:pt idx="154">
                  <c:v>-0.417724664359066</c:v>
                </c:pt>
                <c:pt idx="155">
                  <c:v>-0.406307413593944</c:v>
                </c:pt>
                <c:pt idx="156">
                  <c:v>-0.394914782811133</c:v>
                </c:pt>
                <c:pt idx="157">
                  <c:v>-0.383546364918002</c:v>
                </c:pt>
                <c:pt idx="158">
                  <c:v>-0.372201757332269</c:v>
                </c:pt>
                <c:pt idx="159">
                  <c:v>-0.360880561880328</c:v>
                </c:pt>
                <c:pt idx="160">
                  <c:v>-0.349582384697804</c:v>
                </c:pt>
                <c:pt idx="161">
                  <c:v>-0.338306836132261</c:v>
                </c:pt>
                <c:pt idx="162">
                  <c:v>-0.327053530648002</c:v>
                </c:pt>
                <c:pt idx="163">
                  <c:v>-0.315822086732889</c:v>
                </c:pt>
                <c:pt idx="164">
                  <c:v>-0.304612126807138</c:v>
                </c:pt>
                <c:pt idx="165">
                  <c:v>-0.293423277134013</c:v>
                </c:pt>
                <c:pt idx="166">
                  <c:v>-0.282255167732379</c:v>
                </c:pt>
                <c:pt idx="167">
                  <c:v>-0.271107432291049</c:v>
                </c:pt>
                <c:pt idx="168">
                  <c:v>-0.259979708084867</c:v>
                </c:pt>
                <c:pt idx="169">
                  <c:v>-0.248871635892493</c:v>
                </c:pt>
                <c:pt idx="170">
                  <c:v>-0.237782859915819</c:v>
                </c:pt>
                <c:pt idx="171">
                  <c:v>-0.226713027700984</c:v>
                </c:pt>
                <c:pt idx="172">
                  <c:v>-0.215661790060926</c:v>
                </c:pt>
                <c:pt idx="173">
                  <c:v>-0.204628800999444</c:v>
                </c:pt>
                <c:pt idx="174">
                  <c:v>-0.193613717636704</c:v>
                </c:pt>
                <c:pt idx="175">
                  <c:v>-0.182616200136167</c:v>
                </c:pt>
                <c:pt idx="176">
                  <c:v>-0.171635911632873</c:v>
                </c:pt>
                <c:pt idx="177">
                  <c:v>-0.16067251816307</c:v>
                </c:pt>
                <c:pt idx="178">
                  <c:v>-0.149725688595122</c:v>
                </c:pt>
                <c:pt idx="179">
                  <c:v>-0.138795094561671</c:v>
                </c:pt>
                <c:pt idx="180">
                  <c:v>-0.127880410393012</c:v>
                </c:pt>
                <c:pt idx="181">
                  <c:v>-0.116981313051653</c:v>
                </c:pt>
                <c:pt idx="182">
                  <c:v>-0.106097482068001</c:v>
                </c:pt>
                <c:pt idx="183">
                  <c:v>-0.0952285994771783</c:v>
                </c:pt>
                <c:pt idx="184">
                  <c:v>-0.0843743497568945</c:v>
                </c:pt>
                <c:pt idx="185">
                  <c:v>-0.073534419766372</c:v>
                </c:pt>
                <c:pt idx="186">
                  <c:v>-0.0627084986862761</c:v>
                </c:pt>
                <c:pt idx="187">
                  <c:v>-0.0518962779596313</c:v>
                </c:pt>
                <c:pt idx="188">
                  <c:v>-0.0410974512336813</c:v>
                </c:pt>
                <c:pt idx="189">
                  <c:v>-0.0303117143026752</c:v>
                </c:pt>
                <c:pt idx="190">
                  <c:v>-0.0195387650515456</c:v>
                </c:pt>
                <c:pt idx="191">
                  <c:v>-0.0087783034004439</c:v>
                </c:pt>
                <c:pt idx="192">
                  <c:v>0.00196996874987381</c:v>
                </c:pt>
                <c:pt idx="193">
                  <c:v>0.0127063475718608</c:v>
                </c:pt>
                <c:pt idx="194">
                  <c:v>0.0234311273642006</c:v>
                </c:pt>
                <c:pt idx="195">
                  <c:v>0.034144600604074</c:v>
                </c:pt>
                <c:pt idx="196">
                  <c:v>0.0448470579986826</c:v>
                </c:pt>
                <c:pt idx="197">
                  <c:v>0.0555387885360676</c:v>
                </c:pt>
                <c:pt idx="198">
                  <c:v>0.0662200795352325</c:v>
                </c:pt>
                <c:pt idx="199">
                  <c:v>0.0768912166956089</c:v>
                </c:pt>
                <c:pt idx="200">
                  <c:v>0.0875524841458734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chartcomponents!$A$6</c:f>
              <c:strCache>
                <c:ptCount val="1"/>
                <c:pt idx="0">
                  <c:v>ACA log critical ratio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chartcomponents!$B$6:$B$7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chartcomponents!$C$6:$C$7</c:f>
              <c:numCache>
                <c:formatCode>0.00</c:formatCode>
                <c:ptCount val="2"/>
                <c:pt idx="0">
                  <c:v>-1.13011291612841</c:v>
                </c:pt>
                <c:pt idx="1">
                  <c:v>-1.13011291612841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chartcomponents!$A$10</c:f>
              <c:strCache>
                <c:ptCount val="1"/>
                <c:pt idx="0">
                  <c:v>ACA ESI margin (prices constant)</c:v>
                </c:pt>
              </c:strCache>
            </c:strRef>
          </c:tx>
          <c:spPr>
            <a:ln w="44450" cmpd="sng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chartcomponents!$B$10:$B$11</c:f>
              <c:numCache>
                <c:formatCode>0.00</c:formatCode>
                <c:ptCount val="2"/>
                <c:pt idx="0">
                  <c:v>0.72954340749254</c:v>
                </c:pt>
                <c:pt idx="1">
                  <c:v>0.72954340749254</c:v>
                </c:pt>
              </c:numCache>
            </c:numRef>
          </c:xVal>
          <c:yVal>
            <c:numRef>
              <c:f>chartcomponents!$C$10:$C$11</c:f>
              <c:numCache>
                <c:formatCode>General</c:formatCode>
                <c:ptCount val="2"/>
                <c:pt idx="0">
                  <c:v>-2.9</c:v>
                </c:pt>
                <c:pt idx="1">
                  <c:v>1.4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chartcomponents!$A$8</c:f>
              <c:strCache>
                <c:ptCount val="1"/>
                <c:pt idx="0">
                  <c:v>pre-ACA ESI margin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chartcomponents!$B$8:$B$9</c:f>
              <c:numCache>
                <c:formatCode>0.00</c:formatCode>
                <c:ptCount val="2"/>
                <c:pt idx="0">
                  <c:v>0.787475865999117</c:v>
                </c:pt>
                <c:pt idx="1">
                  <c:v>0.787475865999117</c:v>
                </c:pt>
              </c:numCache>
            </c:numRef>
          </c:xVal>
          <c:yVal>
            <c:numRef>
              <c:f>chartcomponents!$C$8:$C$9</c:f>
              <c:numCache>
                <c:formatCode>General</c:formatCode>
                <c:ptCount val="2"/>
                <c:pt idx="0">
                  <c:v>-2.9</c:v>
                </c:pt>
                <c:pt idx="1">
                  <c:v>1.4</c:v>
                </c:pt>
              </c:numCache>
            </c:numRef>
          </c:yVal>
          <c:smooth val="0"/>
        </c:ser>
        <c:ser>
          <c:idx val="1"/>
          <c:order val="4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chartcomponents!$B$2:$B$3</c:f>
              <c:numCache>
                <c:formatCode>0.00</c:formatCode>
                <c:ptCount val="2"/>
                <c:pt idx="0" formatCode="General">
                  <c:v>0.0</c:v>
                </c:pt>
                <c:pt idx="1">
                  <c:v>0.787475865999117</c:v>
                </c:pt>
              </c:numCache>
            </c:numRef>
          </c:xVal>
          <c:yVal>
            <c:numRef>
              <c:f>chartcomponents!$C$2:$C$3</c:f>
              <c:numCache>
                <c:formatCode>0.00</c:formatCode>
                <c:ptCount val="2"/>
                <c:pt idx="0">
                  <c:v>-2.030005400641124</c:v>
                </c:pt>
                <c:pt idx="1">
                  <c:v>-2.030005400641124</c:v>
                </c:pt>
              </c:numCache>
            </c:numRef>
          </c:yVal>
          <c:smooth val="0"/>
        </c:ser>
        <c:ser>
          <c:idx val="2"/>
          <c:order val="5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chartcomponents!$B$4:$B$5</c:f>
              <c:numCache>
                <c:formatCode>General</c:formatCode>
                <c:ptCount val="2"/>
                <c:pt idx="0" formatCode="0.00">
                  <c:v>0.787475865999117</c:v>
                </c:pt>
                <c:pt idx="1">
                  <c:v>1.0</c:v>
                </c:pt>
              </c:numCache>
            </c:numRef>
          </c:xVal>
          <c:yVal>
            <c:numRef>
              <c:f>chartcomponents!$C$4:$C$5</c:f>
              <c:numCache>
                <c:formatCode>0.00</c:formatCode>
                <c:ptCount val="2"/>
                <c:pt idx="0">
                  <c:v>-0.359159751381391</c:v>
                </c:pt>
                <c:pt idx="1">
                  <c:v>-0.359159751381391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8420312"/>
        <c:axId val="-2118318008"/>
      </c:scatterChart>
      <c:valAx>
        <c:axId val="-2118420312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Workforce</a:t>
                </a:r>
                <a:r>
                  <a:rPr lang="en-US" sz="1400" baseline="0"/>
                  <a:t> quantiles according to pre-ACA cost of ESI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265870893300409"/>
              <c:y val="0.100385759677222"/>
            </c:manualLayout>
          </c:layout>
          <c:overlay val="0"/>
        </c:title>
        <c:numFmt formatCode="General" sourceLinked="0"/>
        <c:majorTickMark val="in"/>
        <c:minorTickMark val="none"/>
        <c:tickLblPos val="high"/>
        <c:txPr>
          <a:bodyPr/>
          <a:lstStyle/>
          <a:p>
            <a:pPr>
              <a:defRPr sz="1200"/>
            </a:pPr>
            <a:endParaRPr lang="en-US"/>
          </a:p>
        </c:txPr>
        <c:crossAx val="-2118318008"/>
        <c:crosses val="autoZero"/>
        <c:crossBetween val="midCat"/>
      </c:valAx>
      <c:valAx>
        <c:axId val="-2118318008"/>
        <c:scaling>
          <c:orientation val="minMax"/>
          <c:max val="0.0"/>
          <c:min val="-3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Low-skill/high-skill</a:t>
                </a:r>
                <a:r>
                  <a:rPr lang="en-US" sz="1400" baseline="0"/>
                  <a:t> comepsation at employer, log</a:t>
                </a:r>
                <a:endParaRPr lang="en-US" sz="1400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8420312"/>
        <c:crosses val="autoZero"/>
        <c:crossBetween val="midCat"/>
        <c:majorUnit val="1.0"/>
      </c:valAx>
    </c:plotArea>
    <c:legend>
      <c:legendPos val="r"/>
      <c:layout>
        <c:manualLayout>
          <c:xMode val="edge"/>
          <c:yMode val="edge"/>
          <c:x val="0.127111954245341"/>
          <c:y val="0.199871911633019"/>
          <c:w val="0.468549792188044"/>
          <c:h val="0.217069714669489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4" workbookViewId="0" zoomToFit="1"/>
  </sheetViews>
  <pageMargins left="0.7" right="0.7" top="0.75" bottom="0.75" header="0.3" footer="0.3"/>
  <pageSetup orientation="landscape" horizontalDpi="1200" verticalDpi="120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4" workbookViewId="0" zoomToFit="1"/>
  </sheetViews>
  <pageMargins left="0.7" right="0.7" top="0.75" bottom="0.75" header="0.3" footer="0.3"/>
  <pageSetup orientation="landscape" horizontalDpi="1200" verticalDpi="120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4" workbookViewId="0" zoomToFit="1"/>
  </sheetViews>
  <pageMargins left="0.7" right="0.7" top="0.75" bottom="0.75" header="0.3" footer="0.3"/>
  <pageSetup orientation="landscape" horizontalDpi="1200" verticalDpi="120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8"/>
  <sheetViews>
    <sheetView zoomScale="134" workbookViewId="0" zoomToFit="1"/>
  </sheetViews>
  <pageMargins left="0.7" right="0.7" top="0.75" bottom="0.75" header="0.3" footer="0.3"/>
  <pageSetup orientation="landscape" horizontalDpi="1200" verticalDpi="120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134" workbookViewId="0" zoomToFit="1"/>
  </sheetViews>
  <pageMargins left="0.7" right="0.7" top="0.75" bottom="0.75" header="0.3" footer="0.3"/>
  <pageSetup orientation="landscape" horizontalDpi="1200" verticalDpi="120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3"/>
  <sheetViews>
    <sheetView zoomScale="134" workbookViewId="0" zoomToFit="1"/>
  </sheetViews>
  <pageMargins left="0.7" right="0.7" top="0.75" bottom="0.75" header="0.3" footer="0.3"/>
  <pageSetup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31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31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31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31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31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31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0.12007</cdr:x>
      <cdr:y>0.34335</cdr:y>
    </cdr:from>
    <cdr:to>
      <cdr:x>0.555</cdr:x>
      <cdr:y>0.41672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039773" y="2159487"/>
          <a:ext cx="3766386" cy="4614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0.77498</cdr:x>
      <cdr:y>0.2289</cdr:y>
    </cdr:from>
    <cdr:to>
      <cdr:x>0.93283</cdr:x>
      <cdr:y>0.2867</cdr:y>
    </cdr:to>
    <cdr:sp macro="" textlink="chartcomponents!$A$4">
      <cdr:nvSpPr>
        <cdr:cNvPr id="3" name="TextBox 2"/>
        <cdr:cNvSpPr txBox="1"/>
      </cdr:nvSpPr>
      <cdr:spPr>
        <a:xfrm xmlns:a="http://schemas.openxmlformats.org/drawingml/2006/main">
          <a:off x="6711099" y="1439628"/>
          <a:ext cx="1366942" cy="363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D6BC9BBD-9CCC-4802-946A-0D01AC34CD58}" type="TxLink">
            <a:rPr lang="en-US" sz="1200"/>
            <a:pPr/>
            <a:t>measured log non-ESI avg.</a:t>
          </a:fld>
          <a:endParaRPr lang="en-US" sz="1200"/>
        </a:p>
      </cdr:txBody>
    </cdr:sp>
  </cdr:relSizeAnchor>
  <cdr:relSizeAnchor xmlns:cdr="http://schemas.openxmlformats.org/drawingml/2006/chartDrawing">
    <cdr:from>
      <cdr:x>0.16373</cdr:x>
      <cdr:y>0.64509</cdr:y>
    </cdr:from>
    <cdr:to>
      <cdr:x>0.40806</cdr:x>
      <cdr:y>0.70405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417858" y="4057230"/>
          <a:ext cx="2115837" cy="370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/>
            <a:t>measured log ESI average</a:t>
          </a:r>
        </a:p>
      </cdr:txBody>
    </cdr:sp>
  </cdr:relSizeAnchor>
</c:userShapes>
</file>

<file path=xl/theme/theme1.xml><?xml version="1.0" encoding="utf-8"?>
<a:theme xmlns:a="http://schemas.openxmlformats.org/drawingml/2006/main" name="CBMTRom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BMThemeTR">
      <a:majorFont>
        <a:latin typeface="Cambria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/>
  </sheetViews>
  <sheetFormatPr baseColWidth="10" defaultColWidth="8.83203125" defaultRowHeight="13" x14ac:dyDescent="0"/>
  <cols>
    <col min="1" max="1" width="18.1640625" bestFit="1" customWidth="1"/>
  </cols>
  <sheetData>
    <row r="1" spans="1:2" ht="15">
      <c r="A1" s="72" t="s">
        <v>225</v>
      </c>
    </row>
    <row r="2" spans="1:2" ht="15">
      <c r="A2" s="46" t="s">
        <v>208</v>
      </c>
      <c r="B2" s="72"/>
    </row>
    <row r="3" spans="1:2" ht="15">
      <c r="A3" s="72" t="s">
        <v>209</v>
      </c>
      <c r="B3" s="72"/>
    </row>
    <row r="4" spans="1:2" ht="15">
      <c r="A4" s="46" t="s">
        <v>210</v>
      </c>
      <c r="B4" s="72"/>
    </row>
    <row r="5" spans="1:2" ht="15">
      <c r="A5" s="72" t="s">
        <v>211</v>
      </c>
      <c r="B5" s="72"/>
    </row>
    <row r="6" spans="1:2" ht="15">
      <c r="A6" s="74" t="s">
        <v>212</v>
      </c>
      <c r="B6" s="72"/>
    </row>
    <row r="7" spans="1:2" ht="15">
      <c r="A7" s="74"/>
      <c r="B7" s="72"/>
    </row>
    <row r="8" spans="1:2" ht="15">
      <c r="A8" s="74" t="s">
        <v>236</v>
      </c>
      <c r="B8" s="72"/>
    </row>
    <row r="9" spans="1:2" ht="15">
      <c r="A9" s="74">
        <v>1</v>
      </c>
      <c r="B9" s="72" t="s">
        <v>237</v>
      </c>
    </row>
    <row r="10" spans="1:2" ht="15">
      <c r="A10" s="74">
        <v>2</v>
      </c>
      <c r="B10" s="72" t="s">
        <v>238</v>
      </c>
    </row>
    <row r="11" spans="1:2" ht="15">
      <c r="A11" s="74">
        <v>3</v>
      </c>
      <c r="B11" s="72" t="s">
        <v>261</v>
      </c>
    </row>
    <row r="12" spans="1:2" ht="15">
      <c r="A12" s="72"/>
      <c r="B12" s="72"/>
    </row>
    <row r="13" spans="1:2" ht="15">
      <c r="A13" s="75" t="s">
        <v>242</v>
      </c>
      <c r="B13" s="72"/>
    </row>
    <row r="14" spans="1:2" ht="15">
      <c r="A14" s="72">
        <v>1</v>
      </c>
      <c r="B14" s="72" t="s">
        <v>243</v>
      </c>
    </row>
    <row r="15" spans="1:2" ht="15">
      <c r="A15" s="72">
        <v>2</v>
      </c>
      <c r="B15" s="72" t="s">
        <v>244</v>
      </c>
    </row>
    <row r="16" spans="1:2" ht="15">
      <c r="A16" s="72">
        <v>3</v>
      </c>
      <c r="B16" s="72" t="s">
        <v>262</v>
      </c>
    </row>
    <row r="17" spans="1:2" ht="15">
      <c r="A17" s="72"/>
      <c r="B17" s="72"/>
    </row>
    <row r="18" spans="1:2" ht="15">
      <c r="A18" s="72"/>
      <c r="B18" s="72"/>
    </row>
    <row r="19" spans="1:2" ht="15">
      <c r="A19" s="75" t="s">
        <v>213</v>
      </c>
      <c r="B19" s="75" t="s">
        <v>214</v>
      </c>
    </row>
    <row r="20" spans="1:2">
      <c r="A20" t="s">
        <v>215</v>
      </c>
      <c r="B20" t="s">
        <v>227</v>
      </c>
    </row>
    <row r="21" spans="1:2">
      <c r="A21" t="s">
        <v>235</v>
      </c>
      <c r="B21" t="s">
        <v>245</v>
      </c>
    </row>
    <row r="22" spans="1:2">
      <c r="A22" t="s">
        <v>216</v>
      </c>
      <c r="B22" t="s">
        <v>259</v>
      </c>
    </row>
    <row r="23" spans="1:2">
      <c r="A23" t="s">
        <v>217</v>
      </c>
      <c r="B23" t="s">
        <v>229</v>
      </c>
    </row>
    <row r="24" spans="1:2">
      <c r="A24" t="s">
        <v>218</v>
      </c>
      <c r="B24" t="s">
        <v>246</v>
      </c>
    </row>
    <row r="25" spans="1:2">
      <c r="A25" t="s">
        <v>219</v>
      </c>
      <c r="B25" t="s">
        <v>247</v>
      </c>
    </row>
    <row r="26" spans="1:2">
      <c r="A26" t="s">
        <v>220</v>
      </c>
      <c r="B26" t="s">
        <v>230</v>
      </c>
    </row>
    <row r="27" spans="1:2">
      <c r="A27" t="s">
        <v>221</v>
      </c>
      <c r="B27" t="s">
        <v>231</v>
      </c>
    </row>
    <row r="28" spans="1:2">
      <c r="A28" t="s">
        <v>222</v>
      </c>
      <c r="B28" t="s">
        <v>232</v>
      </c>
    </row>
    <row r="29" spans="1:2">
      <c r="A29" t="s">
        <v>223</v>
      </c>
      <c r="B29" t="s">
        <v>233</v>
      </c>
    </row>
    <row r="30" spans="1:2">
      <c r="A30" t="s">
        <v>224</v>
      </c>
      <c r="B30" t="s">
        <v>234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H68"/>
  <sheetViews>
    <sheetView workbookViewId="0"/>
  </sheetViews>
  <sheetFormatPr baseColWidth="10" defaultColWidth="8.83203125" defaultRowHeight="13" x14ac:dyDescent="0"/>
  <cols>
    <col min="1" max="1" width="30.5" customWidth="1"/>
    <col min="2" max="2" width="11.6640625" customWidth="1"/>
    <col min="3" max="3" width="16.6640625" customWidth="1"/>
  </cols>
  <sheetData>
    <row r="1" spans="1:8">
      <c r="A1" s="1" t="s">
        <v>0</v>
      </c>
    </row>
    <row r="2" spans="1:8">
      <c r="A2" s="1"/>
    </row>
    <row r="3" spans="1:8">
      <c r="A3" s="85" t="s">
        <v>1</v>
      </c>
      <c r="B3" s="85"/>
      <c r="C3" s="85"/>
      <c r="E3" s="82"/>
      <c r="F3" s="82"/>
      <c r="G3" s="82"/>
      <c r="H3" s="67"/>
    </row>
    <row r="4" spans="1:8">
      <c r="B4" s="3" t="s">
        <v>2</v>
      </c>
      <c r="C4" s="4" t="str">
        <f>"ACA "&amp;TEXT($F$6,"0%")&amp;"/"&amp;TEXT($G$6,"0%")</f>
        <v>ACA 100%/100%</v>
      </c>
      <c r="E4" s="4" t="s">
        <v>3</v>
      </c>
      <c r="F4" s="2" t="s">
        <v>226</v>
      </c>
    </row>
    <row r="5" spans="1:8">
      <c r="A5" s="1" t="s">
        <v>82</v>
      </c>
      <c r="B5" s="3"/>
      <c r="C5" s="4"/>
      <c r="E5" s="4"/>
      <c r="F5" s="35" t="s">
        <v>90</v>
      </c>
      <c r="G5" s="35" t="s">
        <v>125</v>
      </c>
      <c r="H5" s="35" t="s">
        <v>203</v>
      </c>
    </row>
    <row r="6" spans="1:8" ht="15" customHeight="1">
      <c r="A6" s="5" t="s">
        <v>4</v>
      </c>
      <c r="B6" s="57">
        <f>1.03*65.564742</f>
        <v>67.531684259999992</v>
      </c>
      <c r="C6" s="83" t="s">
        <v>5</v>
      </c>
      <c r="D6" s="7"/>
      <c r="E6" s="8">
        <v>1.5</v>
      </c>
      <c r="F6" s="9">
        <v>1</v>
      </c>
      <c r="G6" s="9">
        <v>1</v>
      </c>
      <c r="H6" s="68">
        <v>1</v>
      </c>
    </row>
    <row r="7" spans="1:8">
      <c r="A7" s="10" t="s">
        <v>6</v>
      </c>
      <c r="B7" s="57">
        <f>1.03*7.512929</f>
        <v>7.7383168700000002</v>
      </c>
      <c r="C7" s="83"/>
      <c r="E7" s="38" t="s">
        <v>241</v>
      </c>
    </row>
    <row r="8" spans="1:8">
      <c r="A8" s="12" t="s">
        <v>7</v>
      </c>
      <c r="B8" s="57">
        <f>1.03*32.914903</f>
        <v>33.902350090000006</v>
      </c>
      <c r="C8" s="83"/>
      <c r="D8" s="7"/>
    </row>
    <row r="9" spans="1:8">
      <c r="A9" s="5" t="s">
        <v>8</v>
      </c>
      <c r="B9" s="57">
        <f>1.03*13.41636</f>
        <v>13.8188508</v>
      </c>
      <c r="C9" s="84"/>
    </row>
    <row r="10" spans="1:8">
      <c r="A10" s="1" t="s">
        <v>83</v>
      </c>
      <c r="B10" s="3"/>
      <c r="C10" s="4"/>
    </row>
    <row r="11" spans="1:8">
      <c r="A11" s="5" t="s">
        <v>18</v>
      </c>
      <c r="B11">
        <v>0</v>
      </c>
      <c r="C11" s="13">
        <v>0</v>
      </c>
    </row>
    <row r="12" spans="1:8">
      <c r="A12" s="5" t="s">
        <v>74</v>
      </c>
      <c r="B12">
        <v>0</v>
      </c>
      <c r="C12" s="29">
        <f>2000*$G$6/((1+0.0765)*(1-0.39))</f>
        <v>3045.6930093731203</v>
      </c>
    </row>
    <row r="13" spans="1:8">
      <c r="A13" s="5" t="s">
        <v>75</v>
      </c>
      <c r="B13" s="8">
        <f>47.3282*0.82806/52</f>
        <v>0.75366517869230776</v>
      </c>
      <c r="C13" s="23">
        <f>B13</f>
        <v>0.75366517869230776</v>
      </c>
    </row>
    <row r="14" spans="1:8">
      <c r="A14" s="5" t="s">
        <v>76</v>
      </c>
      <c r="B14" s="8">
        <f>49.924*0.921222/52</f>
        <v>0.88444398323076912</v>
      </c>
      <c r="C14" s="23">
        <f>B14</f>
        <v>0.88444398323076912</v>
      </c>
    </row>
    <row r="15" spans="1:8">
      <c r="A15" s="5" t="s">
        <v>77</v>
      </c>
      <c r="B15">
        <v>0</v>
      </c>
      <c r="C15" s="29">
        <f>7968.16*$F$6/(1-C19)</f>
        <v>10624.213333333333</v>
      </c>
    </row>
    <row r="16" spans="1:8">
      <c r="A16" s="5" t="s">
        <v>78</v>
      </c>
      <c r="B16">
        <v>0</v>
      </c>
      <c r="C16" s="29">
        <f>680.6917*$F$6/(1-C20)</f>
        <v>907.58893333333333</v>
      </c>
    </row>
    <row r="17" spans="1:8">
      <c r="A17" s="5" t="s">
        <v>134</v>
      </c>
      <c r="B17" s="8">
        <f>47.3282/52</f>
        <v>0.91015769230769239</v>
      </c>
      <c r="C17" s="23">
        <f>B17</f>
        <v>0.91015769230769239</v>
      </c>
    </row>
    <row r="18" spans="1:8">
      <c r="A18" s="5" t="s">
        <v>135</v>
      </c>
      <c r="B18" s="8">
        <f>49.924/52</f>
        <v>0.96007692307692305</v>
      </c>
      <c r="C18" s="23">
        <f>B18</f>
        <v>0.96007692307692305</v>
      </c>
    </row>
    <row r="19" spans="1:8">
      <c r="A19" s="5" t="s">
        <v>199</v>
      </c>
      <c r="B19" s="8">
        <v>0.25</v>
      </c>
      <c r="C19" s="23">
        <f>B19</f>
        <v>0.25</v>
      </c>
    </row>
    <row r="20" spans="1:8">
      <c r="A20" s="5" t="s">
        <v>200</v>
      </c>
      <c r="B20" s="8">
        <f>B19</f>
        <v>0.25</v>
      </c>
      <c r="C20" s="23">
        <f>B20</f>
        <v>0.25</v>
      </c>
    </row>
    <row r="21" spans="1:8">
      <c r="A21" s="5" t="s">
        <v>202</v>
      </c>
      <c r="B21">
        <v>0</v>
      </c>
      <c r="C21" s="13">
        <f>0.025*$G$6</f>
        <v>2.5000000000000001E-2</v>
      </c>
    </row>
    <row r="22" spans="1:8">
      <c r="A22" s="5" t="s">
        <v>201</v>
      </c>
      <c r="B22">
        <v>0</v>
      </c>
      <c r="C22" s="13">
        <f>0.042*$G$6*0.8</f>
        <v>3.3600000000000005E-2</v>
      </c>
      <c r="D22" s="70"/>
    </row>
    <row r="23" spans="1:8" ht="15" customHeight="1">
      <c r="A23" s="5" t="s">
        <v>80</v>
      </c>
      <c r="B23" s="13">
        <v>7.6499999999999999E-2</v>
      </c>
      <c r="C23" s="17">
        <f>(1+$B23)*SQRT((1+(C13*C$12/$B$32))/(1-(C13*C$12/$B$32)))-1</f>
        <v>0.15571813762960329</v>
      </c>
      <c r="D23" s="81" t="s">
        <v>228</v>
      </c>
      <c r="E23" s="41"/>
    </row>
    <row r="24" spans="1:8">
      <c r="A24" s="5" t="s">
        <v>9</v>
      </c>
      <c r="B24" s="17">
        <f>B23</f>
        <v>7.6499999999999999E-2</v>
      </c>
      <c r="C24" s="17">
        <f>(1+$B24)*SQRT((1+((C13*C$12+C17*C$15)/$B$32)+C17*C22/(1.0765*(1-C19)))/(1-((C13*C$12+C17*C$15)/$B$32)-C17*C22/(1.0765*(1-C19))))-1</f>
        <v>0.6589556007041486</v>
      </c>
      <c r="D24" s="81"/>
      <c r="E24" s="41"/>
    </row>
    <row r="25" spans="1:8">
      <c r="A25" s="5" t="s">
        <v>10</v>
      </c>
      <c r="B25" s="13">
        <f>B23-B19*7978*B17/($B$32*(1-B19))</f>
        <v>1.7525788174877349E-3</v>
      </c>
      <c r="C25" s="17">
        <f>(1+$B25)*SQRT((1+((1-C$11)*(C17*63*$G$6*$B$34+C17*C$15)/$B$32+C$11*C13*C$12/$B$32))/(1-((1-C$11)*(C17*63*$G$6*$B$34+C17*C$15)/$B$32)-C$11*C13*C$12/$B$32))-1</f>
        <v>0.36840544995609315</v>
      </c>
      <c r="D25" s="81"/>
      <c r="E25" s="41"/>
      <c r="G25" s="41"/>
      <c r="H25" s="41"/>
    </row>
    <row r="26" spans="1:8">
      <c r="A26" s="5" t="s">
        <v>81</v>
      </c>
      <c r="B26" s="13">
        <f>B23</f>
        <v>7.6499999999999999E-2</v>
      </c>
      <c r="C26" s="17">
        <f>(1+$B26)*SQRT((1+(C14*C$12/$B$33))/(1-(C14*C$12/$B$33)))-1</f>
        <v>0.11210483828151419</v>
      </c>
      <c r="D26" s="81"/>
      <c r="E26" s="41"/>
    </row>
    <row r="27" spans="1:8">
      <c r="A27" s="5" t="s">
        <v>11</v>
      </c>
      <c r="B27" s="17">
        <f>B26</f>
        <v>7.6499999999999999E-2</v>
      </c>
      <c r="C27" s="17">
        <f>(1+$B27)*SQRT((1+((C14*C$12+C18*C$16)/$B$33)+C18*C21/(1.0765*(1-C20)))/(1-((C14*C$12+C18*C$16)/$B$33)-C18*C21/(1.0765*(1-C20))))-1</f>
        <v>0.1579163879894796</v>
      </c>
      <c r="D27" s="81"/>
    </row>
    <row r="28" spans="1:8">
      <c r="A28" s="5" t="s">
        <v>12</v>
      </c>
      <c r="B28" s="13">
        <f>B26-B20*7978*B18/($B$33*(1-B20))</f>
        <v>4.5669605338391414E-2</v>
      </c>
      <c r="C28" s="17">
        <f>(1+$B28)*SQRT((1+((C18*63*$G$6*$B$34+C18*C$16)/$B$33))/(1-((C18*63*$G$6*$B$34+C18*C$16)/$B$33)))-1</f>
        <v>5.8274510167289462E-2</v>
      </c>
      <c r="D28" s="81"/>
    </row>
    <row r="29" spans="1:8">
      <c r="A29" s="1" t="s">
        <v>84</v>
      </c>
      <c r="B29" s="3"/>
      <c r="C29" s="4"/>
    </row>
    <row r="30" spans="1:8">
      <c r="A30" s="5" t="s">
        <v>13</v>
      </c>
      <c r="B30" s="11">
        <v>1</v>
      </c>
      <c r="C30">
        <f t="shared" ref="C30:C31" si="0">B30</f>
        <v>1</v>
      </c>
    </row>
    <row r="31" spans="1:8">
      <c r="A31" s="5" t="s">
        <v>14</v>
      </c>
      <c r="B31" s="11">
        <v>1</v>
      </c>
      <c r="C31">
        <f t="shared" si="0"/>
        <v>1</v>
      </c>
    </row>
    <row r="32" spans="1:8" ht="15" customHeight="1">
      <c r="A32" s="5" t="s">
        <v>15</v>
      </c>
      <c r="B32" s="6">
        <v>32381.22</v>
      </c>
      <c r="C32" s="83" t="s">
        <v>5</v>
      </c>
    </row>
    <row r="33" spans="1:4">
      <c r="A33" s="5" t="s">
        <v>16</v>
      </c>
      <c r="B33" s="6">
        <v>82813.23</v>
      </c>
      <c r="C33" s="83"/>
    </row>
    <row r="34" spans="1:4">
      <c r="A34" s="15" t="s">
        <v>17</v>
      </c>
      <c r="B34" s="16">
        <f>1.03*155/($B$6+$B$8-$B$7-$B$9)</f>
        <v>1.9987013341370097</v>
      </c>
    </row>
    <row r="35" spans="1:4">
      <c r="A35" s="1" t="s">
        <v>86</v>
      </c>
      <c r="B35" s="3"/>
      <c r="C35" s="4"/>
    </row>
    <row r="36" spans="1:4">
      <c r="A36" s="5" t="s">
        <v>87</v>
      </c>
      <c r="B36" s="11">
        <v>0.5</v>
      </c>
      <c r="C36" s="17">
        <f>B36</f>
        <v>0.5</v>
      </c>
      <c r="D36" s="17">
        <f>LN(1-C36)-LN(1-B36)</f>
        <v>0</v>
      </c>
    </row>
    <row r="37" spans="1:4">
      <c r="A37" s="5" t="s">
        <v>88</v>
      </c>
      <c r="B37" s="11">
        <v>0.44</v>
      </c>
      <c r="C37" s="17">
        <f>B37</f>
        <v>0.44</v>
      </c>
      <c r="D37" s="17">
        <f>LN(1-C37)-LN(1-B37)</f>
        <v>0</v>
      </c>
    </row>
    <row r="38" spans="1:4">
      <c r="A38" s="1" t="s">
        <v>85</v>
      </c>
      <c r="B38" s="3"/>
      <c r="C38" s="4"/>
      <c r="D38" s="17"/>
    </row>
    <row r="39" spans="1:4">
      <c r="A39" s="5" t="s">
        <v>31</v>
      </c>
      <c r="B39" s="8">
        <v>0.33333332999999998</v>
      </c>
      <c r="C39" s="22">
        <f>B39</f>
        <v>0.33333332999999998</v>
      </c>
      <c r="D39" s="17"/>
    </row>
    <row r="40" spans="1:4">
      <c r="A40" s="5" t="s">
        <v>51</v>
      </c>
      <c r="B40" s="8">
        <f>0.75*7964*(B6+B8)/(B32*B8+B33*B6)</f>
        <v>9.0558570743215633E-2</v>
      </c>
      <c r="C40" s="22"/>
      <c r="D40" s="17"/>
    </row>
    <row r="41" spans="1:4">
      <c r="A41" s="5" t="s">
        <v>37</v>
      </c>
      <c r="B41" s="16">
        <v>0.999</v>
      </c>
      <c r="C41" s="22"/>
      <c r="D41" s="38" t="s">
        <v>239</v>
      </c>
    </row>
    <row r="42" spans="1:4">
      <c r="A42" s="5" t="s">
        <v>89</v>
      </c>
      <c r="B42" s="11">
        <v>0.5</v>
      </c>
      <c r="D42" s="38" t="s">
        <v>240</v>
      </c>
    </row>
    <row r="43" spans="1:4">
      <c r="A43" s="5" t="s">
        <v>124</v>
      </c>
      <c r="B43" s="11">
        <v>5.0000000000000001E-3</v>
      </c>
    </row>
    <row r="44" spans="1:4">
      <c r="A44" s="5"/>
    </row>
    <row r="45" spans="1:4">
      <c r="A45" s="79" t="s">
        <v>19</v>
      </c>
      <c r="B45" s="80"/>
      <c r="C45" s="80"/>
    </row>
    <row r="46" spans="1:4">
      <c r="A46" s="15" t="s">
        <v>96</v>
      </c>
      <c r="B46" s="27">
        <f>(1+B28)*(1+B23)/((1+B26)*(1+B25))</f>
        <v>1.0438401931270744</v>
      </c>
      <c r="C46" s="18">
        <f>(1+C28)*(1+C23)/((1+C26)*(1+C25))</f>
        <v>0.8036921741231472</v>
      </c>
      <c r="D46" s="19" t="s">
        <v>20</v>
      </c>
    </row>
    <row r="47" spans="1:4">
      <c r="A47" s="15" t="s">
        <v>97</v>
      </c>
      <c r="B47" s="27">
        <f>(1+B28)*(1+B24)/((1+B27)*(1+B25))</f>
        <v>1.0438401931270744</v>
      </c>
      <c r="C47" s="27">
        <f>(1+C28)*(1+C24)/((1+C27)*(1+C25))</f>
        <v>1.1080034253392927</v>
      </c>
      <c r="D47" s="19"/>
    </row>
    <row r="48" spans="1:4">
      <c r="A48" s="15" t="s">
        <v>98</v>
      </c>
      <c r="B48" s="27">
        <f>(1+B26)*(1+B24)/((1+B27)*(1+B23))</f>
        <v>1</v>
      </c>
      <c r="C48" s="27">
        <f>(1+C26)*(1+C24)/((1+C27)*(1+C23))</f>
        <v>1.3786415508501848</v>
      </c>
      <c r="D48" s="19"/>
    </row>
    <row r="49" spans="1:5" ht="15" customHeight="1">
      <c r="A49" s="15" t="s">
        <v>21</v>
      </c>
      <c r="B49" s="18">
        <f>(B8/B9-1)/(B6/B7-1)</f>
        <v>0.18808794193794495</v>
      </c>
      <c r="C49" s="81" t="s">
        <v>5</v>
      </c>
    </row>
    <row r="50" spans="1:5">
      <c r="A50" s="15" t="s">
        <v>22</v>
      </c>
      <c r="B50" s="18">
        <f>(B7+B9)/(B6+B8)</f>
        <v>0.21252400940316143</v>
      </c>
      <c r="C50" s="81"/>
    </row>
    <row r="51" spans="1:5">
      <c r="A51" s="15" t="s">
        <v>23</v>
      </c>
      <c r="B51" s="18">
        <f>(B7+B9)/B8</f>
        <v>0.63586057051421341</v>
      </c>
      <c r="C51" s="81"/>
    </row>
    <row r="52" spans="1:5">
      <c r="A52" s="15" t="s">
        <v>24</v>
      </c>
      <c r="B52" s="18">
        <f>B6/B8</f>
        <v>1.9919469913066425</v>
      </c>
      <c r="C52" s="81"/>
    </row>
    <row r="53" spans="1:5">
      <c r="A53" s="20" t="s">
        <v>130</v>
      </c>
      <c r="B53" s="18">
        <f>B7/B9</f>
        <v>0.559982662957762</v>
      </c>
      <c r="C53" s="39"/>
    </row>
    <row r="54" spans="1:5">
      <c r="A54" s="20" t="s">
        <v>131</v>
      </c>
      <c r="B54" s="18">
        <f>(B6-B7)/(B8-B9)</f>
        <v>2.9772385044359457</v>
      </c>
      <c r="C54" s="39"/>
    </row>
    <row r="55" spans="1:5">
      <c r="A55" s="20" t="s">
        <v>103</v>
      </c>
      <c r="B55" s="23">
        <f>LN($B$32*$B$9/($B$33*$B$7))</f>
        <v>-0.35915975138139061</v>
      </c>
    </row>
    <row r="56" spans="1:5">
      <c r="A56" s="20" t="s">
        <v>104</v>
      </c>
      <c r="B56" s="23">
        <f>LN($B$32*($B$8-$B$9)/($B$33*($B$6-$B$7)))</f>
        <v>-2.0300054006411243</v>
      </c>
    </row>
    <row r="57" spans="1:5">
      <c r="A57" s="15"/>
      <c r="B57" s="15"/>
    </row>
    <row r="58" spans="1:5">
      <c r="A58" s="79" t="s">
        <v>25</v>
      </c>
      <c r="B58" s="80"/>
    </row>
    <row r="59" spans="1:5" ht="15" customHeight="1">
      <c r="A59" s="5" t="s">
        <v>26</v>
      </c>
      <c r="B59" s="18">
        <f>((1+B25)/(1+B28))*B32/B33</f>
        <v>0.3745928365283252</v>
      </c>
      <c r="C59" s="81" t="s">
        <v>5</v>
      </c>
    </row>
    <row r="60" spans="1:5">
      <c r="A60" s="5" t="s">
        <v>27</v>
      </c>
      <c r="B60" s="18">
        <f>(B32*B9+(B33*B7))/(B32*B8+(B33*B6))</f>
        <v>0.1626688790910322</v>
      </c>
      <c r="C60" s="81"/>
      <c r="D60" s="19" t="s">
        <v>28</v>
      </c>
    </row>
    <row r="61" spans="1:5">
      <c r="A61" s="20" t="s">
        <v>29</v>
      </c>
      <c r="C61" s="17">
        <f>(C23*$B$32*$B$9+C26*$B$33*$B$7)/($B$32*$B$9+$B$33*$B$7)</f>
        <v>0.13003701248083377</v>
      </c>
    </row>
    <row r="62" spans="1:5">
      <c r="A62" s="20" t="s">
        <v>101</v>
      </c>
      <c r="B62" s="18">
        <f>VLOOKUP(B59,Sectors!$I$17:$W$217,14)</f>
        <v>-0.85295239413366075</v>
      </c>
      <c r="C62" s="18">
        <f>LN((1-((1+C$28)/(1+C$26))^($E$6-1))/(((1+C$28)*(1+$B$25)/((1+C$23)*(1+$B$28)))^($E$6-1)-((1+C$28)*(1+$B$25)/((1+C$25)*(1+$B$28)))^($E$6-1)))</f>
        <v>-1.1301129161284098</v>
      </c>
      <c r="E62" s="71"/>
    </row>
    <row r="63" spans="1:5">
      <c r="A63" s="20" t="s">
        <v>102</v>
      </c>
      <c r="B63" s="23">
        <f>1-($B$7+$B$9)/($B$6+$B$8)</f>
        <v>0.78747599059683859</v>
      </c>
      <c r="C63" s="23">
        <f>MIN(VLOOKUP(C62,Sectors!$V$17:$W$217,2),$B63)</f>
        <v>0.72954340749253999</v>
      </c>
      <c r="E63" s="21"/>
    </row>
    <row r="64" spans="1:5">
      <c r="A64" s="20" t="s">
        <v>132</v>
      </c>
      <c r="C64" s="23">
        <f>EXP(C62)</f>
        <v>0.32299678281685801</v>
      </c>
      <c r="E64" s="21"/>
    </row>
    <row r="65" spans="1:3">
      <c r="A65" s="20" t="s">
        <v>133</v>
      </c>
      <c r="C65" s="23">
        <f>(1+$B$25)*(C$26-C$28)/((1+$B$28)*(C$25-C$23))</f>
        <v>0.24246632409396968</v>
      </c>
    </row>
    <row r="66" spans="1:3">
      <c r="A66" s="20" t="s">
        <v>136</v>
      </c>
      <c r="B66" s="17"/>
      <c r="C66" s="17">
        <f>SQRT(($B$32/(C17*C$15)+1)/($B$32/(C17*C$15)-1))-1</f>
        <v>0.3607075364298542</v>
      </c>
    </row>
    <row r="67" spans="1:3">
      <c r="A67" s="20" t="s">
        <v>137</v>
      </c>
      <c r="B67" s="17"/>
      <c r="C67" s="17">
        <f>SQRT(($B$33/(C18*C$16)+1)/($B$33/(C18*C$16)-1))-1</f>
        <v>1.0577874811235066E-2</v>
      </c>
    </row>
    <row r="68" spans="1:3">
      <c r="C68" s="42"/>
    </row>
  </sheetData>
  <mergeCells count="9">
    <mergeCell ref="A58:B58"/>
    <mergeCell ref="C59:C60"/>
    <mergeCell ref="E3:G3"/>
    <mergeCell ref="C6:C9"/>
    <mergeCell ref="C32:C33"/>
    <mergeCell ref="A45:C45"/>
    <mergeCell ref="C49:C52"/>
    <mergeCell ref="A3:C3"/>
    <mergeCell ref="D23:D28"/>
  </mergeCells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0" sqref="B10"/>
    </sheetView>
  </sheetViews>
  <sheetFormatPr baseColWidth="10" defaultColWidth="8.83203125" defaultRowHeight="13" x14ac:dyDescent="0"/>
  <cols>
    <col min="1" max="1" width="16.6640625" bestFit="1" customWidth="1"/>
    <col min="2" max="2" width="14.1640625" bestFit="1" customWidth="1"/>
    <col min="3" max="3" width="15.33203125" bestFit="1" customWidth="1"/>
  </cols>
  <sheetData>
    <row r="1" spans="1:3">
      <c r="A1" s="1" t="s">
        <v>245</v>
      </c>
    </row>
    <row r="3" spans="1:3">
      <c r="A3" s="87" t="str">
        <f>IF(ABS(Sectors!$K$9)&lt;0.0001,"OK: Equil. Conditions Satisfied","Equil. Conditions Violated!!")</f>
        <v>OK: Equil. Conditions Satisfied</v>
      </c>
      <c r="B3" s="87"/>
      <c r="C3" s="87"/>
    </row>
    <row r="5" spans="1:3">
      <c r="A5" s="78" t="s">
        <v>248</v>
      </c>
      <c r="B5" s="24">
        <f>Sectors!$K$9</f>
        <v>7.1326703510294876E-14</v>
      </c>
      <c r="C5" t="s">
        <v>255</v>
      </c>
    </row>
    <row r="6" spans="1:3">
      <c r="A6" s="86" t="s">
        <v>249</v>
      </c>
      <c r="B6" s="11">
        <v>1.0228042164661724</v>
      </c>
      <c r="C6" t="s">
        <v>250</v>
      </c>
    </row>
    <row r="7" spans="1:3">
      <c r="A7" s="86"/>
      <c r="B7" s="11">
        <v>9.5488345675549674E-2</v>
      </c>
      <c r="C7" t="s">
        <v>251</v>
      </c>
    </row>
    <row r="8" spans="1:3">
      <c r="A8" s="86"/>
      <c r="B8" s="11">
        <v>0.77519959105392156</v>
      </c>
      <c r="C8" t="s">
        <v>252</v>
      </c>
    </row>
    <row r="9" spans="1:3">
      <c r="A9" s="86"/>
      <c r="B9" s="11">
        <v>4.2499667661059624</v>
      </c>
      <c r="C9" t="s">
        <v>253</v>
      </c>
    </row>
    <row r="10" spans="1:3">
      <c r="A10" s="86"/>
      <c r="B10" s="11">
        <v>0.18841789126698855</v>
      </c>
      <c r="C10" t="s">
        <v>254</v>
      </c>
    </row>
    <row r="12" spans="1:3">
      <c r="A12" t="s">
        <v>256</v>
      </c>
    </row>
  </sheetData>
  <mergeCells count="2">
    <mergeCell ref="A6:A10"/>
    <mergeCell ref="A3:C3"/>
  </mergeCells>
  <conditionalFormatting sqref="A3:C3">
    <cfRule type="cellIs" dxfId="3" priority="2" operator="equal">
      <formula>"""Equil. Conditions Violated!!"""</formula>
    </cfRule>
    <cfRule type="cellIs" dxfId="2" priority="3" operator="lessThan">
      <formula>"""OKZ"""</formula>
    </cfRule>
  </conditionalFormatting>
  <conditionalFormatting sqref="B5">
    <cfRule type="cellIs" dxfId="1" priority="1" operator="greaterThan">
      <formula>0.0001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BR217"/>
  <sheetViews>
    <sheetView topLeftCell="P1" workbookViewId="0">
      <pane ySplit="16" topLeftCell="A17" activePane="bottomLeft" state="frozen"/>
      <selection pane="bottomLeft" activeCell="R1" sqref="R1:R1048576"/>
    </sheetView>
  </sheetViews>
  <sheetFormatPr baseColWidth="10" defaultColWidth="8.83203125" defaultRowHeight="13" x14ac:dyDescent="0"/>
  <cols>
    <col min="1" max="1" width="22.83203125" bestFit="1" customWidth="1"/>
    <col min="2" max="2" width="7.6640625" customWidth="1"/>
    <col min="5" max="5" width="0" hidden="1" customWidth="1"/>
    <col min="7" max="8" width="5.6640625" customWidth="1"/>
    <col min="9" max="10" width="6.6640625" customWidth="1"/>
    <col min="12" max="15" width="6.6640625" customWidth="1"/>
    <col min="16" max="16" width="5.6640625" customWidth="1"/>
    <col min="17" max="19" width="6.6640625" customWidth="1"/>
    <col min="20" max="22" width="6.1640625" customWidth="1"/>
    <col min="23" max="23" width="7.33203125" customWidth="1"/>
    <col min="24" max="24" width="2.6640625" customWidth="1"/>
    <col min="27" max="31" width="5.6640625" customWidth="1"/>
    <col min="32" max="32" width="9.1640625" customWidth="1"/>
    <col min="33" max="35" width="6.6640625" customWidth="1"/>
    <col min="36" max="37" width="5.6640625" customWidth="1"/>
    <col min="38" max="42" width="6.6640625" customWidth="1"/>
    <col min="43" max="43" width="2.6640625" customWidth="1"/>
    <col min="44" max="44" width="8.33203125" customWidth="1"/>
    <col min="45" max="45" width="7.6640625" customWidth="1"/>
    <col min="46" max="50" width="5.6640625" customWidth="1"/>
    <col min="51" max="51" width="9.1640625" customWidth="1"/>
    <col min="52" max="53" width="6.6640625" customWidth="1"/>
    <col min="54" max="54" width="8" customWidth="1"/>
    <col min="55" max="56" width="5.6640625" customWidth="1"/>
    <col min="57" max="63" width="6.6640625" customWidth="1"/>
    <col min="68" max="68" width="14.1640625" bestFit="1" customWidth="1"/>
    <col min="69" max="69" width="15.33203125" bestFit="1" customWidth="1"/>
  </cols>
  <sheetData>
    <row r="1" spans="1:70">
      <c r="A1" s="1" t="s">
        <v>57</v>
      </c>
    </row>
    <row r="3" spans="1:70">
      <c r="A3" s="91" t="s">
        <v>58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32"/>
      <c r="W3" s="32"/>
      <c r="Y3" s="90" t="str">
        <f>"Simulate ACA, "&amp;FixedParams!$C$4&amp;" Implementation"</f>
        <v>Simulate ACA, ACA 100%/100% Implementation</v>
      </c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40"/>
      <c r="AO3" s="43"/>
      <c r="AP3" s="43"/>
      <c r="AR3" s="90" t="str">
        <f>"Simulate ACA, "&amp;FixedParams!$C$4&amp;" Implementation, Minimal supply response"</f>
        <v>Simulate ACA, ACA 100%/100% Implementation, Minimal supply response</v>
      </c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40"/>
      <c r="BH3" s="43"/>
      <c r="BI3" s="43"/>
      <c r="BJ3" s="43"/>
      <c r="BP3" s="24">
        <f>Z4+AS4</f>
        <v>3.9715504942948941E-7</v>
      </c>
      <c r="BQ3" s="78" t="s">
        <v>260</v>
      </c>
    </row>
    <row r="4" spans="1:70">
      <c r="A4" s="82" t="s">
        <v>42</v>
      </c>
      <c r="B4" s="82"/>
      <c r="C4" s="82"/>
      <c r="F4" s="82" t="s">
        <v>43</v>
      </c>
      <c r="G4" s="82"/>
      <c r="H4" s="82"/>
      <c r="I4" s="82"/>
      <c r="Y4" t="s">
        <v>49</v>
      </c>
      <c r="Z4" s="24">
        <f>(1-AA5/Z5)^2+(1-AA6/Z6)^2</f>
        <v>2.3086218313134019E-16</v>
      </c>
      <c r="AR4" t="s">
        <v>49</v>
      </c>
      <c r="AS4" s="24">
        <f>(1-AT5/AS5)^2+(1-AT6/AS6)^2</f>
        <v>3.9715504919862725E-7</v>
      </c>
      <c r="BN4" s="21" t="s">
        <v>257</v>
      </c>
      <c r="BO4" t="s">
        <v>64</v>
      </c>
      <c r="BP4" s="11">
        <v>259.49941911233327</v>
      </c>
      <c r="BQ4" s="88" t="s">
        <v>249</v>
      </c>
      <c r="BR4" s="77" t="str">
        <f>IF(ABS(Sectors!$Z$4)&lt;0.00001,"OK: Endog. Labor Equilibrium Conditions Satisfied","Endog. Labor Equilibrium Conditions Violated!!")</f>
        <v>OK: Endog. Labor Equilibrium Conditions Satisfied</v>
      </c>
    </row>
    <row r="5" spans="1:70">
      <c r="I5" s="4" t="s">
        <v>45</v>
      </c>
      <c r="J5" s="4" t="s">
        <v>46</v>
      </c>
      <c r="K5" s="4" t="s">
        <v>50</v>
      </c>
      <c r="Y5" t="s">
        <v>64</v>
      </c>
      <c r="Z5" s="11">
        <f>BP4</f>
        <v>259.49941911233327</v>
      </c>
      <c r="AA5">
        <f>$AL$15</f>
        <v>259.4994196775076</v>
      </c>
      <c r="AB5" s="23">
        <f>LN(Z5/$Q$15)</f>
        <v>0.18254537196783352</v>
      </c>
      <c r="AR5" t="s">
        <v>64</v>
      </c>
      <c r="AS5" s="11">
        <f>BP6</f>
        <v>276.89999861147646</v>
      </c>
      <c r="AT5">
        <f>$BE$15</f>
        <v>276.88664533858781</v>
      </c>
      <c r="AU5" s="23">
        <f>LN(AS5/$Q$15)</f>
        <v>0.24744733301489957</v>
      </c>
      <c r="BM5" s="2"/>
      <c r="BN5" s="2"/>
      <c r="BO5" s="38" t="s">
        <v>61</v>
      </c>
      <c r="BP5" s="11">
        <v>67.201029554413722</v>
      </c>
      <c r="BQ5" s="88"/>
    </row>
    <row r="6" spans="1:70">
      <c r="A6" t="s">
        <v>39</v>
      </c>
      <c r="B6" s="23">
        <f>D6/(D6+1)</f>
        <v>0.50563678290774261</v>
      </c>
      <c r="C6" s="92" t="s">
        <v>36</v>
      </c>
      <c r="D6" s="11">
        <f>Solvebaseline!B6</f>
        <v>1.0228042164661724</v>
      </c>
      <c r="H6" s="21" t="s">
        <v>44</v>
      </c>
      <c r="I6" s="25">
        <f>M15</f>
        <v>67.531720394402583</v>
      </c>
      <c r="J6" s="28">
        <f>FixedParams!$B$6</f>
        <v>67.531684259999992</v>
      </c>
      <c r="K6">
        <f>((I6-J6)/AVERAGE(I6:J6))^2</f>
        <v>2.8630330600365956E-13</v>
      </c>
      <c r="L6" s="11">
        <v>0.2</v>
      </c>
      <c r="Y6" t="s">
        <v>61</v>
      </c>
      <c r="Z6" s="11">
        <f>BP5</f>
        <v>67.201029554413722</v>
      </c>
      <c r="AA6">
        <f>$AH$15</f>
        <v>67.201030564932111</v>
      </c>
      <c r="AB6" s="23">
        <f>LN(Z6/$M$15)</f>
        <v>-4.9088511021113885E-3</v>
      </c>
      <c r="AC6" s="23"/>
      <c r="AR6" t="s">
        <v>61</v>
      </c>
      <c r="AS6" s="11">
        <f>BP7</f>
        <v>67.525487232963783</v>
      </c>
      <c r="AT6">
        <f>$BA$15</f>
        <v>67.483057283776972</v>
      </c>
      <c r="AU6" s="23">
        <f>LN(AS6/$M$15)</f>
        <v>-9.2304017722973726E-5</v>
      </c>
      <c r="AV6" s="23"/>
      <c r="BN6" s="21" t="s">
        <v>258</v>
      </c>
      <c r="BO6" t="s">
        <v>64</v>
      </c>
      <c r="BP6" s="11">
        <v>276.89999861147646</v>
      </c>
      <c r="BQ6" s="88"/>
      <c r="BR6" s="77" t="str">
        <f>IF(ABS(Sectors!$AS$4)&lt;0.00001,"OK: Fixed Labor Equilibrium Conditions Satisfied","Fixed Labor Equilibrium Conditions Violated!!")</f>
        <v>OK: Fixed Labor Equilibrium Conditions Satisfied</v>
      </c>
    </row>
    <row r="7" spans="1:70">
      <c r="A7" t="s">
        <v>34</v>
      </c>
      <c r="B7" s="23">
        <f>D7/(D7+1)</f>
        <v>8.7165094957414008E-2</v>
      </c>
      <c r="C7" s="92"/>
      <c r="D7" s="11">
        <f>Solvebaseline!B7</f>
        <v>9.5488345675549674E-2</v>
      </c>
      <c r="H7" s="21" t="s">
        <v>47</v>
      </c>
      <c r="I7" s="26">
        <f>SUMPRODUCT($H$17:$H$217,$N$17:$N$217)/SUM($N$17:$N$217)</f>
        <v>0.78747586599911745</v>
      </c>
      <c r="J7" s="23">
        <f>1-(FixedParams!$B$7+FixedParams!$B$9)/(FixedParams!$B$6+FixedParams!$B$8)</f>
        <v>0.78747599059683859</v>
      </c>
      <c r="K7">
        <f>((I7-J7)/AVERAGE(I7:J7))^2</f>
        <v>2.5034886361033337E-14</v>
      </c>
      <c r="L7" s="11">
        <v>0.4</v>
      </c>
      <c r="Y7" t="s">
        <v>66</v>
      </c>
      <c r="Z7">
        <f>FixedParams!B36</f>
        <v>0.5</v>
      </c>
      <c r="AA7">
        <f>FixedParams!C36</f>
        <v>0.5</v>
      </c>
      <c r="AB7">
        <f>LN((1-AA7)/(1-Z7))</f>
        <v>0</v>
      </c>
      <c r="AR7" t="s">
        <v>66</v>
      </c>
      <c r="AS7">
        <f>FixedParams!B36</f>
        <v>0.5</v>
      </c>
      <c r="AT7">
        <f>FixedParams!C36</f>
        <v>0.5</v>
      </c>
      <c r="AU7">
        <f>LN((1-AT7)/(1-AS7))</f>
        <v>0</v>
      </c>
      <c r="BO7" s="38" t="s">
        <v>61</v>
      </c>
      <c r="BP7" s="11">
        <v>67.525487232963783</v>
      </c>
      <c r="BQ7" s="88"/>
    </row>
    <row r="8" spans="1:70">
      <c r="A8" t="s">
        <v>35</v>
      </c>
      <c r="B8" s="23">
        <f>D8/(D8+1)</f>
        <v>0.43668306085722558</v>
      </c>
      <c r="C8" s="92"/>
      <c r="D8" s="11">
        <f>Solvebaseline!B8</f>
        <v>0.77519959105392156</v>
      </c>
      <c r="F8" s="30"/>
      <c r="H8" s="21" t="s">
        <v>48</v>
      </c>
      <c r="I8" s="26">
        <f>SUMPRODUCT($H$17:$H$217,$L$17:$L$217)/SUM($L$17:$L$217)</f>
        <v>0.59239259986604798</v>
      </c>
      <c r="J8" s="23">
        <f>1-FixedParams!$B$9/FixedParams!$B$8</f>
        <v>0.59239254024233345</v>
      </c>
      <c r="K8">
        <f>((I8-J8)/AVERAGE(I8:J8))^2</f>
        <v>1.013021941287404E-14</v>
      </c>
      <c r="L8">
        <f>1-L6-L7</f>
        <v>0.4</v>
      </c>
      <c r="Y8" t="s">
        <v>67</v>
      </c>
      <c r="Z8">
        <f>FixedParams!B37</f>
        <v>0.44</v>
      </c>
      <c r="AA8">
        <f>FixedParams!C37</f>
        <v>0.44</v>
      </c>
      <c r="AB8">
        <f>LN((1-AA8)/(1-Z8))</f>
        <v>0</v>
      </c>
      <c r="AR8" t="s">
        <v>67</v>
      </c>
      <c r="AS8">
        <f>FixedParams!B37</f>
        <v>0.44</v>
      </c>
      <c r="AT8">
        <f>FixedParams!C37</f>
        <v>0.44</v>
      </c>
      <c r="AU8">
        <f>LN((1-AT8)/(1-AS8))</f>
        <v>0</v>
      </c>
      <c r="BQ8" s="76"/>
    </row>
    <row r="9" spans="1:70">
      <c r="A9" t="s">
        <v>32</v>
      </c>
      <c r="B9">
        <f>B8-B7</f>
        <v>0.34951796589981154</v>
      </c>
      <c r="D9" s="11">
        <f>Solvebaseline!B9</f>
        <v>4.2499667661059624</v>
      </c>
      <c r="F9" t="s">
        <v>129</v>
      </c>
      <c r="J9">
        <v>0</v>
      </c>
      <c r="K9" s="24">
        <f>SUMPRODUCT(K6:K8,L6:L8)</f>
        <v>7.1326703510294876E-14</v>
      </c>
      <c r="Y9" t="s">
        <v>60</v>
      </c>
      <c r="Z9" s="22">
        <f>((1-AA7)*$Q$15/(Z5*(1-Z7)))^FixedParams!$B$42*FixedParams!$B$8</f>
        <v>30.945006653087312</v>
      </c>
      <c r="AB9" s="23">
        <f>LN(Z9/$L$15)</f>
        <v>-9.1272685983916163E-2</v>
      </c>
      <c r="AR9" t="s">
        <v>60</v>
      </c>
      <c r="AS9" s="22">
        <f>((1-AT7)*$Q$15/(AS5*(1-AS7)))^FixedParams!$B$43*FixedParams!$B$8</f>
        <v>33.860430796827053</v>
      </c>
      <c r="AU9" s="23">
        <f>LN(AS9/$L$15)</f>
        <v>-1.237236665073979E-3</v>
      </c>
      <c r="BO9" s="38"/>
      <c r="BP9" t="s">
        <v>256</v>
      </c>
    </row>
    <row r="10" spans="1:70">
      <c r="A10" t="s">
        <v>52</v>
      </c>
      <c r="B10">
        <f>D10-3</f>
        <v>-2.8115821087330115</v>
      </c>
      <c r="C10" s="23"/>
      <c r="D10" s="11">
        <f>Solvebaseline!B10</f>
        <v>0.18841789126698855</v>
      </c>
      <c r="H10" s="22"/>
      <c r="I10" s="22"/>
      <c r="Y10" t="s">
        <v>68</v>
      </c>
      <c r="Z10" s="22">
        <f>SUMPRODUCT($AB$17:$AB$217,AI$17:AI$217)/COUNT($AB$17:$AB$217)</f>
        <v>69.274536954144466</v>
      </c>
      <c r="AB10" s="22">
        <f>Z10-FixedParams!$B$6-FixedParams!$B$8+FixedParams!$B$7+FixedParams!$B$9-FixedParams!$C$11*SUMPRODUCT($AB$17:$AB$217,AG$17:AG$217)/COUNT($AB$17:$AB$217)</f>
        <v>-10.602329725855533</v>
      </c>
      <c r="AC10">
        <f>AB10*FixedParams!$B$34</f>
        <v>-21.190890568027932</v>
      </c>
      <c r="AH10" t="s">
        <v>73</v>
      </c>
      <c r="AI10" s="22">
        <f>AB10+SUMPRODUCT($AC$17:$AC$217,AI$17:AI$217)/COUNT($AC$17:$AC$217)+FixedParams!$B$6-$Z$6+FixedParams!$B$8-$Z$9</f>
        <v>13.899950521732833</v>
      </c>
      <c r="AJ10" s="22">
        <f>AI10*FixedParams!$B$34</f>
        <v>27.781849652225837</v>
      </c>
      <c r="AR10" t="s">
        <v>68</v>
      </c>
      <c r="AS10" s="22">
        <f>SUMPRODUCT($AU$17:$AU$217,BB$17:BB$217)/COUNT($AU$17:$AU$217)</f>
        <v>70.228197489776846</v>
      </c>
      <c r="AU10" s="22">
        <f>AS10-FixedParams!$B$6-FixedParams!$B$8+FixedParams!$B$7+FixedParams!$B$9-FixedParams!$C$11*SUMPRODUCT($AU$17:$AU$217,AZ$17:AZ$217)/COUNT($AU$17:$AU$217)</f>
        <v>-9.6486691902231527</v>
      </c>
      <c r="AV10">
        <f>AU10*FixedParams!$B$34</f>
        <v>-19.284807983145676</v>
      </c>
      <c r="BA10" t="s">
        <v>73</v>
      </c>
      <c r="BB10" s="22">
        <f>AU10+SUMPRODUCT($AV$17:$AV$217,BB$17:BB$217)/COUNT($AV$17:$AV$217)+FixedParams!$B$6-$AS$6+FixedParams!$B$8-$AS$9</f>
        <v>13.676515728285437</v>
      </c>
      <c r="BC10" s="22">
        <f>BB10*FixedParams!$B$34</f>
        <v>27.335270232469899</v>
      </c>
      <c r="BP10" t="s">
        <v>263</v>
      </c>
    </row>
    <row r="11" spans="1:70">
      <c r="A11" t="s">
        <v>3</v>
      </c>
      <c r="B11" s="23">
        <f>FixedParams!E6</f>
        <v>1.5</v>
      </c>
      <c r="C11" t="s">
        <v>92</v>
      </c>
      <c r="Y11" t="s">
        <v>69</v>
      </c>
      <c r="Z11" s="22">
        <f>AI15</f>
        <v>98.146037218019302</v>
      </c>
      <c r="AB11" s="22">
        <f>Z11-FixedParams!$B$6-FixedParams!$B$8</f>
        <v>-3.2879971319806955</v>
      </c>
      <c r="AR11" t="s">
        <v>69</v>
      </c>
      <c r="AS11" s="22">
        <f>BB15</f>
        <v>101.343488080604</v>
      </c>
      <c r="AU11" s="22">
        <f>AS11-FixedParams!$B$6-FixedParams!$B$8</f>
        <v>-9.0546269395993306E-2</v>
      </c>
      <c r="BO11" s="38"/>
    </row>
    <row r="12" spans="1:70">
      <c r="A12" t="s">
        <v>53</v>
      </c>
      <c r="B12" s="24">
        <f>(FixedParams!$B$32/FixedParams!$B$33)</f>
        <v>0.39101505882574561</v>
      </c>
      <c r="Y12" t="s">
        <v>53</v>
      </c>
      <c r="Z12" s="24">
        <f>$B$12*((1-$Z$7)/(1-$Z$8))*((1-$AA$8)/(1-$AA$7))*(Z9*FixedParams!$B$6/(FixedParams!$B$8*Z6))^(1/FixedParams!$B$42)</f>
        <v>0.3289867028089799</v>
      </c>
      <c r="AB12" s="23">
        <f>LN(Z12/$B12)</f>
        <v>-0.17272873990996696</v>
      </c>
      <c r="AR12" t="s">
        <v>53</v>
      </c>
      <c r="AS12" s="24">
        <f>$B$12*((1-$AS$7)/(1-$AS$8))*((1-$AT$8)/(1-$AT$7))*(AS9*FixedParams!$B$6/(FixedParams!$B$8*AS6))^(1/FixedParams!$B$43)</f>
        <v>0.31095634382056564</v>
      </c>
      <c r="AU12" s="23">
        <f>LN(AS12/$B12)</f>
        <v>-0.22909354410593838</v>
      </c>
    </row>
    <row r="13" spans="1:70">
      <c r="A13" t="s">
        <v>54</v>
      </c>
      <c r="B13" s="26">
        <f>FixedParams!B59</f>
        <v>0.3745928365283252</v>
      </c>
      <c r="S13" s="24">
        <f>S14/B12</f>
        <v>0.92757460071901954</v>
      </c>
      <c r="T13" t="s">
        <v>140</v>
      </c>
      <c r="Y13" t="s">
        <v>54</v>
      </c>
      <c r="Z13" s="26">
        <f>Z12*(1+FixedParams!$C$25)/(1+FixedParams!$C$28)</f>
        <v>0.42539737351864321</v>
      </c>
      <c r="AD13" s="23"/>
      <c r="AN13" s="24">
        <f>AN14/Z12</f>
        <v>0.89030555107650411</v>
      </c>
      <c r="AR13" t="s">
        <v>54</v>
      </c>
      <c r="AS13" s="26">
        <f>AS12*(1+FixedParams!$C$25)/(1+FixedParams!$C$28)</f>
        <v>0.40208315658592064</v>
      </c>
      <c r="AW13" s="23"/>
      <c r="BG13" s="24">
        <f>BG14/AS12</f>
        <v>0.89837484010383006</v>
      </c>
    </row>
    <row r="14" spans="1:70">
      <c r="S14" s="24">
        <f>S15/Q15</f>
        <v>0.36269563706541491</v>
      </c>
      <c r="T14" t="s">
        <v>139</v>
      </c>
      <c r="AD14" s="23"/>
      <c r="AN14" s="24">
        <f>AN15/AL15</f>
        <v>0.29289868774119093</v>
      </c>
      <c r="AO14" s="24">
        <f>CORREL(AB17:AB217,AO17:AO217)</f>
        <v>-0.10007000387863042</v>
      </c>
      <c r="BG14" s="24">
        <f>BG15/BE15</f>
        <v>0.27935535565907227</v>
      </c>
    </row>
    <row r="15" spans="1:70">
      <c r="C15">
        <f>AVERAGE(E17:E217)</f>
        <v>0.63247765715912019</v>
      </c>
      <c r="F15" t="s">
        <v>71</v>
      </c>
      <c r="K15">
        <f>AVERAGE(K17:K217)</f>
        <v>0.74755274194486687</v>
      </c>
      <c r="L15">
        <f>AVERAGE(L17:L217)</f>
        <v>33.902350089999985</v>
      </c>
      <c r="M15">
        <f>AVERAGE(M17:M217)</f>
        <v>67.531720394402583</v>
      </c>
      <c r="N15">
        <f>AVERAGE(N17:N217)</f>
        <v>101.43407048440261</v>
      </c>
      <c r="P15" s="23"/>
      <c r="Q15" s="22">
        <f>AVERAGE(Q17:Q217)</f>
        <v>216.20112141985049</v>
      </c>
      <c r="R15" s="23"/>
      <c r="S15">
        <f>(AVERAGE(S17:S217)/$C$15)^(FixedParams!$B$41/(FixedParams!$B$41-1))</f>
        <v>78.415203467629794</v>
      </c>
      <c r="Y15" s="89" t="s">
        <v>71</v>
      </c>
      <c r="Z15" s="89"/>
      <c r="AA15" s="89"/>
      <c r="AC15" s="21" t="str">
        <f>IF(MAX(AC17:AC217)&gt;1,"WARNING","OK")</f>
        <v>OK</v>
      </c>
      <c r="AF15">
        <f>AVERAGE(AF17:AF217)</f>
        <v>0.82522782858699029</v>
      </c>
      <c r="AG15">
        <f t="shared" ref="AG15:AI15" si="0">AVERAGE(AG17:AG217)</f>
        <v>30.945006653087269</v>
      </c>
      <c r="AH15">
        <f t="shared" si="0"/>
        <v>67.201030564932111</v>
      </c>
      <c r="AI15">
        <f t="shared" si="0"/>
        <v>98.146037218019302</v>
      </c>
      <c r="AL15">
        <f>AVERAGE(AL17:AL217)</f>
        <v>259.4994196775076</v>
      </c>
      <c r="AN15">
        <f>(AVERAGE(AN17:AN217)/$C$15)^(FixedParams!$B$41/(FixedParams!$B$41-1))</f>
        <v>76.007039493142557</v>
      </c>
      <c r="AO15" s="89" t="s">
        <v>147</v>
      </c>
      <c r="AP15" s="89"/>
      <c r="AR15" s="89" t="s">
        <v>71</v>
      </c>
      <c r="AS15" s="89"/>
      <c r="AT15" s="89"/>
      <c r="AV15" s="21" t="str">
        <f>IF(MAX(AV17:AV217)&gt;1,"WARNING","OK")</f>
        <v>OK</v>
      </c>
      <c r="AY15">
        <f>AVERAGE(AY17:AY217)</f>
        <v>0.82376777018706038</v>
      </c>
      <c r="AZ15">
        <f t="shared" ref="AZ15:BB15" si="1">AVERAGE(AZ17:AZ217)</f>
        <v>33.860430796827032</v>
      </c>
      <c r="BA15">
        <f t="shared" si="1"/>
        <v>67.483057283776972</v>
      </c>
      <c r="BB15">
        <f t="shared" si="1"/>
        <v>101.343488080604</v>
      </c>
      <c r="BE15">
        <f>AVERAGE(BE17:BE217)</f>
        <v>276.88664533858781</v>
      </c>
      <c r="BG15">
        <f>(AVERAGE(BG17:BG217)/$C$15)^(FixedParams!$B$41/(FixedParams!$B$41-1))</f>
        <v>77.349767285808596</v>
      </c>
      <c r="BH15" s="89" t="s">
        <v>147</v>
      </c>
      <c r="BI15" s="89"/>
      <c r="BJ15" s="89"/>
    </row>
    <row r="16" spans="1:70">
      <c r="A16" s="4" t="s">
        <v>30</v>
      </c>
      <c r="B16" s="4" t="s">
        <v>33</v>
      </c>
      <c r="C16" s="2" t="s">
        <v>56</v>
      </c>
      <c r="D16" s="4" t="s">
        <v>55</v>
      </c>
      <c r="E16" s="4" t="s">
        <v>138</v>
      </c>
      <c r="F16" s="4">
        <v>0</v>
      </c>
      <c r="G16" s="4">
        <v>1</v>
      </c>
      <c r="H16" s="4" t="s">
        <v>41</v>
      </c>
      <c r="I16" s="4" t="s">
        <v>40</v>
      </c>
      <c r="J16" s="4" t="s">
        <v>38</v>
      </c>
      <c r="K16" s="4" t="s">
        <v>59</v>
      </c>
      <c r="L16" s="4" t="s">
        <v>60</v>
      </c>
      <c r="M16" s="4" t="s">
        <v>61</v>
      </c>
      <c r="N16" s="4" t="s">
        <v>62</v>
      </c>
      <c r="O16" s="4" t="s">
        <v>24</v>
      </c>
      <c r="P16" s="4" t="s">
        <v>79</v>
      </c>
      <c r="Q16" s="4" t="s">
        <v>64</v>
      </c>
      <c r="R16" s="4" t="s">
        <v>63</v>
      </c>
      <c r="S16" s="4" t="s">
        <v>65</v>
      </c>
      <c r="T16" s="82" t="s">
        <v>91</v>
      </c>
      <c r="U16" s="82"/>
      <c r="V16" s="31" t="s">
        <v>100</v>
      </c>
      <c r="W16" s="31" t="s">
        <v>99</v>
      </c>
      <c r="X16" s="4"/>
      <c r="Y16" s="4" t="s">
        <v>72</v>
      </c>
      <c r="Z16" s="4" t="s">
        <v>41</v>
      </c>
      <c r="AA16" s="4" t="s">
        <v>70</v>
      </c>
      <c r="AB16" s="4" t="s">
        <v>41</v>
      </c>
      <c r="AC16" s="4" t="s">
        <v>70</v>
      </c>
      <c r="AD16" s="4" t="s">
        <v>40</v>
      </c>
      <c r="AE16" s="4" t="s">
        <v>38</v>
      </c>
      <c r="AF16" s="4" t="s">
        <v>59</v>
      </c>
      <c r="AG16" s="4" t="s">
        <v>60</v>
      </c>
      <c r="AH16" s="4" t="s">
        <v>61</v>
      </c>
      <c r="AI16" s="4" t="s">
        <v>62</v>
      </c>
      <c r="AJ16" s="4" t="s">
        <v>24</v>
      </c>
      <c r="AK16" s="4" t="s">
        <v>79</v>
      </c>
      <c r="AL16" s="4" t="s">
        <v>64</v>
      </c>
      <c r="AM16" s="4" t="s">
        <v>63</v>
      </c>
      <c r="AN16" s="4" t="s">
        <v>65</v>
      </c>
      <c r="AO16" s="4" t="s">
        <v>148</v>
      </c>
      <c r="AP16" s="4" t="s">
        <v>63</v>
      </c>
      <c r="AR16" s="4" t="s">
        <v>72</v>
      </c>
      <c r="AS16" s="4" t="s">
        <v>41</v>
      </c>
      <c r="AT16" s="4" t="s">
        <v>70</v>
      </c>
      <c r="AU16" s="4" t="s">
        <v>41</v>
      </c>
      <c r="AV16" s="4" t="s">
        <v>70</v>
      </c>
      <c r="AW16" s="4" t="s">
        <v>40</v>
      </c>
      <c r="AX16" s="4" t="s">
        <v>38</v>
      </c>
      <c r="AY16" s="4" t="s">
        <v>59</v>
      </c>
      <c r="AZ16" s="4" t="s">
        <v>60</v>
      </c>
      <c r="BA16" s="4" t="s">
        <v>61</v>
      </c>
      <c r="BB16" s="4" t="s">
        <v>62</v>
      </c>
      <c r="BC16" s="4" t="s">
        <v>24</v>
      </c>
      <c r="BD16" s="4" t="s">
        <v>79</v>
      </c>
      <c r="BE16" s="4" t="s">
        <v>64</v>
      </c>
      <c r="BF16" s="4" t="s">
        <v>63</v>
      </c>
      <c r="BG16" s="4" t="s">
        <v>65</v>
      </c>
      <c r="BH16" s="4" t="s">
        <v>148</v>
      </c>
      <c r="BI16" s="4" t="s">
        <v>63</v>
      </c>
      <c r="BJ16" s="4" t="s">
        <v>149</v>
      </c>
      <c r="BK16" s="4"/>
    </row>
    <row r="17" spans="1:63">
      <c r="A17">
        <v>0</v>
      </c>
      <c r="B17">
        <f>$A17*($B$8-$B$7)+$B$7</f>
        <v>8.7165094957414008E-2</v>
      </c>
      <c r="C17">
        <f>(D17-$D$17)*FixedParams!$B$41+$D$9*($A17-0.5)^2+$A17*$B$10</f>
        <v>1.0624916915264906</v>
      </c>
      <c r="D17">
        <f>(A17-$B$6)*FixedParams!$B$40/(FixedParams!$B$39*Sectors!$B$6)</f>
        <v>-0.27167571494640402</v>
      </c>
      <c r="E17">
        <f>EXP(C17)</f>
        <v>2.8935719029063849</v>
      </c>
      <c r="F17" s="23">
        <f>EXP(-$D$17)*(($B17*FixedParams!$B$30)^$B$11*(1+FixedParams!$B$23)^(1-$B$11)+(1-$B17)^$B$11*((1+FixedParams!$B$26)/$B$12)^(1-$B$11))^(1/(1-$B$11))</f>
        <v>4.3309386784374393</v>
      </c>
      <c r="G17" s="23">
        <f>EXP($D17-$D$17)*(($B17*FixedParams!$B$31)^$B$11*(1+FixedParams!$B$25)^(1-$B$11)+(1-$B17)^$B$11*((1+FixedParams!$B$28)/$B$12)^(1-$B$11))^(1/(1-$B$11))</f>
        <v>3.1998298822890914</v>
      </c>
      <c r="H17">
        <f>IF(G17&lt;=F17,1,0)</f>
        <v>1</v>
      </c>
      <c r="I17" s="23">
        <f>$B$13*IF(H17=1,1,FixedParams!$B$46)</f>
        <v>0.3745928365283252</v>
      </c>
      <c r="J17">
        <f>EXP($C17*FixedParams!$B$41)*EXP(IF(H17=1,(1-FixedParams!$B$41)*$D17,0))*($B17^((FixedParams!$B$41-1)*$B$11/($B$11-1)))*((1/$B17-1)^$B$11*(I17)^($B$11-1)+1)^((FixedParams!$B$41-$B$11)/($B$11-1))/((1+IF(H17=1,FixedParams!$B$25,FixedParams!$B$24))^FixedParams!$B$41)</f>
        <v>0.13283014193686629</v>
      </c>
      <c r="K17">
        <f>J17/J$17</f>
        <v>1</v>
      </c>
      <c r="L17">
        <f>K17*FixedParams!$B$8/K$15</f>
        <v>45.351114627441703</v>
      </c>
      <c r="M17">
        <f t="shared" ref="M17:M80" si="2">(I17*(1/$B17-1))^$B$11*L17</f>
        <v>352.37218015596068</v>
      </c>
      <c r="N17">
        <f>L17+M17</f>
        <v>397.72329478340237</v>
      </c>
      <c r="O17" s="23">
        <f>M17/L17</f>
        <v>7.769868128946543</v>
      </c>
      <c r="P17" s="23">
        <f>(H17*(G17-F17)+F17)*$B$12</f>
        <v>1.2511816696556477</v>
      </c>
      <c r="Q17" s="22">
        <f>IF(H17=1,L17*(1+FixedParams!$B$25)+M17*FixedParams!$B$33*(1+FixedParams!$B$28)/FixedParams!$B$32,L17*(1+FixedParams!$B$23)+M17*FixedParams!$B$33*(1+FixedParams!$B$26)/FixedParams!$B$32)</f>
        <v>987.75972182520172</v>
      </c>
      <c r="R17" s="23">
        <f>Q17*$B$12/P17</f>
        <v>308.69132365204962</v>
      </c>
      <c r="S17" s="23">
        <f>R17^((FixedParams!$B$41-1)/FixedParams!$B$41)*EXP($C17)</f>
        <v>2.8770159013729653</v>
      </c>
      <c r="T17" s="7">
        <f>(L17*FixedParams!$B$32*(FixedParams!$C$25-FixedParams!$C$23)+FixedParams!$B$33*(FixedParams!$C$28-FixedParams!$C$26)*M17)/N17</f>
        <v>-3164.2363662796306</v>
      </c>
      <c r="U17" s="7">
        <f>(L17*FixedParams!$B$32*(FixedParams!$C$25-FixedParams!$C$23)*$Z$12/$B$12+FixedParams!$B$33*(FixedParams!$C$28-FixedParams!$C$26)*M17)/N17</f>
        <v>-3288.813551829227</v>
      </c>
      <c r="V17" s="14">
        <f t="shared" ref="V17:V80" si="3">LN(I17/O17)</f>
        <v>-3.0321688045579647</v>
      </c>
      <c r="W17" s="14">
        <f>N17/(N$15*COUNT($N$17:$N$217))</f>
        <v>1.950747761742622E-2</v>
      </c>
      <c r="X17" s="23"/>
      <c r="Y17" s="23">
        <f>EXP(-$D$17)*(($B17*FixedParams!$B$30)^$B$11*(1+FixedParams!$C$24)^(1-$B$11)+(1-$B17)^$B$11*((1+FixedParams!$C$27)/$Z$12)^(1-$B$11))^(1/(1-$B$11))</f>
        <v>5.5815930579048612</v>
      </c>
      <c r="Z17" s="23">
        <f>EXP($D17-$D$17)*(($B17*FixedParams!$C$31)^$B$11*(1+FixedParams!$C$25)^(1-$B$11)+(1-$B17)^$B$11*((1+FixedParams!$C$28)/$Z$12)^(1-$B$11))^(1/(1-$B$11))</f>
        <v>3.8708893100700874</v>
      </c>
      <c r="AA17" s="23">
        <f>EXP($D17-$D$17)*(($B17*FixedParams!$C$30)^$B$11*(1+FixedParams!$C$23)^(1-$B$11)+(1-$B17)^$B$11*((1+FixedParams!$C$26)/$Z$12)^(1-$B$11))^(1/(1-$B$11))</f>
        <v>4.0274315586399032</v>
      </c>
      <c r="AB17">
        <f>IF(FixedParams!$H$6=1,IF(Z17&lt;=MIN(Y17:AA17),1,0),$H17)</f>
        <v>1</v>
      </c>
      <c r="AC17">
        <f>IF(FixedParams!$H$6=1,IF(AA17&lt;=MIN(Y17:AA17),1,0),IF(AA17&lt;=Y17,1,0)*(1-$H17))</f>
        <v>0</v>
      </c>
      <c r="AD17" s="23">
        <f>$Z$13*IF(AB17=1,1,IF(AC17=1,FixedParams!$C$46,FixedParams!$C$47))</f>
        <v>0.42539737351864321</v>
      </c>
      <c r="AE17">
        <f>EXP($C17*FixedParams!$B$41)*EXP(IF(AB17+AC17=1,(1-FixedParams!$B$41)*$D17,0))*($B17^((FixedParams!$B$41-1)*$B$11/($B$11-1)))*((1/$B17-1)^$B$11*(AD17)^($B$11-1)+1)^((FixedParams!$B$41-$B$11)/($B$11-1))/((1+IF(AB17=1,FixedParams!$C$25,IF(AC17=1,FixedParams!$C$23,FixedParams!$C$24)))^FixedParams!$B$41)</f>
        <v>9.1525005335869575E-2</v>
      </c>
      <c r="AF17">
        <f>AE17/AE$17</f>
        <v>1</v>
      </c>
      <c r="AG17">
        <f>AF17*$Z$9/$AF$15</f>
        <v>37.49874347557256</v>
      </c>
      <c r="AH17">
        <f>(AD17*(1/$B17-1))^$B$11*AG17</f>
        <v>352.60086041301446</v>
      </c>
      <c r="AI17">
        <f>AG17+AH17</f>
        <v>390.09960388858701</v>
      </c>
      <c r="AJ17" s="23">
        <f>AH17/AG17</f>
        <v>9.4030046804823151</v>
      </c>
      <c r="AK17" s="23">
        <f>IF(AB17=1,Z17,IF(AC17=1,AA17,Y17))*$Z$12</f>
        <v>1.2734711110584851</v>
      </c>
      <c r="AL17" s="22">
        <f>IF(AB17=1,AG17*(1+FixedParams!$C$25)+AH17*(1+FixedParams!$C$28)/$Z$12,IF(AC17=1,AG17*(1+FixedParams!$C$23)+AH17*(1+FixedParams!$C$26)/$Z$12,AG17*(1+FixedParams!$C$24)+AH17*(1+FixedParams!$C$27)/$Z$12))</f>
        <v>1185.5493055722677</v>
      </c>
      <c r="AM17" s="23">
        <f>AL17*$Z$12/AK17</f>
        <v>306.2731095120883</v>
      </c>
      <c r="AN17" s="23">
        <f>AM17^((FixedParams!$B$41-1)/FixedParams!$B$41)*EXP($C17)</f>
        <v>2.8770385507089964</v>
      </c>
      <c r="AO17" s="23">
        <f>LN(AI17/$N17)</f>
        <v>-1.9354423153714412E-2</v>
      </c>
      <c r="AP17" s="23">
        <f>LN(AM17/$R17)</f>
        <v>-7.8646063864039779E-3</v>
      </c>
      <c r="AR17" s="23">
        <f>EXP(-$D$17)*(($B17*FixedParams!$B$30)^$B$11*(1+FixedParams!$C$24)^(1-$B$11)+(1-$B17)^$B$11*((1+FixedParams!$C$27)/$AS$12)^(1-$B$11))^(1/(1-$B$11))</f>
        <v>5.8913471995231816</v>
      </c>
      <c r="AS17" s="23">
        <f>EXP($D17-$D$17)*(($B17*FixedParams!$C$31)^$B$11*(1+FixedParams!$C$25)^(1-$B$11)+(1-$B17)^$B$11*((1+FixedParams!$C$28)/$AS$12)^(1-$B$11))^(1/(1-$B$11))</f>
        <v>4.0852229341434407</v>
      </c>
      <c r="AT17" s="23">
        <f>EXP($D17-$D$17)*(($B17*FixedParams!$C$30)^$B$11*(1+FixedParams!$C$23)^(1-$B$11)+(1-$B17)^$B$11*((1+FixedParams!$C$26)/$AS$12)^(1-$B$11))^(1/(1-$B$11))</f>
        <v>4.2492787161036478</v>
      </c>
      <c r="AU17">
        <f>IF(FixedParams!$H$6=1,IF(AS17&lt;=MIN(AR17:AT17),1,0),$H17)</f>
        <v>1</v>
      </c>
      <c r="AV17">
        <f>IF(FixedParams!$H$6=1,IF(AT17&lt;=MIN(AR17:AT17),1,0),IF(AT17&lt;=AR17,1,0)*(1-$H17))</f>
        <v>0</v>
      </c>
      <c r="AW17" s="23">
        <f>$AS$13*IF(AU17=1,1,IF(AV17=1,FixedParams!$C$46,FixedParams!$C$47))</f>
        <v>0.40208315658592064</v>
      </c>
      <c r="AX17">
        <f>EXP($C17*FixedParams!$B$41)*EXP(IF(AU17+AV17=1,(1-FixedParams!$B$41)*$D17,0))*($B17^((FixedParams!$B$41-1)*$B$11/($B$11-1)))*((1/$B17-1)^$B$11*(AW17)^($B$11-1)+1)^((FixedParams!$B$41-$B$11)/($B$11-1))/((1+IF(AU17=1,FixedParams!$C$25,IF(AV17=1,FixedParams!$C$23,FixedParams!$C$24)))^FixedParams!$B$41)</f>
        <v>9.4029834611731034E-2</v>
      </c>
      <c r="AY17">
        <f>AX17/AX$17</f>
        <v>1</v>
      </c>
      <c r="AZ17">
        <f>AY17*$AS$9/$AY$15</f>
        <v>41.104340352060703</v>
      </c>
      <c r="BA17">
        <f>(AW17*(1/$B17-1))^$B$11*AZ17</f>
        <v>355.16973407487711</v>
      </c>
      <c r="BB17">
        <f>AZ17+BA17</f>
        <v>396.27407442693783</v>
      </c>
      <c r="BC17" s="23">
        <f>BA17/AZ17</f>
        <v>8.6406868723066914</v>
      </c>
      <c r="BD17" s="23">
        <f>IF(AU17=1,AS17,IF(AV17=1,AT17,AR17))*$AS$12</f>
        <v>1.2703259872931678</v>
      </c>
      <c r="BE17" s="22">
        <f>IF(AU17=1,AZ17*(1+FixedParams!$C$25)+BA17*(1+FixedParams!$C$28)/$AS$12,IF(AV17=1,AZ17*(1+FixedParams!$C$23)+BA17*(1+FixedParams!$C$26)/$AS$12,AZ17*(1+FixedParams!$C$24)+BA17*(1+FixedParams!$C$27)/$AS$12))</f>
        <v>1264.9928874834932</v>
      </c>
      <c r="BF17" s="23">
        <f>BE17*$AS$12/BD17</f>
        <v>309.65088267544633</v>
      </c>
      <c r="BG17" s="23">
        <f>BF17^((FixedParams!$B$41-1)/FixedParams!$B$41)*EXP($C17)</f>
        <v>2.8770069631898814</v>
      </c>
      <c r="BH17" s="23">
        <f>LN(BB17/$N17)</f>
        <v>-3.6504452583628875E-3</v>
      </c>
      <c r="BI17" s="23">
        <f>LN(BF17/$R17)</f>
        <v>3.1036529088144683E-3</v>
      </c>
      <c r="BJ17" s="23">
        <f t="shared" ref="BJ17:BJ80" si="4">BI17-LN($BG$15/$S$15)</f>
        <v>1.6783914818052831E-2</v>
      </c>
      <c r="BK17" s="23"/>
    </row>
    <row r="18" spans="1:63">
      <c r="A18">
        <v>5.0000000000000001E-3</v>
      </c>
      <c r="B18">
        <f t="shared" ref="B18:B81" si="5">$A18*($B$8-$B$7)+$B$7</f>
        <v>8.8912684786913068E-2</v>
      </c>
      <c r="C18">
        <f>(D18-$D$17)*FixedParams!$B$41+$D$9*($A18-0.5)^2+$A18*$B$10</f>
        <v>1.0299739808917747</v>
      </c>
      <c r="D18">
        <f>(A18-$B$6)*FixedParams!$B$40/(FixedParams!$B$39*Sectors!$B$6)</f>
        <v>-0.26898924390503626</v>
      </c>
      <c r="E18">
        <f t="shared" ref="E18:E81" si="6">EXP(C18)</f>
        <v>2.8009929544121239</v>
      </c>
      <c r="F18" s="23">
        <f>EXP(-$D$17)*(($B18*FixedParams!$B$30)^$B$11*(1+FixedParams!$B$23)^(1-$B$11)+(1-$B18)^$B$11*((1+FixedParams!$B$26)/$B$12)^(1-$B$11))^(1/(1-$B$11))</f>
        <v>4.3429085534703393</v>
      </c>
      <c r="G18" s="23">
        <f>EXP($D18-$D$17)*(($B18*FixedParams!$B$31)^$B$11*(1+FixedParams!$B$25)^(1-$B$11)+(1-$B18)^$B$11*((1+FixedParams!$B$28)/$B$12)^(1-$B$11))^(1/(1-$B$11))</f>
        <v>3.2171064109066725</v>
      </c>
      <c r="H18">
        <f t="shared" ref="H18:H81" si="7">IF(G18&lt;=F18,1,0)</f>
        <v>1</v>
      </c>
      <c r="I18" s="23">
        <f>$B$13*IF(H18=1,1,FixedParams!$B$46)</f>
        <v>0.3745928365283252</v>
      </c>
      <c r="J18">
        <f>EXP($C18*FixedParams!$B$41)*EXP(IF(H18=1,(1-FixedParams!$B$41)*$D18,0))*($B18^((FixedParams!$B$41-1)*$B$11/($B$11-1)))*((1/$B18-1)^$B$11*(I18)^($B$11-1)+1)^((FixedParams!$B$41-$B$11)/($B$11-1))/((1+IF(H18=1,FixedParams!$B$25,FixedParams!$B$24))^FixedParams!$B$41)</f>
        <v>0.1326503556211647</v>
      </c>
      <c r="K18">
        <f>J18/J$17</f>
        <v>0.99864649459015831</v>
      </c>
      <c r="L18">
        <f>K18*FixedParams!$B$8/K$15</f>
        <v>45.289731648451109</v>
      </c>
      <c r="M18">
        <f t="shared" si="2"/>
        <v>340.5911532255642</v>
      </c>
      <c r="N18">
        <f t="shared" ref="N18:N81" si="8">L18+M18</f>
        <v>385.88088487401529</v>
      </c>
      <c r="O18" s="23">
        <f t="shared" ref="O18:O81" si="9">M18/L18</f>
        <v>7.5202731574854074</v>
      </c>
      <c r="P18" s="23">
        <f t="shared" ref="P18:P81" si="10">(H18*(G18-F18)+F18)*$B$12</f>
        <v>1.2579370525093558</v>
      </c>
      <c r="Q18" s="22">
        <f>IF(H18=1,L18*(1+FixedParams!$B$25)+M18*FixedParams!$B$33*(1+FixedParams!$B$28)/FixedParams!$B$32,L18*(1+FixedParams!$B$23)+M18*FixedParams!$B$33*(1+FixedParams!$B$26)/FixedParams!$B$32)</f>
        <v>956.19289278333838</v>
      </c>
      <c r="R18" s="23">
        <f t="shared" ref="R18:R81" si="11">Q18*$B$12/P18</f>
        <v>297.22140664717892</v>
      </c>
      <c r="S18" s="23">
        <f>R18^((FixedParams!$B$41-1)/FixedParams!$B$41)*EXP($C18)</f>
        <v>2.785072215977956</v>
      </c>
      <c r="T18" s="7">
        <f>(L18*FixedParams!$B$32*(FixedParams!$C$25-FixedParams!$C$23)+FixedParams!$B$33*(FixedParams!$C$28-FixedParams!$C$26)*M18)/N18</f>
        <v>-3126.3405403603811</v>
      </c>
      <c r="U18" s="7">
        <f>(L18*FixedParams!$B$32*(FixedParams!$C$25-FixedParams!$C$23)*$Z$12/$B$12+FixedParams!$B$33*(FixedParams!$C$28-FixedParams!$C$26)*M18)/N18</f>
        <v>-3254.5671205358572</v>
      </c>
      <c r="V18" s="14">
        <f t="shared" si="3"/>
        <v>-2.9995180735797242</v>
      </c>
      <c r="W18" s="14">
        <f t="shared" ref="W18:W49" si="12">N18/(N$15*COUNT($N$17:$N$217))+W17</f>
        <v>3.8434110337724744E-2</v>
      </c>
      <c r="X18" s="23"/>
      <c r="Y18" s="23">
        <f>EXP(-$D$17)*(($B18*FixedParams!$B$30)^$B$11*(1+FixedParams!$C$24)^(1-$B$11)+(1-$B18)^$B$11*((1+FixedParams!$C$27)/$Z$12)^(1-$B$11))^(1/(1-$B$11))</f>
        <v>5.5984492417336087</v>
      </c>
      <c r="Z18" s="23">
        <f>EXP($D18-$D$17)*(($B18*FixedParams!$C$31)^$B$11*(1+FixedParams!$C$25)^(1-$B$11)+(1-$B18)^$B$11*((1+FixedParams!$C$28)/$Z$12)^(1-$B$11))^(1/(1-$B$11))</f>
        <v>3.8924884240020767</v>
      </c>
      <c r="AA18" s="23">
        <f>EXP($D18-$D$17)*(($B18*FixedParams!$C$30)^$B$11*(1+FixedParams!$C$23)^(1-$B$11)+(1-$B18)^$B$11*((1+FixedParams!$C$26)/$Z$12)^(1-$B$11))^(1/(1-$B$11))</f>
        <v>4.0486273570957358</v>
      </c>
      <c r="AB18">
        <f>IF(FixedParams!$H$6=1,IF(Z18&lt;=MIN(Y18:AA18),1,0),$H18)</f>
        <v>1</v>
      </c>
      <c r="AC18">
        <f>IF(FixedParams!$H$6=1,IF(AA18&lt;=MIN(Y18:AA18),1,0),IF(AA18&lt;=Y18,1,0)*(1-$H18))</f>
        <v>0</v>
      </c>
      <c r="AD18" s="23">
        <f>$Z$13*IF(AB18=1,1,IF(AC18=1,FixedParams!$C$46,FixedParams!$C$47))</f>
        <v>0.42539737351864321</v>
      </c>
      <c r="AE18">
        <f>EXP($C18*FixedParams!$B$41)*EXP(IF(AB18+AC18=1,(1-FixedParams!$B$41)*$D18,0))*($B18^((FixedParams!$B$41-1)*$B$11/($B$11-1)))*((1/$B18-1)^$B$11*(AD18)^($B$11-1)+1)^((FixedParams!$B$41-$B$11)/($B$11-1))/((1+IF(AB18=1,FixedParams!$C$25,IF(AC18=1,FixedParams!$C$23,FixedParams!$C$24)))^FixedParams!$B$41)</f>
        <v>9.1409354725667941E-2</v>
      </c>
      <c r="AF18">
        <f t="shared" ref="AF18:AF81" si="13">AE18/AE$17</f>
        <v>0.99873640422333509</v>
      </c>
      <c r="AG18">
        <f t="shared" ref="AG18:AG81" si="14">AF18*$Z$9/$AF$15</f>
        <v>37.451360221686585</v>
      </c>
      <c r="AH18">
        <f t="shared" ref="AH18:AH81" si="15">(AD18*(1/$B18-1))^$B$11*AG18</f>
        <v>340.84287173619202</v>
      </c>
      <c r="AI18">
        <f t="shared" ref="AI18:AI81" si="16">AG18+AH18</f>
        <v>378.29423195787859</v>
      </c>
      <c r="AJ18" s="23">
        <f t="shared" ref="AJ18:AJ81" si="17">AH18/AG18</f>
        <v>9.1009477284305298</v>
      </c>
      <c r="AK18" s="23">
        <f t="shared" ref="AK18:AK81" si="18">IF(AB18=1,Z18,IF(AC18=1,AA18,Y18))*$Z$12</f>
        <v>1.2805769323345657</v>
      </c>
      <c r="AL18" s="22">
        <f>IF(AB18=1,AG18*(1+FixedParams!$C$25)+AH18*(1+FixedParams!$C$28)/$Z$12,IF(AC18=1,AG18*(1+FixedParams!$C$23)+AH18*(1+FixedParams!$C$26)/$Z$12,AG18*(1+FixedParams!$C$24)+AH18*(1+FixedParams!$C$27)/$Z$12))</f>
        <v>1147.6617224713484</v>
      </c>
      <c r="AM18" s="23">
        <f t="shared" ref="AM18:AM81" si="19">AL18*$Z$12/AK18</f>
        <v>294.84011189206717</v>
      </c>
      <c r="AN18" s="23">
        <f>AM18^((FixedParams!$B$41-1)/FixedParams!$B$41)*EXP($C18)</f>
        <v>2.7850946419553098</v>
      </c>
      <c r="AO18" s="23">
        <f t="shared" ref="AO18:AO81" si="20">LN(AI18/$N18)</f>
        <v>-1.985644917928444E-2</v>
      </c>
      <c r="AP18" s="23">
        <f t="shared" ref="AP18:AP81" si="21">LN(AM18/$R18)</f>
        <v>-8.044122177332828E-3</v>
      </c>
      <c r="AR18" s="23">
        <f>EXP(-$D$17)*(($B18*FixedParams!$B$30)^$B$11*(1+FixedParams!$C$24)^(1-$B$11)+(1-$B18)^$B$11*((1+FixedParams!$C$27)/$AS$12)^(1-$B$11))^(1/(1-$B$11))</f>
        <v>5.9086970078974872</v>
      </c>
      <c r="AS18" s="23">
        <f>EXP($D18-$D$17)*(($B18*FixedParams!$C$31)^$B$11*(1+FixedParams!$C$25)^(1-$B$11)+(1-$B18)^$B$11*((1+FixedParams!$C$28)/$AS$12)^(1-$B$11))^(1/(1-$B$11))</f>
        <v>4.107696130510317</v>
      </c>
      <c r="AT18" s="23">
        <f>EXP($D18-$D$17)*(($B18*FixedParams!$C$30)^$B$11*(1+FixedParams!$C$23)^(1-$B$11)+(1-$B18)^$B$11*((1+FixedParams!$C$26)/$AS$12)^(1-$B$11))^(1/(1-$B$11))</f>
        <v>4.2712725394404831</v>
      </c>
      <c r="AU18">
        <f>IF(FixedParams!$H$6=1,IF(AS18&lt;=MIN(AR18:AT18),1,0),$H18)</f>
        <v>1</v>
      </c>
      <c r="AV18">
        <f>IF(FixedParams!$H$6=1,IF(AT18&lt;=MIN(AR18:AT18),1,0),IF(AT18&lt;=AR18,1,0)*(1-$H18))</f>
        <v>0</v>
      </c>
      <c r="AW18" s="23">
        <f>$AS$13*IF(AU18=1,1,IF(AV18=1,FixedParams!$C$46,FixedParams!$C$47))</f>
        <v>0.40208315658592064</v>
      </c>
      <c r="AX18">
        <f>EXP($C18*FixedParams!$B$41)*EXP(IF(AU18+AV18=1,(1-FixedParams!$B$41)*$D18,0))*($B18^((FixedParams!$B$41-1)*$B$11/($B$11-1)))*((1/$B18-1)^$B$11*(AW18)^($B$11-1)+1)^((FixedParams!$B$41-$B$11)/($B$11-1))/((1+IF(AU18=1,FixedParams!$C$25,IF(AV18=1,FixedParams!$C$23,FixedParams!$C$24)))^FixedParams!$B$41)</f>
        <v>9.3907332387997977E-2</v>
      </c>
      <c r="AY18">
        <f t="shared" ref="AY18:AY81" si="22">AX18/AX$17</f>
        <v>0.99869719834945059</v>
      </c>
      <c r="AZ18">
        <f t="shared" ref="AZ18:AZ81" si="23">AY18*$AS$9/$AY$15</f>
        <v>41.050789549605298</v>
      </c>
      <c r="BA18">
        <f t="shared" ref="BA18:BA81" si="24">(AW18*(1/$B18-1))^$B$11*AZ18</f>
        <v>343.31260513932091</v>
      </c>
      <c r="BB18">
        <f t="shared" ref="BB18:BB81" si="25">AZ18+BA18</f>
        <v>384.36339468892618</v>
      </c>
      <c r="BC18" s="23">
        <f t="shared" ref="BC18:BC81" si="26">BA18/AZ18</f>
        <v>8.3631181983592775</v>
      </c>
      <c r="BD18" s="23">
        <f t="shared" ref="BD18:BD81" si="27">IF(AU18=1,AS18,IF(AV18=1,AT18,AR18))*$AS$12</f>
        <v>1.2773141702693731</v>
      </c>
      <c r="BE18" s="22">
        <f>IF(AU18=1,AZ18*(1+FixedParams!$C$25)+BA18*(1+FixedParams!$C$28)/$AS$12,IF(AV18=1,AZ18*(1+FixedParams!$C$23)+BA18*(1+FixedParams!$C$26)/$AS$12,AZ18*(1+FixedParams!$C$24)+BA18*(1+FixedParams!$C$27)/$AS$12))</f>
        <v>1224.5663639496372</v>
      </c>
      <c r="BF18" s="23">
        <f t="shared" ref="BF18:BF81" si="28">BE18*$AS$12/BD18</f>
        <v>298.11512951360987</v>
      </c>
      <c r="BG18" s="23">
        <f>BF18^((FixedParams!$B$41-1)/FixedParams!$B$41)*EXP($C18)</f>
        <v>2.785063845678891</v>
      </c>
      <c r="BH18" s="23">
        <f t="shared" ref="BH18:BH81" si="29">LN(BB18/$N18)</f>
        <v>-3.9402880065855309E-3</v>
      </c>
      <c r="BI18" s="23">
        <f t="shared" ref="BI18:BI81" si="30">LN(BF18/$R18)</f>
        <v>3.0024145454462924E-3</v>
      </c>
      <c r="BJ18" s="23">
        <f t="shared" si="4"/>
        <v>1.6682676454684655E-2</v>
      </c>
      <c r="BK18" s="23"/>
    </row>
    <row r="19" spans="1:63">
      <c r="A19">
        <v>0.01</v>
      </c>
      <c r="B19">
        <f t="shared" si="5"/>
        <v>9.0660274616412129E-2</v>
      </c>
      <c r="C19">
        <f>(D19-$D$17)*FixedParams!$B$41+$D$9*($A19-0.5)^2+$A19*$B$10</f>
        <v>0.99766876859536413</v>
      </c>
      <c r="D19">
        <f>(A19-$B$6)*FixedParams!$B$40/(FixedParams!$B$39*Sectors!$B$6)</f>
        <v>-0.26630277286366849</v>
      </c>
      <c r="E19">
        <f t="shared" si="6"/>
        <v>2.7119522651987897</v>
      </c>
      <c r="F19" s="23">
        <f>EXP(-$D$17)*(($B19*FixedParams!$B$30)^$B$11*(1+FixedParams!$B$23)^(1-$B$11)+(1-$B19)^$B$11*((1+FixedParams!$B$26)/$B$12)^(1-$B$11))^(1/(1-$B$11))</f>
        <v>4.3547876939208381</v>
      </c>
      <c r="G19" s="23">
        <f>EXP($D19-$D$17)*(($B19*FixedParams!$B$31)^$B$11*(1+FixedParams!$B$25)^(1-$B$11)+(1-$B19)^$B$11*((1+FixedParams!$B$28)/$B$12)^(1-$B$11))^(1/(1-$B$11))</f>
        <v>3.2343819294133591</v>
      </c>
      <c r="H19">
        <f t="shared" si="7"/>
        <v>1</v>
      </c>
      <c r="I19" s="23">
        <f>$B$13*IF(H19=1,1,FixedParams!$B$46)</f>
        <v>0.3745928365283252</v>
      </c>
      <c r="J19">
        <f>EXP($C19*FixedParams!$B$41)*EXP(IF(H19=1,(1-FixedParams!$B$41)*$D19,0))*($B19^((FixedParams!$B$41-1)*$B$11/($B$11-1)))*((1/$B19-1)^$B$11*(I19)^($B$11-1)+1)^((FixedParams!$B$41-$B$11)/($B$11-1))/((1+IF(H19=1,FixedParams!$B$25,FixedParams!$B$24))^FixedParams!$B$41)</f>
        <v>0.1324202294467168</v>
      </c>
      <c r="K19">
        <f t="shared" ref="K19:K82" si="31">J19/J$17</f>
        <v>0.99691400999673463</v>
      </c>
      <c r="L19">
        <f>K19*FixedParams!$B$8/K$15</f>
        <v>45.211161541064477</v>
      </c>
      <c r="M19">
        <f t="shared" si="2"/>
        <v>329.2672735200581</v>
      </c>
      <c r="N19">
        <f t="shared" si="8"/>
        <v>374.47843506112258</v>
      </c>
      <c r="O19" s="23">
        <f t="shared" si="9"/>
        <v>7.2828757832507929</v>
      </c>
      <c r="P19" s="23">
        <f t="shared" si="10"/>
        <v>1.2646920403944932</v>
      </c>
      <c r="Q19" s="22">
        <f>IF(H19=1,L19*(1+FixedParams!$B$25)+M19*FixedParams!$B$33*(1+FixedParams!$B$28)/FixedParams!$B$32,L19*(1+FixedParams!$B$23)+M19*FixedParams!$B$33*(1+FixedParams!$B$26)/FixedParams!$B$32)</f>
        <v>925.83136963314803</v>
      </c>
      <c r="R19" s="23">
        <f t="shared" si="11"/>
        <v>286.24676672030262</v>
      </c>
      <c r="S19" s="23">
        <f>R19^((FixedParams!$B$41-1)/FixedParams!$B$41)*EXP($C19)</f>
        <v>2.6966391862006387</v>
      </c>
      <c r="T19" s="7">
        <f>(L19*FixedParams!$B$32*(FixedParams!$C$25-FixedParams!$C$23)+FixedParams!$B$33*(FixedParams!$C$28-FixedParams!$C$26)*M19)/N19</f>
        <v>-3088.1774644703851</v>
      </c>
      <c r="U19" s="7">
        <f>(L19*FixedParams!$B$32*(FixedParams!$C$25-FixedParams!$C$23)*$Z$12/$B$12+FixedParams!$B$33*(FixedParams!$C$28-FixedParams!$C$26)*M19)/N19</f>
        <v>-3220.079175631442</v>
      </c>
      <c r="V19" s="14">
        <f t="shared" si="3"/>
        <v>-2.967441421522488</v>
      </c>
      <c r="W19" s="14">
        <f t="shared" si="12"/>
        <v>5.6801477263370814E-2</v>
      </c>
      <c r="X19" s="23"/>
      <c r="Y19" s="23">
        <f>EXP(-$D$17)*(($B19*FixedParams!$B$30)^$B$11*(1+FixedParams!$C$24)^(1-$B$11)+(1-$B19)^$B$11*((1+FixedParams!$C$27)/$Z$12)^(1-$B$11))^(1/(1-$B$11))</f>
        <v>5.6152136184639598</v>
      </c>
      <c r="Z19" s="23">
        <f>EXP($D19-$D$17)*(($B19*FixedParams!$C$31)^$B$11*(1+FixedParams!$C$25)^(1-$B$11)+(1-$B19)^$B$11*((1+FixedParams!$C$28)/$Z$12)^(1-$B$11))^(1/(1-$B$11))</f>
        <v>3.9141021905994209</v>
      </c>
      <c r="AA19" s="23">
        <f>EXP($D19-$D$17)*(($B19*FixedParams!$C$30)^$B$11*(1+FixedParams!$C$23)^(1-$B$11)+(1-$B19)^$B$11*((1+FixedParams!$C$26)/$Z$12)^(1-$B$11))^(1/(1-$B$11))</f>
        <v>4.0698096862630777</v>
      </c>
      <c r="AB19">
        <f>IF(FixedParams!$H$6=1,IF(Z19&lt;=MIN(Y19:AA19),1,0),$H19)</f>
        <v>1</v>
      </c>
      <c r="AC19">
        <f>IF(FixedParams!$H$6=1,IF(AA19&lt;=MIN(Y19:AA19),1,0),IF(AA19&lt;=Y19,1,0)*(1-$H19))</f>
        <v>0</v>
      </c>
      <c r="AD19" s="23">
        <f>$Z$13*IF(AB19=1,1,IF(AC19=1,FixedParams!$C$46,FixedParams!$C$47))</f>
        <v>0.42539737351864321</v>
      </c>
      <c r="AE19">
        <f>EXP($C19*FixedParams!$B$41)*EXP(IF(AB19+AC19=1,(1-FixedParams!$B$41)*$D19,0))*($B19^((FixedParams!$B$41-1)*$B$11/($B$11-1)))*((1/$B19-1)^$B$11*(AD19)^($B$11-1)+1)^((FixedParams!$B$41-$B$11)/($B$11-1))/((1+IF(AB19=1,FixedParams!$C$25,IF(AC19=1,FixedParams!$C$23,FixedParams!$C$24)))^FixedParams!$B$41)</f>
        <v>9.125908644643968E-2</v>
      </c>
      <c r="AF19">
        <f t="shared" si="13"/>
        <v>0.99709457663013457</v>
      </c>
      <c r="AG19">
        <f t="shared" si="14"/>
        <v>37.389793749938036</v>
      </c>
      <c r="AH19">
        <f t="shared" si="15"/>
        <v>329.54063673325476</v>
      </c>
      <c r="AI19">
        <f t="shared" si="16"/>
        <v>366.93043048319282</v>
      </c>
      <c r="AJ19" s="23">
        <f t="shared" si="17"/>
        <v>8.8136521676801411</v>
      </c>
      <c r="AK19" s="23">
        <f t="shared" si="18"/>
        <v>1.287687574142709</v>
      </c>
      <c r="AL19" s="22">
        <f>IF(AB19=1,AG19*(1+FixedParams!$C$25)+AH19*(1+FixedParams!$C$28)/$Z$12,IF(AC19=1,AG19*(1+FixedParams!$C$23)+AH19*(1+FixedParams!$C$26)/$Z$12,AG19*(1+FixedParams!$C$24)+AH19*(1+FixedParams!$C$27)/$Z$12))</f>
        <v>1111.2207856598661</v>
      </c>
      <c r="AM19" s="23">
        <f t="shared" si="19"/>
        <v>283.90183279545118</v>
      </c>
      <c r="AN19" s="23">
        <f>AM19^((FixedParams!$B$41-1)/FixedParams!$B$41)*EXP($C19)</f>
        <v>2.6966613903496532</v>
      </c>
      <c r="AO19" s="23">
        <f t="shared" si="20"/>
        <v>-2.036195064871988E-2</v>
      </c>
      <c r="AP19" s="23">
        <f t="shared" si="21"/>
        <v>-8.2257402680459453E-3</v>
      </c>
      <c r="AR19" s="23">
        <f>EXP(-$D$17)*(($B19*FixedParams!$B$30)^$B$11*(1+FixedParams!$C$24)^(1-$B$11)+(1-$B19)^$B$11*((1+FixedParams!$C$27)/$AS$12)^(1-$B$11))^(1/(1-$B$11))</f>
        <v>5.9259420266653731</v>
      </c>
      <c r="AS19" s="23">
        <f>EXP($D19-$D$17)*(($B19*FixedParams!$C$31)^$B$11*(1+FixedParams!$C$25)^(1-$B$11)+(1-$B19)^$B$11*((1+FixedParams!$C$28)/$AS$12)^(1-$B$11))^(1/(1-$B$11))</f>
        <v>4.1301774350712925</v>
      </c>
      <c r="AT19" s="23">
        <f>EXP($D19-$D$17)*(($B19*FixedParams!$C$30)^$B$11*(1+FixedParams!$C$23)^(1-$B$11)+(1-$B19)^$B$11*((1+FixedParams!$C$26)/$AS$12)^(1-$B$11))^(1/(1-$B$11))</f>
        <v>4.2932440689691651</v>
      </c>
      <c r="AU19">
        <f>IF(FixedParams!$H$6=1,IF(AS19&lt;=MIN(AR19:AT19),1,0),$H19)</f>
        <v>1</v>
      </c>
      <c r="AV19">
        <f>IF(FixedParams!$H$6=1,IF(AT19&lt;=MIN(AR19:AT19),1,0),IF(AT19&lt;=AR19,1,0)*(1-$H19))</f>
        <v>0</v>
      </c>
      <c r="AW19" s="23">
        <f>$AS$13*IF(AU19=1,1,IF(AV19=1,FixedParams!$C$46,FixedParams!$C$47))</f>
        <v>0.40208315658592064</v>
      </c>
      <c r="AX19">
        <f>EXP($C19*FixedParams!$B$41)*EXP(IF(AU19+AV19=1,(1-FixedParams!$B$41)*$D19,0))*($B19^((FixedParams!$B$41-1)*$B$11/($B$11-1)))*((1/$B19-1)^$B$11*(AW19)^($B$11-1)+1)^((FixedParams!$B$41-$B$11)/($B$11-1))/((1+IF(AU19=1,FixedParams!$C$25,IF(AV19=1,FixedParams!$C$23,FixedParams!$C$24)))^FixedParams!$B$41)</f>
        <v>9.3749234065265113E-2</v>
      </c>
      <c r="AY19">
        <f t="shared" si="22"/>
        <v>0.99701583494616808</v>
      </c>
      <c r="AZ19">
        <f t="shared" si="23"/>
        <v>40.981678216021265</v>
      </c>
      <c r="BA19">
        <f t="shared" si="24"/>
        <v>331.91529133412951</v>
      </c>
      <c r="BB19">
        <f t="shared" si="25"/>
        <v>372.89696955015074</v>
      </c>
      <c r="BC19" s="23">
        <f t="shared" si="26"/>
        <v>8.0991141842593315</v>
      </c>
      <c r="BD19" s="23">
        <f t="shared" si="27"/>
        <v>1.2843048745399708</v>
      </c>
      <c r="BE19" s="22">
        <f>IF(AU19=1,AZ19*(1+FixedParams!$C$25)+BA19*(1+FixedParams!$C$28)/$AS$12,IF(AV19=1,AZ19*(1+FixedParams!$C$23)+BA19*(1+FixedParams!$C$26)/$AS$12,AZ19*(1+FixedParams!$C$24)+BA19*(1+FixedParams!$C$27)/$AS$12))</f>
        <v>1185.6834313796485</v>
      </c>
      <c r="BF19" s="23">
        <f t="shared" si="28"/>
        <v>287.07808563173313</v>
      </c>
      <c r="BG19" s="23">
        <f>BF19^((FixedParams!$B$41-1)/FixedParams!$B$41)*EXP($C19)</f>
        <v>2.6966313581447983</v>
      </c>
      <c r="BH19" s="23">
        <f t="shared" si="29"/>
        <v>-4.2320575753278375E-3</v>
      </c>
      <c r="BI19" s="23">
        <f t="shared" si="30"/>
        <v>2.899994621317523E-3</v>
      </c>
      <c r="BJ19" s="23">
        <f t="shared" si="4"/>
        <v>1.6580256530555885E-2</v>
      </c>
      <c r="BK19" s="23"/>
    </row>
    <row r="20" spans="1:63">
      <c r="A20">
        <v>1.4999999999999999E-2</v>
      </c>
      <c r="B20">
        <f t="shared" si="5"/>
        <v>9.2407864445911175E-2</v>
      </c>
      <c r="C20">
        <f>(D20-$D$17)*FixedParams!$B$41+$D$9*($A20-0.5)^2+$A20*$B$10</f>
        <v>0.96557605463725915</v>
      </c>
      <c r="D20">
        <f>(A20-$B$6)*FixedParams!$B$40/(FixedParams!$B$39*Sectors!$B$6)</f>
        <v>-0.26361630182230067</v>
      </c>
      <c r="E20">
        <f t="shared" si="6"/>
        <v>2.626300113162928</v>
      </c>
      <c r="F20" s="23">
        <f>EXP(-$D$17)*(($B20*FixedParams!$B$30)^$B$11*(1+FixedParams!$B$23)^(1-$B$11)+(1-$B20)^$B$11*((1+FixedParams!$B$26)/$B$12)^(1-$B$11))^(1/(1-$B$11))</f>
        <v>4.3665757635302134</v>
      </c>
      <c r="G20" s="23">
        <f>EXP($D20-$D$17)*(($B20*FixedParams!$B$31)^$B$11*(1+FixedParams!$B$25)^(1-$B$11)+(1-$B20)^$B$11*((1+FixedParams!$B$28)/$B$12)^(1-$B$11))^(1/(1-$B$11))</f>
        <v>3.2516558785494034</v>
      </c>
      <c r="H20">
        <f t="shared" si="7"/>
        <v>1</v>
      </c>
      <c r="I20" s="23">
        <f>$B$13*IF(H20=1,1,FixedParams!$B$46)</f>
        <v>0.3745928365283252</v>
      </c>
      <c r="J20">
        <f>EXP($C20*FixedParams!$B$41)*EXP(IF(H20=1,(1-FixedParams!$B$41)*$D20,0))*($B20^((FixedParams!$B$41-1)*$B$11/($B$11-1)))*((1/$B20-1)^$B$11*(I20)^($B$11-1)+1)^((FixedParams!$B$41-$B$11)/($B$11-1))/((1+IF(H20=1,FixedParams!$B$25,FixedParams!$B$24))^FixedParams!$B$41)</f>
        <v>0.13214296040149459</v>
      </c>
      <c r="K20">
        <f t="shared" si="31"/>
        <v>0.99482661446151044</v>
      </c>
      <c r="L20">
        <f>K20*FixedParams!$B$8/K$15</f>
        <v>45.116495826873717</v>
      </c>
      <c r="M20">
        <f t="shared" si="2"/>
        <v>318.3810774489757</v>
      </c>
      <c r="N20">
        <f t="shared" si="8"/>
        <v>363.49757327584939</v>
      </c>
      <c r="O20" s="23">
        <f t="shared" si="9"/>
        <v>7.0568662661813262</v>
      </c>
      <c r="P20" s="23">
        <f t="shared" si="10"/>
        <v>1.2714464146320765</v>
      </c>
      <c r="Q20" s="22">
        <f>IF(H20=1,L20*(1+FixedParams!$B$25)+M20*FixedParams!$B$33*(1+FixedParams!$B$28)/FixedParams!$B$32,L20*(1+FixedParams!$B$23)+M20*FixedParams!$B$33*(1+FixedParams!$B$26)/FixedParams!$B$32)</f>
        <v>896.62419542264252</v>
      </c>
      <c r="R20" s="23">
        <f t="shared" si="11"/>
        <v>275.74387601637466</v>
      </c>
      <c r="S20" s="23">
        <f>R20^((FixedParams!$B$41-1)/FixedParams!$B$41)*EXP($C20)</f>
        <v>2.61156839136956</v>
      </c>
      <c r="T20" s="7">
        <f>(L20*FixedParams!$B$32*(FixedParams!$C$25-FixedParams!$C$23)+FixedParams!$B$33*(FixedParams!$C$28-FixedParams!$C$26)*M20)/N20</f>
        <v>-3049.7553244300261</v>
      </c>
      <c r="U20" s="7">
        <f>(L20*FixedParams!$B$32*(FixedParams!$C$25-FixedParams!$C$23)*$Z$12/$B$12+FixedParams!$B$33*(FixedParams!$C$28-FixedParams!$C$26)*M20)/N20</f>
        <v>-3185.3571146361178</v>
      </c>
      <c r="V20" s="14">
        <f t="shared" si="3"/>
        <v>-2.9359166934632501</v>
      </c>
      <c r="W20" s="14">
        <f t="shared" si="12"/>
        <v>7.463025638612511E-2</v>
      </c>
      <c r="X20" s="23"/>
      <c r="Y20" s="23">
        <f>EXP(-$D$17)*(($B20*FixedParams!$B$30)^$B$11*(1+FixedParams!$C$24)^(1-$B$11)+(1-$B20)^$B$11*((1+FixedParams!$C$27)/$Z$12)^(1-$B$11))^(1/(1-$B$11))</f>
        <v>5.6318856980688947</v>
      </c>
      <c r="Z20" s="23">
        <f>EXP($D20-$D$17)*(($B20*FixedParams!$C$31)^$B$11*(1+FixedParams!$C$25)^(1-$B$11)+(1-$B20)^$B$11*((1+FixedParams!$C$28)/$Z$12)^(1-$B$11))^(1/(1-$B$11))</f>
        <v>3.9357300090620635</v>
      </c>
      <c r="AA20" s="23">
        <f>EXP($D20-$D$17)*(($B20*FixedParams!$C$30)^$B$11*(1+FixedParams!$C$23)^(1-$B$11)+(1-$B20)^$B$11*((1+FixedParams!$C$26)/$Z$12)^(1-$B$11))^(1/(1-$B$11))</f>
        <v>4.0909777962438216</v>
      </c>
      <c r="AB20">
        <f>IF(FixedParams!$H$6=1,IF(Z20&lt;=MIN(Y20:AA20),1,0),$H20)</f>
        <v>1</v>
      </c>
      <c r="AC20">
        <f>IF(FixedParams!$H$6=1,IF(AA20&lt;=MIN(Y20:AA20),1,0),IF(AA20&lt;=Y20,1,0)*(1-$H20))</f>
        <v>0</v>
      </c>
      <c r="AD20" s="23">
        <f>$Z$13*IF(AB20=1,1,IF(AC20=1,FixedParams!$C$46,FixedParams!$C$47))</f>
        <v>0.42539737351864321</v>
      </c>
      <c r="AE20">
        <f>EXP($C20*FixedParams!$B$41)*EXP(IF(AB20+AC20=1,(1-FixedParams!$B$41)*$D20,0))*($B20^((FixedParams!$B$41-1)*$B$11/($B$11-1)))*((1/$B20-1)^$B$11*(AD20)^($B$11-1)+1)^((FixedParams!$B$41-$B$11)/($B$11-1))/((1+IF(AB20=1,FixedParams!$C$25,IF(AC20=1,FixedParams!$C$23,FixedParams!$C$24)))^FixedParams!$B$41)</f>
        <v>9.107639327177898E-2</v>
      </c>
      <c r="AF20">
        <f t="shared" si="13"/>
        <v>0.99509847541178154</v>
      </c>
      <c r="AG20">
        <f t="shared" si="14"/>
        <v>37.314942462399742</v>
      </c>
      <c r="AH20">
        <f t="shared" si="15"/>
        <v>318.6747603358217</v>
      </c>
      <c r="AI20">
        <f t="shared" si="16"/>
        <v>355.98970279822146</v>
      </c>
      <c r="AJ20" s="23">
        <f t="shared" si="17"/>
        <v>8.5401380601600305</v>
      </c>
      <c r="AK20" s="23">
        <f t="shared" si="18"/>
        <v>1.2948028388276849</v>
      </c>
      <c r="AL20" s="22">
        <f>IF(AB20=1,AG20*(1+FixedParams!$C$25)+AH20*(1+FixedParams!$C$28)/$Z$12,IF(AC20=1,AG20*(1+FixedParams!$C$23)+AH20*(1+FixedParams!$C$26)/$Z$12,AG20*(1+FixedParams!$C$24)+AH20*(1+FixedParams!$C$27)/$Z$12))</f>
        <v>1076.1653350446984</v>
      </c>
      <c r="AM20" s="23">
        <f t="shared" si="19"/>
        <v>273.4347459218024</v>
      </c>
      <c r="AN20" s="23">
        <f>AM20^((FixedParams!$B$41-1)/FixedParams!$B$41)*EXP($C20)</f>
        <v>2.6115903752866134</v>
      </c>
      <c r="AO20" s="23">
        <f t="shared" si="20"/>
        <v>-2.0870815246771743E-2</v>
      </c>
      <c r="AP20" s="23">
        <f t="shared" si="21"/>
        <v>-8.4094449803687084E-3</v>
      </c>
      <c r="AR20" s="23">
        <f>EXP(-$D$17)*(($B20*FixedParams!$B$30)^$B$11*(1+FixedParams!$C$24)^(1-$B$11)+(1-$B20)^$B$11*((1+FixedParams!$C$27)/$AS$12)^(1-$B$11))^(1/(1-$B$11))</f>
        <v>5.9430817507712401</v>
      </c>
      <c r="AS20" s="23">
        <f>EXP($D20-$D$17)*(($B20*FixedParams!$C$31)^$B$11*(1+FixedParams!$C$25)^(1-$B$11)+(1-$B20)^$B$11*((1+FixedParams!$C$28)/$AS$12)^(1-$B$11))^(1/(1-$B$11))</f>
        <v>4.1526661763358641</v>
      </c>
      <c r="AT20" s="23">
        <f>EXP($D20-$D$17)*(($B20*FixedParams!$C$30)^$B$11*(1+FixedParams!$C$23)^(1-$B$11)+(1-$B20)^$B$11*((1+FixedParams!$C$26)/$AS$12)^(1-$B$11))^(1/(1-$B$11))</f>
        <v>4.315192488816721</v>
      </c>
      <c r="AU20">
        <f>IF(FixedParams!$H$6=1,IF(AS20&lt;=MIN(AR20:AT20),1,0),$H20)</f>
        <v>1</v>
      </c>
      <c r="AV20">
        <f>IF(FixedParams!$H$6=1,IF(AT20&lt;=MIN(AR20:AT20),1,0),IF(AT20&lt;=AR20,1,0)*(1-$H20))</f>
        <v>0</v>
      </c>
      <c r="AW20" s="23">
        <f>$AS$13*IF(AU20=1,1,IF(AV20=1,FixedParams!$C$46,FixedParams!$C$47))</f>
        <v>0.40208315658592064</v>
      </c>
      <c r="AX20">
        <f>EXP($C20*FixedParams!$B$41)*EXP(IF(AU20+AV20=1,(1-FixedParams!$B$41)*$D20,0))*($B20^((FixedParams!$B$41-1)*$B$11/($B$11-1)))*((1/$B20-1)^$B$11*(AW20)^($B$11-1)+1)^((FixedParams!$B$41-$B$11)/($B$11-1))/((1+IF(AU20=1,FixedParams!$C$25,IF(AV20=1,FixedParams!$C$23,FixedParams!$C$24)))^FixedParams!$B$41)</f>
        <v>9.3557796929816944E-2</v>
      </c>
      <c r="AY20">
        <f t="shared" si="22"/>
        <v>0.99497991585475787</v>
      </c>
      <c r="AZ20">
        <f t="shared" si="23"/>
        <v>40.897993104758683</v>
      </c>
      <c r="BA20">
        <f t="shared" si="24"/>
        <v>320.95822073072929</v>
      </c>
      <c r="BB20">
        <f t="shared" si="25"/>
        <v>361.85621383548801</v>
      </c>
      <c r="BC20" s="23">
        <f t="shared" si="26"/>
        <v>7.8477743372054167</v>
      </c>
      <c r="BD20" s="23">
        <f t="shared" si="27"/>
        <v>1.2912978913007287</v>
      </c>
      <c r="BE20" s="22">
        <f>IF(AU20=1,AZ20*(1+FixedParams!$C$25)+BA20*(1+FixedParams!$C$28)/$AS$12,IF(AV20=1,AZ20*(1+FixedParams!$C$23)+BA20*(1+FixedParams!$C$26)/$AS$12,AZ20*(1+FixedParams!$C$24)+BA20*(1+FixedParams!$C$27)/$AS$12))</f>
        <v>1148.2788311101515</v>
      </c>
      <c r="BF20" s="23">
        <f t="shared" si="28"/>
        <v>276.51604592097112</v>
      </c>
      <c r="BG20" s="23">
        <f>BF20^((FixedParams!$B$41-1)/FixedParams!$B$41)*EXP($C20)</f>
        <v>2.6115610810741043</v>
      </c>
      <c r="BH20" s="23">
        <f t="shared" si="29"/>
        <v>-4.5256873846430548E-3</v>
      </c>
      <c r="BI20" s="23">
        <f t="shared" si="30"/>
        <v>2.79640211832254E-3</v>
      </c>
      <c r="BJ20" s="23">
        <f t="shared" si="4"/>
        <v>1.6476664027560903E-2</v>
      </c>
      <c r="BK20" s="23"/>
    </row>
    <row r="21" spans="1:63">
      <c r="A21">
        <v>0.02</v>
      </c>
      <c r="B21">
        <f t="shared" si="5"/>
        <v>9.4155454275410236E-2</v>
      </c>
      <c r="C21">
        <f>(D21-$D$17)*FixedParams!$B$41+$D$9*($A21-0.5)^2+$A21*$B$10</f>
        <v>0.93369583901745912</v>
      </c>
      <c r="D21">
        <f>(A21-$B$6)*FixedParams!$B$40/(FixedParams!$B$39*Sectors!$B$6)</f>
        <v>-0.2609298307809329</v>
      </c>
      <c r="E21">
        <f t="shared" si="6"/>
        <v>2.5438936465878457</v>
      </c>
      <c r="F21" s="23">
        <f>EXP(-$D$17)*(($B21*FixedParams!$B$30)^$B$11*(1+FixedParams!$B$23)^(1-$B$11)+(1-$B21)^$B$11*((1+FixedParams!$B$26)/$B$12)^(1-$B$11))^(1/(1-$B$11))</f>
        <v>4.3782724147848633</v>
      </c>
      <c r="G21" s="23">
        <f>EXP($D21-$D$17)*(($B21*FixedParams!$B$31)^$B$11*(1+FixedParams!$B$25)^(1-$B$11)+(1-$B21)^$B$11*((1+FixedParams!$B$28)/$B$12)^(1-$B$11))^(1/(1-$B$11))</f>
        <v>3.2689276861243433</v>
      </c>
      <c r="H21">
        <f t="shared" si="7"/>
        <v>1</v>
      </c>
      <c r="I21" s="23">
        <f>$B$13*IF(H21=1,1,FixedParams!$B$46)</f>
        <v>0.3745928365283252</v>
      </c>
      <c r="J21">
        <f>EXP($C21*FixedParams!$B$41)*EXP(IF(H21=1,(1-FixedParams!$B$41)*$D21,0))*($B21^((FixedParams!$B$41-1)*$B$11/($B$11-1)))*((1/$B21-1)^$B$11*(I21)^($B$11-1)+1)^((FixedParams!$B$41-$B$11)/($B$11-1))/((1+IF(H21=1,FixedParams!$B$25,FixedParams!$B$24))^FixedParams!$B$41)</f>
        <v>0.13182160900295256</v>
      </c>
      <c r="K21">
        <f t="shared" si="31"/>
        <v>0.99240734882002102</v>
      </c>
      <c r="L21">
        <f>K21*FixedParams!$B$8/K$15</f>
        <v>45.006779433452294</v>
      </c>
      <c r="M21">
        <f t="shared" si="2"/>
        <v>307.91399250261998</v>
      </c>
      <c r="N21">
        <f t="shared" si="8"/>
        <v>352.92077193607224</v>
      </c>
      <c r="O21" s="23">
        <f t="shared" si="9"/>
        <v>6.8415024664874382</v>
      </c>
      <c r="P21" s="23">
        <f t="shared" si="10"/>
        <v>1.2781999514870186</v>
      </c>
      <c r="Q21" s="22">
        <f>IF(H21=1,L21*(1+FixedParams!$B$25)+M21*FixedParams!$B$33*(1+FixedParams!$B$28)/FixedParams!$B$32,L21*(1+FixedParams!$B$23)+M21*FixedParams!$B$33*(1+FixedParams!$B$26)/FixedParams!$B$32)</f>
        <v>868.5227494913986</v>
      </c>
      <c r="R21" s="23">
        <f t="shared" si="11"/>
        <v>265.69041376413048</v>
      </c>
      <c r="S21" s="23">
        <f>R21^((FixedParams!$B$41-1)/FixedParams!$B$41)*EXP($C21)</f>
        <v>2.5297182156543903</v>
      </c>
      <c r="T21" s="7">
        <f>(L21*FixedParams!$B$32*(FixedParams!$C$25-FixedParams!$C$23)+FixedParams!$B$33*(FixedParams!$C$28-FixedParams!$C$26)*M21)/N21</f>
        <v>-3011.0821881814604</v>
      </c>
      <c r="U21" s="7">
        <f>(L21*FixedParams!$B$32*(FixedParams!$C$25-FixedParams!$C$23)*$Z$12/$B$12+FixedParams!$B$33*(FixedParams!$C$28-FixedParams!$C$26)*M21)/N21</f>
        <v>-3150.4082285435506</v>
      </c>
      <c r="V21" s="14">
        <f t="shared" si="3"/>
        <v>-2.9049229785001636</v>
      </c>
      <c r="W21" s="14">
        <f t="shared" si="12"/>
        <v>9.1940266007304122E-2</v>
      </c>
      <c r="X21" s="23"/>
      <c r="Y21" s="23">
        <f>EXP(-$D$17)*(($B21*FixedParams!$B$30)^$B$11*(1+FixedParams!$C$24)^(1-$B$11)+(1-$B21)^$B$11*((1+FixedParams!$C$27)/$Z$12)^(1-$B$11))^(1/(1-$B$11))</f>
        <v>5.6484649743107909</v>
      </c>
      <c r="Z21" s="23">
        <f>EXP($D21-$D$17)*(($B21*FixedParams!$C$31)^$B$11*(1+FixedParams!$C$25)^(1-$B$11)+(1-$B21)^$B$11*((1+FixedParams!$C$28)/$Z$12)^(1-$B$11))^(1/(1-$B$11))</f>
        <v>3.9573712622134445</v>
      </c>
      <c r="AA21" s="23">
        <f>EXP($D21-$D$17)*(($B21*FixedParams!$C$30)^$B$11*(1+FixedParams!$C$23)^(1-$B$11)+(1-$B21)^$B$11*((1+FixedParams!$C$26)/$Z$12)^(1-$B$11))^(1/(1-$B$11))</f>
        <v>4.1121309216469841</v>
      </c>
      <c r="AB21">
        <f>IF(FixedParams!$H$6=1,IF(Z21&lt;=MIN(Y21:AA21),1,0),$H21)</f>
        <v>1</v>
      </c>
      <c r="AC21">
        <f>IF(FixedParams!$H$6=1,IF(AA21&lt;=MIN(Y21:AA21),1,0),IF(AA21&lt;=Y21,1,0)*(1-$H21))</f>
        <v>0</v>
      </c>
      <c r="AD21" s="23">
        <f>$Z$13*IF(AB21=1,1,IF(AC21=1,FixedParams!$C$46,FixedParams!$C$47))</f>
        <v>0.42539737351864321</v>
      </c>
      <c r="AE21">
        <f>EXP($C21*FixedParams!$B$41)*EXP(IF(AB21+AC21=1,(1-FixedParams!$B$41)*$D21,0))*($B21^((FixedParams!$B$41-1)*$B$11/($B$11-1)))*((1/$B21-1)^$B$11*(AD21)^($B$11-1)+1)^((FixedParams!$B$41-$B$11)/($B$11-1))/((1+IF(AB21=1,FixedParams!$C$25,IF(AC21=1,FixedParams!$C$23,FixedParams!$C$24)))^FixedParams!$B$41)</f>
        <v>9.0863374526008234E-2</v>
      </c>
      <c r="AF21">
        <f t="shared" si="13"/>
        <v>0.99277103773517028</v>
      </c>
      <c r="AG21">
        <f t="shared" si="14"/>
        <v>37.227666474009112</v>
      </c>
      <c r="AH21">
        <f t="shared" si="15"/>
        <v>308.2267354723495</v>
      </c>
      <c r="AI21">
        <f t="shared" si="16"/>
        <v>345.45440194635864</v>
      </c>
      <c r="AJ21" s="23">
        <f t="shared" si="17"/>
        <v>8.2795072768673599</v>
      </c>
      <c r="AK21" s="23">
        <f t="shared" si="18"/>
        <v>1.3019225233466121</v>
      </c>
      <c r="AL21" s="22">
        <f>IF(AB21=1,AG21*(1+FixedParams!$C$25)+AH21*(1+FixedParams!$C$28)/$Z$12,IF(AC21=1,AG21*(1+FixedParams!$C$23)+AH21*(1+FixedParams!$C$26)/$Z$12,AG21*(1+FixedParams!$C$24)+AH21*(1+FixedParams!$C$27)/$Z$12))</f>
        <v>1042.4370146218635</v>
      </c>
      <c r="AM21" s="23">
        <f t="shared" si="19"/>
        <v>263.41653222568902</v>
      </c>
      <c r="AN21" s="23">
        <f>AM21^((FixedParams!$B$41-1)/FixedParams!$B$41)*EXP($C21)</f>
        <v>2.5297399810001271</v>
      </c>
      <c r="AO21" s="23">
        <f t="shared" si="20"/>
        <v>-2.138293213736878E-2</v>
      </c>
      <c r="AP21" s="23">
        <f t="shared" si="21"/>
        <v>-8.5952208897517191E-3</v>
      </c>
      <c r="AR21" s="23">
        <f>EXP(-$D$17)*(($B21*FixedParams!$B$30)^$B$11*(1+FixedParams!$C$24)^(1-$B$11)+(1-$B21)^$B$11*((1+FixedParams!$C$27)/$AS$12)^(1-$B$11))^(1/(1-$B$11))</f>
        <v>5.9601156585315112</v>
      </c>
      <c r="AS21" s="23">
        <f>EXP($D21-$D$17)*(($B21*FixedParams!$C$31)^$B$11*(1+FixedParams!$C$25)^(1-$B$11)+(1-$B21)^$B$11*((1+FixedParams!$C$28)/$AS$12)^(1-$B$11))^(1/(1-$B$11))</f>
        <v>4.1751616658270132</v>
      </c>
      <c r="AT21" s="23">
        <f>EXP($D21-$D$17)*(($B21*FixedParams!$C$30)^$B$11*(1+FixedParams!$C$23)^(1-$B$11)+(1-$B21)^$B$11*((1+FixedParams!$C$26)/$AS$12)^(1-$B$11))^(1/(1-$B$11))</f>
        <v>4.337116967378515</v>
      </c>
      <c r="AU21">
        <f>IF(FixedParams!$H$6=1,IF(AS21&lt;=MIN(AR21:AT21),1,0),$H21)</f>
        <v>1</v>
      </c>
      <c r="AV21">
        <f>IF(FixedParams!$H$6=1,IF(AT21&lt;=MIN(AR21:AT21),1,0),IF(AT21&lt;=AR21,1,0)*(1-$H21))</f>
        <v>0</v>
      </c>
      <c r="AW21" s="23">
        <f>$AS$13*IF(AU21=1,1,IF(AV21=1,FixedParams!$C$46,FixedParams!$C$47))</f>
        <v>0.40208315658592064</v>
      </c>
      <c r="AX21">
        <f>EXP($C21*FixedParams!$B$41)*EXP(IF(AU21+AV21=1,(1-FixedParams!$B$41)*$D21,0))*($B21^((FixedParams!$B$41-1)*$B$11/($B$11-1)))*((1/$B21-1)^$B$11*(AW21)^($B$11-1)+1)^((FixedParams!$B$41-$B$11)/($B$11-1))/((1+IF(AU21=1,FixedParams!$C$25,IF(AV21=1,FixedParams!$C$23,FixedParams!$C$24)))^FixedParams!$B$41)</f>
        <v>9.3335182000369193E-2</v>
      </c>
      <c r="AY21">
        <f t="shared" si="22"/>
        <v>0.99261242334169564</v>
      </c>
      <c r="AZ21">
        <f t="shared" si="23"/>
        <v>40.800678886720824</v>
      </c>
      <c r="BA21">
        <f t="shared" si="24"/>
        <v>310.42271747107242</v>
      </c>
      <c r="BB21">
        <f t="shared" si="25"/>
        <v>351.22339635779326</v>
      </c>
      <c r="BC21" s="23">
        <f t="shared" si="26"/>
        <v>7.6082733410620778</v>
      </c>
      <c r="BD21" s="23">
        <f t="shared" si="27"/>
        <v>1.2982930064653504</v>
      </c>
      <c r="BE21" s="22">
        <f>IF(AU21=1,AZ21*(1+FixedParams!$C$25)+BA21*(1+FixedParams!$C$28)/$AS$12,IF(AV21=1,AZ21*(1+FixedParams!$C$23)+BA21*(1+FixedParams!$C$26)/$AS$12,AZ21*(1+FixedParams!$C$24)+BA21*(1+FixedParams!$C$27)/$AS$12))</f>
        <v>1112.2902964793411</v>
      </c>
      <c r="BF21" s="23">
        <f t="shared" si="28"/>
        <v>266.40652159250442</v>
      </c>
      <c r="BG21" s="23">
        <f>BF21^((FixedParams!$B$41-1)/FixedParams!$B$41)*EXP($C21)</f>
        <v>2.5297113997420495</v>
      </c>
      <c r="BH21" s="23">
        <f t="shared" si="29"/>
        <v>-4.8211117620480474E-3</v>
      </c>
      <c r="BI21" s="23">
        <f t="shared" si="30"/>
        <v>2.6916458755451632E-3</v>
      </c>
      <c r="BJ21" s="23">
        <f t="shared" si="4"/>
        <v>1.6371907784783524E-2</v>
      </c>
      <c r="BK21" s="23"/>
    </row>
    <row r="22" spans="1:63">
      <c r="A22">
        <v>2.5000000000000001E-2</v>
      </c>
      <c r="B22">
        <f t="shared" si="5"/>
        <v>9.5903044104909296E-2</v>
      </c>
      <c r="C22">
        <f>(D22-$D$17)*FixedParams!$B$41+$D$9*($A22-0.5)^2+$A22*$B$10</f>
        <v>0.90202812173596458</v>
      </c>
      <c r="D22">
        <f>(A22-$B$6)*FixedParams!$B$40/(FixedParams!$B$39*Sectors!$B$6)</f>
        <v>-0.25824335973956508</v>
      </c>
      <c r="E22">
        <f t="shared" si="6"/>
        <v>2.4645965476254368</v>
      </c>
      <c r="F22" s="23">
        <f>EXP(-$D$17)*(($B22*FixedParams!$B$30)^$B$11*(1+FixedParams!$B$23)^(1-$B$11)+(1-$B22)^$B$11*((1+FixedParams!$B$26)/$B$12)^(1-$B$11))^(1/(1-$B$11))</f>
        <v>4.3898772898529517</v>
      </c>
      <c r="G22" s="23">
        <f>EXP($D22-$D$17)*(($B22*FixedParams!$B$31)^$B$11*(1+FixedParams!$B$25)^(1-$B$11)+(1-$B22)^$B$11*((1+FixedParams!$B$28)/$B$12)^(1-$B$11))^(1/(1-$B$11))</f>
        <v>3.2861967675969606</v>
      </c>
      <c r="H22">
        <f t="shared" si="7"/>
        <v>1</v>
      </c>
      <c r="I22" s="23">
        <f>$B$13*IF(H22=1,1,FixedParams!$B$46)</f>
        <v>0.3745928365283252</v>
      </c>
      <c r="J22">
        <f>EXP($C22*FixedParams!$B$41)*EXP(IF(H22=1,(1-FixedParams!$B$41)*$D22,0))*($B22^((FixedParams!$B$41-1)*$B$11/($B$11-1)))*((1/$B22-1)^$B$11*(I22)^($B$11-1)+1)^((FixedParams!$B$41-$B$11)/($B$11-1))/((1+IF(H22=1,FixedParams!$B$25,FixedParams!$B$24))^FixedParams!$B$41)</f>
        <v>0.13145910300165789</v>
      </c>
      <c r="K22">
        <f t="shared" si="31"/>
        <v>0.98967825438400836</v>
      </c>
      <c r="L22">
        <f>K22*FixedParams!$B$8/K$15</f>
        <v>44.883011958855569</v>
      </c>
      <c r="M22">
        <f t="shared" si="2"/>
        <v>297.84829402298288</v>
      </c>
      <c r="N22">
        <f t="shared" si="8"/>
        <v>342.73130598183843</v>
      </c>
      <c r="O22" s="23">
        <f t="shared" si="9"/>
        <v>6.6361030827436798</v>
      </c>
      <c r="P22" s="23">
        <f t="shared" si="10"/>
        <v>1.2849524223949007</v>
      </c>
      <c r="Q22" s="22">
        <f>IF(H22=1,L22*(1+FixedParams!$B$25)+M22*FixedParams!$B$33*(1+FixedParams!$B$28)/FixedParams!$B$32,L22*(1+FixedParams!$B$23)+M22*FixedParams!$B$33*(1+FixedParams!$B$26)/FixedParams!$B$32)</f>
        <v>841.48063313217267</v>
      </c>
      <c r="R22" s="23">
        <f t="shared" si="11"/>
        <v>256.06520018200473</v>
      </c>
      <c r="S22" s="23">
        <f>R22^((FixedParams!$B$41-1)/FixedParams!$B$41)*EXP($C22)</f>
        <v>2.4509535150361974</v>
      </c>
      <c r="T22" s="7">
        <f>(L22*FixedParams!$B$32*(FixedParams!$C$25-FixedParams!$C$23)+FixedParams!$B$33*(FixedParams!$C$28-FixedParams!$C$26)*M22)/N22</f>
        <v>-2972.1660087621899</v>
      </c>
      <c r="U22" s="7">
        <f>(L22*FixedParams!$B$32*(FixedParams!$C$25-FixedParams!$C$23)*$Z$12/$B$12+FixedParams!$B$33*(FixedParams!$C$28-FixedParams!$C$26)*M22)/N22</f>
        <v>-3115.2397045081507</v>
      </c>
      <c r="V22" s="14">
        <f t="shared" si="3"/>
        <v>-2.8744405182188739</v>
      </c>
      <c r="W22" s="14">
        <f t="shared" si="12"/>
        <v>0.1087505040997775</v>
      </c>
      <c r="X22" s="23"/>
      <c r="Y22" s="23">
        <f>EXP(-$D$17)*(($B22*FixedParams!$B$30)^$B$11*(1+FixedParams!$C$24)^(1-$B$11)+(1-$B22)^$B$11*((1+FixedParams!$C$27)/$Z$12)^(1-$B$11))^(1/(1-$B$11))</f>
        <v>5.6649509258256137</v>
      </c>
      <c r="Z22" s="23">
        <f>EXP($D22-$D$17)*(($B22*FixedParams!$C$31)^$B$11*(1+FixedParams!$C$25)^(1-$B$11)+(1-$B22)^$B$11*((1+FixedParams!$C$28)/$Z$12)^(1-$B$11))^(1/(1-$B$11))</f>
        <v>3.979025317130938</v>
      </c>
      <c r="AA22" s="23">
        <f>EXP($D22-$D$17)*(($B22*FixedParams!$C$30)^$B$11*(1+FixedParams!$C$23)^(1-$B$11)+(1-$B22)^$B$11*((1+FixedParams!$C$26)/$Z$12)^(1-$B$11))^(1/(1-$B$11))</f>
        <v>4.1332682823733746</v>
      </c>
      <c r="AB22">
        <f>IF(FixedParams!$H$6=1,IF(Z22&lt;=MIN(Y22:AA22),1,0),$H22)</f>
        <v>1</v>
      </c>
      <c r="AC22">
        <f>IF(FixedParams!$H$6=1,IF(AA22&lt;=MIN(Y22:AA22),1,0),IF(AA22&lt;=Y22,1,0)*(1-$H22))</f>
        <v>0</v>
      </c>
      <c r="AD22" s="23">
        <f>$Z$13*IF(AB22=1,1,IF(AC22=1,FixedParams!$C$46,FixedParams!$C$47))</f>
        <v>0.42539737351864321</v>
      </c>
      <c r="AE22">
        <f>EXP($C22*FixedParams!$B$41)*EXP(IF(AB22+AC22=1,(1-FixedParams!$B$41)*$D22,0))*($B22^((FixedParams!$B$41-1)*$B$11/($B$11-1)))*((1/$B22-1)^$B$11*(AD22)^($B$11-1)+1)^((FixedParams!$B$41-$B$11)/($B$11-1))/((1+IF(AB22=1,FixedParams!$C$25,IF(AC22=1,FixedParams!$C$23,FixedParams!$C$24)))^FixedParams!$B$41)</f>
        <v>9.0622038617569428E-2</v>
      </c>
      <c r="AF22">
        <f t="shared" si="13"/>
        <v>0.99013420742247948</v>
      </c>
      <c r="AG22">
        <f t="shared" si="14"/>
        <v>37.128788650524903</v>
      </c>
      <c r="AH22">
        <f t="shared" si="15"/>
        <v>298.17889996497462</v>
      </c>
      <c r="AI22">
        <f t="shared" si="16"/>
        <v>335.3076886154995</v>
      </c>
      <c r="AJ22" s="23">
        <f t="shared" si="17"/>
        <v>8.0309353146849602</v>
      </c>
      <c r="AK22" s="23">
        <f t="shared" si="18"/>
        <v>1.3090464194763629</v>
      </c>
      <c r="AL22" s="22">
        <f>IF(AB22=1,AG22*(1+FixedParams!$C$25)+AH22*(1+FixedParams!$C$28)/$Z$12,IF(AC22=1,AG22*(1+FixedParams!$C$23)+AH22*(1+FixedParams!$C$26)/$Z$12,AG22*(1+FixedParams!$C$24)+AH22*(1+FixedParams!$C$27)/$Z$12))</f>
        <v>1009.9801352439241</v>
      </c>
      <c r="AM22" s="23">
        <f t="shared" si="19"/>
        <v>253.82601384707115</v>
      </c>
      <c r="AN22" s="23">
        <f>AM22^((FixedParams!$B$41-1)/FixedParams!$B$41)*EXP($C22)</f>
        <v>2.4509750635334773</v>
      </c>
      <c r="AO22" s="23">
        <f t="shared" si="20"/>
        <v>-2.1898191925713656E-2</v>
      </c>
      <c r="AP22" s="23">
        <f t="shared" si="21"/>
        <v>-8.7830528078086927E-3</v>
      </c>
      <c r="AR22" s="23">
        <f>EXP(-$D$17)*(($B22*FixedParams!$B$30)^$B$11*(1+FixedParams!$C$24)^(1-$B$11)+(1-$B22)^$B$11*((1+FixedParams!$C$27)/$AS$12)^(1-$B$11))^(1/(1-$B$11))</f>
        <v>5.9770432128180788</v>
      </c>
      <c r="AS22" s="23">
        <f>EXP($D22-$D$17)*(($B22*FixedParams!$C$31)^$B$11*(1+FixedParams!$C$25)^(1-$B$11)+(1-$B22)^$B$11*((1+FixedParams!$C$28)/$AS$12)^(1-$B$11))^(1/(1-$B$11))</f>
        <v>4.1976631987794484</v>
      </c>
      <c r="AT22" s="23">
        <f>EXP($D22-$D$17)*(($B22*FixedParams!$C$30)^$B$11*(1+FixedParams!$C$23)^(1-$B$11)+(1-$B22)^$B$11*((1+FixedParams!$C$26)/$AS$12)^(1-$B$11))^(1/(1-$B$11))</f>
        <v>4.3590166581820791</v>
      </c>
      <c r="AU22">
        <f>IF(FixedParams!$H$6=1,IF(AS22&lt;=MIN(AR22:AT22),1,0),$H22)</f>
        <v>1</v>
      </c>
      <c r="AV22">
        <f>IF(FixedParams!$H$6=1,IF(AT22&lt;=MIN(AR22:AT22),1,0),IF(AT22&lt;=AR22,1,0)*(1-$H22))</f>
        <v>0</v>
      </c>
      <c r="AW22" s="23">
        <f>$AS$13*IF(AU22=1,1,IF(AV22=1,FixedParams!$C$46,FixedParams!$C$47))</f>
        <v>0.40208315658592064</v>
      </c>
      <c r="AX22">
        <f>EXP($C22*FixedParams!$B$41)*EXP(IF(AU22+AV22=1,(1-FixedParams!$B$41)*$D22,0))*($B22^((FixedParams!$B$41-1)*$B$11/($B$11-1)))*((1/$B22-1)^$B$11*(AW22)^($B$11-1)+1)^((FixedParams!$B$41-$B$11)/($B$11-1))/((1+IF(AU22=1,FixedParams!$C$25,IF(AV22=1,FixedParams!$C$23,FixedParams!$C$24)))^FixedParams!$B$41)</f>
        <v>9.3083456639061937E-2</v>
      </c>
      <c r="AY22">
        <f t="shared" si="22"/>
        <v>0.98993534364303748</v>
      </c>
      <c r="AZ22">
        <f t="shared" si="23"/>
        <v>40.690639291637581</v>
      </c>
      <c r="BA22">
        <f t="shared" si="24"/>
        <v>300.2909582829879</v>
      </c>
      <c r="BB22">
        <f t="shared" si="25"/>
        <v>340.98159757462548</v>
      </c>
      <c r="BC22" s="23">
        <f t="shared" si="26"/>
        <v>7.3798535366019999</v>
      </c>
      <c r="BD22" s="23">
        <f t="shared" si="27"/>
        <v>1.3052900008825976</v>
      </c>
      <c r="BE22" s="22">
        <f>IF(AU22=1,AZ22*(1+FixedParams!$C$25)+BA22*(1+FixedParams!$C$28)/$AS$12,IF(AV22=1,AZ22*(1+FixedParams!$C$23)+BA22*(1+FixedParams!$C$26)/$AS$12,AZ22*(1+FixedParams!$C$24)+BA22*(1+FixedParams!$C$27)/$AS$12))</f>
        <v>1077.6584063979872</v>
      </c>
      <c r="BF22" s="23">
        <f t="shared" si="28"/>
        <v>256.72817359699962</v>
      </c>
      <c r="BG22" s="23">
        <f>BF22^((FixedParams!$B$41-1)/FixedParams!$B$41)*EXP($C22)</f>
        <v>2.4509471711852435</v>
      </c>
      <c r="BH22" s="23">
        <f t="shared" si="29"/>
        <v>-5.1182659207321245E-3</v>
      </c>
      <c r="BI22" s="23">
        <f t="shared" si="30"/>
        <v>2.5857345990923123E-3</v>
      </c>
      <c r="BJ22" s="23">
        <f t="shared" si="4"/>
        <v>1.6265996508330674E-2</v>
      </c>
      <c r="BK22" s="23"/>
    </row>
    <row r="23" spans="1:63">
      <c r="A23">
        <v>0.03</v>
      </c>
      <c r="B23">
        <f t="shared" si="5"/>
        <v>9.7650633934408357E-2</v>
      </c>
      <c r="C23">
        <f>(D23-$D$17)*FixedParams!$B$41+$D$9*($A23-0.5)^2+$A23*$B$10</f>
        <v>0.87057290279277511</v>
      </c>
      <c r="D23">
        <f>(A23-$B$6)*FixedParams!$B$40/(FixedParams!$B$39*Sectors!$B$6)</f>
        <v>-0.25555688869819732</v>
      </c>
      <c r="E23">
        <f t="shared" si="6"/>
        <v>2.3882787132062688</v>
      </c>
      <c r="F23" s="23">
        <f>EXP(-$D$17)*(($B23*FixedParams!$B$30)^$B$11*(1+FixedParams!$B$23)^(1-$B$11)+(1-$B23)^$B$11*((1+FixedParams!$B$26)/$B$12)^(1-$B$11))^(1/(1-$B$11))</f>
        <v>4.4013900214641</v>
      </c>
      <c r="G23" s="23">
        <f>EXP($D23-$D$17)*(($B23*FixedParams!$B$31)^$B$11*(1+FixedParams!$B$25)^(1-$B$11)+(1-$B23)^$B$11*((1+FixedParams!$B$28)/$B$12)^(1-$B$11))^(1/(1-$B$11))</f>
        <v>3.3034625266218978</v>
      </c>
      <c r="H23">
        <f t="shared" si="7"/>
        <v>1</v>
      </c>
      <c r="I23" s="23">
        <f>$B$13*IF(H23=1,1,FixedParams!$B$46)</f>
        <v>0.3745928365283252</v>
      </c>
      <c r="J23">
        <f>EXP($C23*FixedParams!$B$41)*EXP(IF(H23=1,(1-FixedParams!$B$41)*$D23,0))*($B23^((FixedParams!$B$41-1)*$B$11/($B$11-1)))*((1/$B23-1)^$B$11*(I23)^($B$11-1)+1)^((FixedParams!$B$41-$B$11)/($B$11-1))/((1+IF(H23=1,FixedParams!$B$25,FixedParams!$B$24))^FixedParams!$B$41)</f>
        <v>0.13105824120014989</v>
      </c>
      <c r="K23">
        <f t="shared" si="31"/>
        <v>0.98666040169136771</v>
      </c>
      <c r="L23">
        <f>K23*FixedParams!$B$8/K$15</f>
        <v>44.746148975462894</v>
      </c>
      <c r="M23">
        <f t="shared" si="2"/>
        <v>288.16706417240908</v>
      </c>
      <c r="N23">
        <f t="shared" si="8"/>
        <v>332.913213147872</v>
      </c>
      <c r="O23" s="23">
        <f t="shared" si="9"/>
        <v>6.4400416744339068</v>
      </c>
      <c r="P23" s="23">
        <f t="shared" si="10"/>
        <v>1.2917035941757076</v>
      </c>
      <c r="Q23" s="22">
        <f>IF(H23=1,L23*(1+FixedParams!$B$25)+M23*FixedParams!$B$33*(1+FixedParams!$B$28)/FixedParams!$B$32,L23*(1+FixedParams!$B$23)+M23*FixedParams!$B$33*(1+FixedParams!$B$26)/FixedParams!$B$32)</f>
        <v>815.45356116923006</v>
      </c>
      <c r="R23" s="23">
        <f t="shared" si="11"/>
        <v>246.84813422209703</v>
      </c>
      <c r="S23" s="23">
        <f>R23^((FixedParams!$B$41-1)/FixedParams!$B$41)*EXP($C23)</f>
        <v>2.3751453015111488</v>
      </c>
      <c r="T23" s="7">
        <f>(L23*FixedParams!$B$32*(FixedParams!$C$25-FixedParams!$C$23)+FixedParams!$B$33*(FixedParams!$C$28-FixedParams!$C$26)*M23)/N23</f>
        <v>-2933.0146270309488</v>
      </c>
      <c r="U23" s="7">
        <f>(L23*FixedParams!$B$32*(FixedParams!$C$25-FixedParams!$C$23)*$Z$12/$B$12+FixedParams!$B$33*(FixedParams!$C$28-FixedParams!$C$26)*M23)/N23</f>
        <v>-3079.8586283084537</v>
      </c>
      <c r="V23" s="14">
        <f t="shared" si="3"/>
        <v>-2.8444506234246969</v>
      </c>
      <c r="W23" s="14">
        <f t="shared" si="12"/>
        <v>0.12507918572141677</v>
      </c>
      <c r="X23" s="23"/>
      <c r="Y23" s="23">
        <f>EXP(-$D$17)*(($B23*FixedParams!$B$30)^$B$11*(1+FixedParams!$C$24)^(1-$B$11)+(1-$B23)^$B$11*((1+FixedParams!$C$27)/$Z$12)^(1-$B$11))^(1/(1-$B$11))</f>
        <v>5.6813430171415433</v>
      </c>
      <c r="Z23" s="23">
        <f>EXP($D23-$D$17)*(($B23*FixedParams!$C$31)^$B$11*(1+FixedParams!$C$25)^(1-$B$11)+(1-$B23)^$B$11*((1+FixedParams!$C$28)/$Z$12)^(1-$B$11))^(1/(1-$B$11))</f>
        <v>4.0006915257388744</v>
      </c>
      <c r="AA23" s="23">
        <f>EXP($D23-$D$17)*(($B23*FixedParams!$C$30)^$B$11*(1+FixedParams!$C$23)^(1-$B$11)+(1-$B23)^$B$11*((1+FixedParams!$C$26)/$Z$12)^(1-$B$11))^(1/(1-$B$11))</f>
        <v>4.1543890843558486</v>
      </c>
      <c r="AB23">
        <f>IF(FixedParams!$H$6=1,IF(Z23&lt;=MIN(Y23:AA23),1,0),$H23)</f>
        <v>1</v>
      </c>
      <c r="AC23">
        <f>IF(FixedParams!$H$6=1,IF(AA23&lt;=MIN(Y23:AA23),1,0),IF(AA23&lt;=Y23,1,0)*(1-$H23))</f>
        <v>0</v>
      </c>
      <c r="AD23" s="23">
        <f>$Z$13*IF(AB23=1,1,IF(AC23=1,FixedParams!$C$46,FixedParams!$C$47))</f>
        <v>0.42539737351864321</v>
      </c>
      <c r="AE23">
        <f>EXP($C23*FixedParams!$B$41)*EXP(IF(AB23+AC23=1,(1-FixedParams!$B$41)*$D23,0))*($B23^((FixedParams!$B$41-1)*$B$11/($B$11-1)))*((1/$B23-1)^$B$11*(AD23)^($B$11-1)+1)^((FixedParams!$B$41-$B$11)/($B$11-1))/((1+IF(AB23=1,FixedParams!$C$25,IF(AC23=1,FixedParams!$C$23,FixedParams!$C$24)))^FixedParams!$B$41)</f>
        <v>9.0354305651541733E-2</v>
      </c>
      <c r="AF23">
        <f t="shared" si="13"/>
        <v>0.98720896349547627</v>
      </c>
      <c r="AG23">
        <f t="shared" si="14"/>
        <v>37.019095678902737</v>
      </c>
      <c r="AH23">
        <f t="shared" si="15"/>
        <v>288.51439562019226</v>
      </c>
      <c r="AI23">
        <f t="shared" si="16"/>
        <v>325.53349129909498</v>
      </c>
      <c r="AJ23" s="23">
        <f t="shared" si="17"/>
        <v>7.7936640625345488</v>
      </c>
      <c r="AK23" s="23">
        <f t="shared" si="18"/>
        <v>1.3161743140086595</v>
      </c>
      <c r="AL23" s="22">
        <f>IF(AB23=1,AG23*(1+FixedParams!$C$25)+AH23*(1+FixedParams!$C$28)/$Z$12,IF(AC23=1,AG23*(1+FixedParams!$C$23)+AH23*(1+FixedParams!$C$26)/$Z$12,AG23*(1+FixedParams!$C$24)+AH23*(1+FixedParams!$C$27)/$Z$12))</f>
        <v>978.74154448882587</v>
      </c>
      <c r="AM23" s="23">
        <f t="shared" si="19"/>
        <v>244.6430918734894</v>
      </c>
      <c r="AN23" s="23">
        <f>AM23^((FixedParams!$B$41-1)/FixedParams!$B$41)*EXP($C23)</f>
        <v>2.3751666349427656</v>
      </c>
      <c r="AO23" s="23">
        <f t="shared" si="20"/>
        <v>-2.2416486623762735E-2</v>
      </c>
      <c r="AP23" s="23">
        <f t="shared" si="21"/>
        <v>-8.9729257660429735E-3</v>
      </c>
      <c r="AR23" s="23">
        <f>EXP(-$D$17)*(($B23*FixedParams!$B$30)^$B$11*(1+FixedParams!$C$24)^(1-$B$11)+(1-$B23)^$B$11*((1+FixedParams!$C$27)/$AS$12)^(1-$B$11))^(1/(1-$B$11))</f>
        <v>5.9938638621701825</v>
      </c>
      <c r="AS23" s="23">
        <f>EXP($D23-$D$17)*(($B23*FixedParams!$C$31)^$B$11*(1+FixedParams!$C$25)^(1-$B$11)+(1-$B23)^$B$11*((1+FixedParams!$C$28)/$AS$12)^(1-$B$11))^(1/(1-$B$11))</f>
        <v>4.2201700547970349</v>
      </c>
      <c r="AT23" s="23">
        <f>EXP($D23-$D$17)*(($B23*FixedParams!$C$30)^$B$11*(1+FixedParams!$C$23)^(1-$B$11)+(1-$B23)^$B$11*((1+FixedParams!$C$26)/$AS$12)^(1-$B$11))^(1/(1-$B$11))</f>
        <v>4.3808907007024391</v>
      </c>
      <c r="AU23">
        <f>IF(FixedParams!$H$6=1,IF(AS23&lt;=MIN(AR23:AT23),1,0),$H23)</f>
        <v>1</v>
      </c>
      <c r="AV23">
        <f>IF(FixedParams!$H$6=1,IF(AT23&lt;=MIN(AR23:AT23),1,0),IF(AT23&lt;=AR23,1,0)*(1-$H23))</f>
        <v>0</v>
      </c>
      <c r="AW23" s="23">
        <f>$AS$13*IF(AU23=1,1,IF(AV23=1,FixedParams!$C$46,FixedParams!$C$47))</f>
        <v>0.40208315658592064</v>
      </c>
      <c r="AX23">
        <f>EXP($C23*FixedParams!$B$41)*EXP(IF(AU23+AV23=1,(1-FixedParams!$B$41)*$D23,0))*($B23^((FixedParams!$B$41-1)*$B$11/($B$11-1)))*((1/$B23-1)^$B$11*(AW23)^($B$11-1)+1)^((FixedParams!$B$41-$B$11)/($B$11-1))/((1+IF(AU23=1,FixedParams!$C$25,IF(AV23=1,FixedParams!$C$23,FixedParams!$C$24)))^FixedParams!$B$41)</f>
        <v>9.2804597243866277E-2</v>
      </c>
      <c r="AY23">
        <f t="shared" si="22"/>
        <v>0.98696969559795544</v>
      </c>
      <c r="AZ23">
        <f t="shared" si="23"/>
        <v>40.568738285028104</v>
      </c>
      <c r="BA23">
        <f t="shared" si="24"/>
        <v>290.54593120769118</v>
      </c>
      <c r="BB23">
        <f t="shared" si="25"/>
        <v>331.11466949271926</v>
      </c>
      <c r="BC23" s="23">
        <f t="shared" si="26"/>
        <v>7.1618182741196366</v>
      </c>
      <c r="BD23" s="23">
        <f t="shared" si="27"/>
        <v>1.3122886505407221</v>
      </c>
      <c r="BE23" s="22">
        <f>IF(AU23=1,AZ23*(1+FixedParams!$C$25)+BA23*(1+FixedParams!$C$28)/$AS$12,IF(AV23=1,AZ23*(1+FixedParams!$C$23)+BA23*(1+FixedParams!$C$26)/$AS$12,AZ23*(1+FixedParams!$C$24)+BA23*(1+FixedParams!$C$27)/$AS$12))</f>
        <v>1044.3264464977583</v>
      </c>
      <c r="BF23" s="23">
        <f t="shared" si="28"/>
        <v>247.46074990762054</v>
      </c>
      <c r="BG23" s="23">
        <f>BF23^((FixedParams!$B$41-1)/FixedParams!$B$41)*EXP($C23)</f>
        <v>2.3751394084076241</v>
      </c>
      <c r="BH23" s="23">
        <f t="shared" si="29"/>
        <v>-5.4170859397050693E-3</v>
      </c>
      <c r="BI23" s="23">
        <f t="shared" si="30"/>
        <v>2.4786768712564728E-3</v>
      </c>
      <c r="BJ23" s="23">
        <f t="shared" si="4"/>
        <v>1.6158938780494837E-2</v>
      </c>
      <c r="BK23" s="23"/>
    </row>
    <row r="24" spans="1:63">
      <c r="A24">
        <v>3.5000000000000003E-2</v>
      </c>
      <c r="B24">
        <f t="shared" si="5"/>
        <v>9.9398223763907417E-2</v>
      </c>
      <c r="C24">
        <f>(D24-$D$17)*FixedParams!$B$41+$D$9*($A24-0.5)^2+$A24*$B$10</f>
        <v>0.83933018218789113</v>
      </c>
      <c r="D24">
        <f>(A24-$B$6)*FixedParams!$B$40/(FixedParams!$B$39*Sectors!$B$6)</f>
        <v>-0.25287041765682955</v>
      </c>
      <c r="E24">
        <f t="shared" si="6"/>
        <v>2.314815952430521</v>
      </c>
      <c r="F24" s="23">
        <f>EXP(-$D$17)*(($B24*FixedParams!$B$30)^$B$11*(1+FixedParams!$B$23)^(1-$B$11)+(1-$B24)^$B$11*((1+FixedParams!$B$26)/$B$12)^(1-$B$11))^(1/(1-$B$11))</f>
        <v>4.412810233736983</v>
      </c>
      <c r="G24" s="23">
        <f>EXP($D24-$D$17)*(($B24*FixedParams!$B$31)^$B$11*(1+FixedParams!$B$25)^(1-$B$11)+(1-$B24)^$B$11*((1+FixedParams!$B$28)/$B$12)^(1-$B$11))^(1/(1-$B$11))</f>
        <v>3.3207243555659467</v>
      </c>
      <c r="H24">
        <f t="shared" si="7"/>
        <v>1</v>
      </c>
      <c r="I24" s="23">
        <f>$B$13*IF(H24=1,1,FixedParams!$B$46)</f>
        <v>0.3745928365283252</v>
      </c>
      <c r="J24">
        <f>EXP($C24*FixedParams!$B$41)*EXP(IF(H24=1,(1-FixedParams!$B$41)*$D24,0))*($B24^((FixedParams!$B$41-1)*$B$11/($B$11-1)))*((1/$B24-1)^$B$11*(I24)^($B$11-1)+1)^((FixedParams!$B$41-$B$11)/($B$11-1))/((1+IF(H24=1,FixedParams!$B$25,FixedParams!$B$24))^FixedParams!$B$41)</f>
        <v>0.13062169735258947</v>
      </c>
      <c r="K24">
        <f t="shared" si="31"/>
        <v>0.98337391986431444</v>
      </c>
      <c r="L24">
        <f>K24*FixedParams!$B$8/K$15</f>
        <v>44.5971033614032</v>
      </c>
      <c r="M24">
        <f t="shared" si="2"/>
        <v>278.85415298423629</v>
      </c>
      <c r="N24">
        <f t="shared" si="8"/>
        <v>323.45125634563948</v>
      </c>
      <c r="O24" s="23">
        <f t="shared" si="9"/>
        <v>6.2527413658343587</v>
      </c>
      <c r="P24" s="23">
        <f t="shared" si="10"/>
        <v>1.2984532292357047</v>
      </c>
      <c r="Q24" s="22">
        <f>IF(H24=1,L24*(1+FixedParams!$B$25)+M24*FixedParams!$B$33*(1+FixedParams!$B$28)/FixedParams!$B$32,L24*(1+FixedParams!$B$23)+M24*FixedParams!$B$33*(1+FixedParams!$B$26)/FixedParams!$B$32)</f>
        <v>790.39925913201989</v>
      </c>
      <c r="R24" s="23">
        <f t="shared" si="11"/>
        <v>238.02013491641142</v>
      </c>
      <c r="S24" s="23">
        <f>R24^((FixedParams!$B$41-1)/FixedParams!$B$41)*EXP($C24)</f>
        <v>2.3021704435915922</v>
      </c>
      <c r="T24" s="7">
        <f>(L24*FixedParams!$B$32*(FixedParams!$C$25-FixedParams!$C$23)+FixedParams!$B$33*(FixedParams!$C$28-FixedParams!$C$26)*M24)/N24</f>
        <v>-2893.6357741695288</v>
      </c>
      <c r="U24" s="7">
        <f>(L24*FixedParams!$B$32*(FixedParams!$C$25-FixedParams!$C$23)*$Z$12/$B$12+FixedParams!$B$33*(FixedParams!$C$28-FixedParams!$C$26)*M24)/N24</f>
        <v>-3044.2719866080211</v>
      </c>
      <c r="V24" s="14">
        <f t="shared" si="3"/>
        <v>-2.8149355982608006</v>
      </c>
      <c r="W24" s="14">
        <f t="shared" si="12"/>
        <v>0.14094377858346471</v>
      </c>
      <c r="X24" s="23"/>
      <c r="Y24" s="23">
        <f>EXP(-$D$17)*(($B24*FixedParams!$B$30)^$B$11*(1+FixedParams!$C$24)^(1-$B$11)+(1-$B24)^$B$11*((1+FixedParams!$C$27)/$Z$12)^(1-$B$11))^(1/(1-$B$11))</f>
        <v>5.6976406996377085</v>
      </c>
      <c r="Z24" s="23">
        <f>EXP($D24-$D$17)*(($B24*FixedParams!$C$31)^$B$11*(1+FixedParams!$C$25)^(1-$B$11)+(1-$B24)^$B$11*((1+FixedParams!$C$28)/$Z$12)^(1-$B$11))^(1/(1-$B$11))</f>
        <v>4.0223692253675711</v>
      </c>
      <c r="AA24" s="23">
        <f>EXP($D24-$D$17)*(($B24*FixedParams!$C$30)^$B$11*(1+FixedParams!$C$23)^(1-$B$11)+(1-$B24)^$B$11*((1+FixedParams!$C$26)/$Z$12)^(1-$B$11))^(1/(1-$B$11))</f>
        <v>4.1754925202591222</v>
      </c>
      <c r="AB24">
        <f>IF(FixedParams!$H$6=1,IF(Z24&lt;=MIN(Y24:AA24),1,0),$H24)</f>
        <v>1</v>
      </c>
      <c r="AC24">
        <f>IF(FixedParams!$H$6=1,IF(AA24&lt;=MIN(Y24:AA24),1,0),IF(AA24&lt;=Y24,1,0)*(1-$H24))</f>
        <v>0</v>
      </c>
      <c r="AD24" s="23">
        <f>$Z$13*IF(AB24=1,1,IF(AC24=1,FixedParams!$C$46,FixedParams!$C$47))</f>
        <v>0.42539737351864321</v>
      </c>
      <c r="AE24">
        <f>EXP($C24*FixedParams!$B$41)*EXP(IF(AB24+AC24=1,(1-FixedParams!$B$41)*$D24,0))*($B24^((FixedParams!$B$41-1)*$B$11/($B$11-1)))*((1/$B24-1)^$B$11*(AD24)^($B$11-1)+1)^((FixedParams!$B$41-$B$11)/($B$11-1))/((1+IF(AB24=1,FixedParams!$C$25,IF(AC24=1,FixedParams!$C$23,FixedParams!$C$24)))^FixedParams!$B$41)</f>
        <v>9.0062010097682346E-2</v>
      </c>
      <c r="AF24">
        <f t="shared" si="13"/>
        <v>0.98401534932646584</v>
      </c>
      <c r="AG24">
        <f t="shared" si="14"/>
        <v>36.899339160419061</v>
      </c>
      <c r="AH24">
        <f t="shared" si="15"/>
        <v>279.2171293975843</v>
      </c>
      <c r="AI24">
        <f t="shared" si="16"/>
        <v>316.11646855800336</v>
      </c>
      <c r="AJ24" s="23">
        <f t="shared" si="17"/>
        <v>7.5669953920771862</v>
      </c>
      <c r="AK24" s="23">
        <f t="shared" si="18"/>
        <v>1.3233059889339878</v>
      </c>
      <c r="AL24" s="22">
        <f>IF(AB24=1,AG24*(1+FixedParams!$C$25)+AH24*(1+FixedParams!$C$28)/$Z$12,IF(AC24=1,AG24*(1+FixedParams!$C$23)+AH24*(1+FixedParams!$C$26)/$Z$12,AG24*(1+FixedParams!$C$24)+AH24*(1+FixedParams!$C$27)/$Z$12))</f>
        <v>948.67050324446723</v>
      </c>
      <c r="AM24" s="23">
        <f t="shared" si="19"/>
        <v>235.84868769916963</v>
      </c>
      <c r="AN24" s="23">
        <f>AM24^((FixedParams!$B$41-1)/FixedParams!$B$41)*EXP($C24)</f>
        <v>2.302191563797817</v>
      </c>
      <c r="AO24" s="23">
        <f t="shared" si="20"/>
        <v>-2.2937709618754454E-2</v>
      </c>
      <c r="AP24" s="23">
        <f t="shared" si="21"/>
        <v>-9.1648250006521274E-3</v>
      </c>
      <c r="AR24" s="23">
        <f>EXP(-$D$17)*(($B24*FixedParams!$B$30)^$B$11*(1+FixedParams!$C$24)^(1-$B$11)+(1-$B24)^$B$11*((1+FixedParams!$C$27)/$AS$12)^(1-$B$11))^(1/(1-$B$11))</f>
        <v>6.0105770418408895</v>
      </c>
      <c r="AS24" s="23">
        <f>EXP($D24-$D$17)*(($B24*FixedParams!$C$31)^$B$11*(1+FixedParams!$C$25)^(1-$B$11)+(1-$B24)^$B$11*((1+FixedParams!$C$28)/$AS$12)^(1-$B$11))^(1/(1-$B$11))</f>
        <v>4.2426814984731358</v>
      </c>
      <c r="AT24" s="23">
        <f>EXP($D24-$D$17)*(($B24*FixedParams!$C$30)^$B$11*(1+FixedParams!$C$23)^(1-$B$11)+(1-$B24)^$B$11*((1+FixedParams!$C$26)/$AS$12)^(1-$B$11))^(1/(1-$B$11))</f>
        <v>4.4027382211331272</v>
      </c>
      <c r="AU24">
        <f>IF(FixedParams!$H$6=1,IF(AS24&lt;=MIN(AR24:AT24),1,0),$H24)</f>
        <v>1</v>
      </c>
      <c r="AV24">
        <f>IF(FixedParams!$H$6=1,IF(AT24&lt;=MIN(AR24:AT24),1,0),IF(AT24&lt;=AR24,1,0)*(1-$H24))</f>
        <v>0</v>
      </c>
      <c r="AW24" s="23">
        <f>$AS$13*IF(AU24=1,1,IF(AV24=1,FixedParams!$C$46,FixedParams!$C$47))</f>
        <v>0.40208315658592064</v>
      </c>
      <c r="AX24">
        <f>EXP($C24*FixedParams!$B$41)*EXP(IF(AU24+AV24=1,(1-FixedParams!$B$41)*$D24,0))*($B24^((FixedParams!$B$41-1)*$B$11/($B$11-1)))*((1/$B24-1)^$B$11*(AW24)^($B$11-1)+1)^((FixedParams!$B$41-$B$11)/($B$11-1))/((1+IF(AU24=1,FixedParams!$C$25,IF(AV24=1,FixedParams!$C$23,FixedParams!$C$24)))^FixedParams!$B$41)</f>
        <v>9.2500491998099468E-2</v>
      </c>
      <c r="AY24">
        <f t="shared" si="22"/>
        <v>0.98373555988961858</v>
      </c>
      <c r="AZ24">
        <f t="shared" si="23"/>
        <v>40.435801270127882</v>
      </c>
      <c r="BA24">
        <f t="shared" si="24"/>
        <v>281.17139642280131</v>
      </c>
      <c r="BB24">
        <f t="shared" si="25"/>
        <v>321.60719769292916</v>
      </c>
      <c r="BC24" s="23">
        <f t="shared" si="26"/>
        <v>6.9535260237446526</v>
      </c>
      <c r="BD24" s="23">
        <f t="shared" si="27"/>
        <v>1.319288726760365</v>
      </c>
      <c r="BE24" s="22">
        <f>IF(AU24=1,AZ24*(1+FixedParams!$C$25)+BA24*(1+FixedParams!$C$28)/$AS$12,IF(AV24=1,AZ24*(1+FixedParams!$C$23)+BA24*(1+FixedParams!$C$26)/$AS$12,AZ24*(1+FixedParams!$C$24)+BA24*(1+FixedParams!$C$27)/$AS$12))</f>
        <v>1012.240277445323</v>
      </c>
      <c r="BF24" s="23">
        <f t="shared" si="28"/>
        <v>238.58502642953758</v>
      </c>
      <c r="BG24" s="23">
        <f>BF24^((FixedParams!$B$41-1)/FixedParams!$B$41)*EXP($C24)</f>
        <v>2.3021649808836973</v>
      </c>
      <c r="BH24" s="23">
        <f t="shared" si="29"/>
        <v>-5.7175087456679567E-3</v>
      </c>
      <c r="BI24" s="23">
        <f t="shared" si="30"/>
        <v>2.3704811590787274E-3</v>
      </c>
      <c r="BJ24" s="23">
        <f t="shared" si="4"/>
        <v>1.6050743068317091E-2</v>
      </c>
      <c r="BK24" s="23"/>
    </row>
    <row r="25" spans="1:63">
      <c r="A25">
        <v>0.04</v>
      </c>
      <c r="B25">
        <f t="shared" si="5"/>
        <v>0.10114581359340646</v>
      </c>
      <c r="C25">
        <f>(D25-$D$17)*FixedParams!$B$41+$D$9*($A25-0.5)^2+$A25*$B$10</f>
        <v>0.80829995992131254</v>
      </c>
      <c r="D25">
        <f>(A25-$B$6)*FixedParams!$B$40/(FixedParams!$B$39*Sectors!$B$6)</f>
        <v>-0.25018394661546178</v>
      </c>
      <c r="E25">
        <f t="shared" si="6"/>
        <v>2.2440896995461106</v>
      </c>
      <c r="F25" s="23">
        <f>EXP(-$D$17)*(($B25*FixedParams!$B$30)^$B$11*(1+FixedParams!$B$23)^(1-$B$11)+(1-$B25)^$B$11*((1+FixedParams!$B$26)/$B$12)^(1-$B$11))^(1/(1-$B$11))</f>
        <v>4.4241375429590368</v>
      </c>
      <c r="G25" s="23">
        <f>EXP($D25-$D$17)*(($B25*FixedParams!$B$31)^$B$11*(1+FixedParams!$B$25)^(1-$B$11)+(1-$B25)^$B$11*((1+FixedParams!$B$28)/$B$12)^(1-$B$11))^(1/(1-$B$11))</f>
        <v>3.3379816359965893</v>
      </c>
      <c r="H25">
        <f t="shared" si="7"/>
        <v>1</v>
      </c>
      <c r="I25" s="23">
        <f>$B$13*IF(H25=1,1,FixedParams!$B$46)</f>
        <v>0.3745928365283252</v>
      </c>
      <c r="J25">
        <f>EXP($C25*FixedParams!$B$41)*EXP(IF(H25=1,(1-FixedParams!$B$41)*$D25,0))*($B25^((FixedParams!$B$41-1)*$B$11/($B$11-1)))*((1/$B25-1)^$B$11*(I25)^($B$11-1)+1)^((FixedParams!$B$41-$B$11)/($B$11-1))/((1+IF(H25=1,FixedParams!$B$25,FixedParams!$B$24))^FixedParams!$B$41)</f>
        <v>0.13015202411540058</v>
      </c>
      <c r="K25">
        <f t="shared" si="31"/>
        <v>0.97983802635143902</v>
      </c>
      <c r="L25">
        <f>K25*FixedParams!$B$8/K$15</f>
        <v>44.436746649390358</v>
      </c>
      <c r="M25">
        <f t="shared" si="2"/>
        <v>269.89414138586454</v>
      </c>
      <c r="N25">
        <f t="shared" si="8"/>
        <v>314.33088803525493</v>
      </c>
      <c r="O25" s="23">
        <f t="shared" si="9"/>
        <v>6.0736701432116948</v>
      </c>
      <c r="P25" s="23">
        <f t="shared" si="10"/>
        <v>1.3052010857584648</v>
      </c>
      <c r="Q25" s="22">
        <f>IF(H25=1,L25*(1+FixedParams!$B$25)+M25*FixedParams!$B$33*(1+FixedParams!$B$28)/FixedParams!$B$32,L25*(1+FixedParams!$B$23)+M25*FixedParams!$B$33*(1+FixedParams!$B$26)/FixedParams!$B$32)</f>
        <v>766.27736572104595</v>
      </c>
      <c r="R25" s="23">
        <f t="shared" si="11"/>
        <v>229.56308610495574</v>
      </c>
      <c r="S25" s="23">
        <f>R25^((FixedParams!$B$41-1)/FixedParams!$B$41)*EXP($C25)</f>
        <v>2.2319113822215289</v>
      </c>
      <c r="T25" s="7">
        <f>(L25*FixedParams!$B$32*(FixedParams!$C$25-FixedParams!$C$23)+FixedParams!$B$33*(FixedParams!$C$28-FixedParams!$C$26)*M25)/N25</f>
        <v>-2854.0370739817563</v>
      </c>
      <c r="U25" s="7">
        <f>(L25*FixedParams!$B$32*(FixedParams!$C$25-FixedParams!$C$23)*$Z$12/$B$12+FixedParams!$B$33*(FixedParams!$C$28-FixedParams!$C$26)*M25)/N25</f>
        <v>-3008.4866690330209</v>
      </c>
      <c r="V25" s="14">
        <f t="shared" si="3"/>
        <v>-2.7858786709398666</v>
      </c>
      <c r="W25" s="14">
        <f t="shared" si="12"/>
        <v>0.15636103687142289</v>
      </c>
      <c r="X25" s="23"/>
      <c r="Y25" s="23">
        <f>EXP(-$D$17)*(($B25*FixedParams!$B$30)^$B$11*(1+FixedParams!$C$24)^(1-$B$11)+(1-$B25)^$B$11*((1+FixedParams!$C$27)/$Z$12)^(1-$B$11))^(1/(1-$B$11))</f>
        <v>5.7138434124479485</v>
      </c>
      <c r="Z25" s="23">
        <f>EXP($D25-$D$17)*(($B25*FixedParams!$C$31)^$B$11*(1+FixedParams!$C$25)^(1-$B$11)+(1-$B25)^$B$11*((1+FixedParams!$C$28)/$Z$12)^(1-$B$11))^(1/(1-$B$11))</f>
        <v>4.0440577392813122</v>
      </c>
      <c r="AA25" s="23">
        <f>EXP($D25-$D$17)*(($B25*FixedParams!$C$30)^$B$11*(1+FixedParams!$C$23)^(1-$B$11)+(1-$B25)^$B$11*((1+FixedParams!$C$26)/$Z$12)^(1-$B$11))^(1/(1-$B$11))</f>
        <v>4.1965777701425839</v>
      </c>
      <c r="AB25">
        <f>IF(FixedParams!$H$6=1,IF(Z25&lt;=MIN(Y25:AA25),1,0),$H25)</f>
        <v>1</v>
      </c>
      <c r="AC25">
        <f>IF(FixedParams!$H$6=1,IF(AA25&lt;=MIN(Y25:AA25),1,0),IF(AA25&lt;=Y25,1,0)*(1-$H25))</f>
        <v>0</v>
      </c>
      <c r="AD25" s="23">
        <f>$Z$13*IF(AB25=1,1,IF(AC25=1,FixedParams!$C$46,FixedParams!$C$47))</f>
        <v>0.42539737351864321</v>
      </c>
      <c r="AE25">
        <f>EXP($C25*FixedParams!$B$41)*EXP(IF(AB25+AC25=1,(1-FixedParams!$B$41)*$D25,0))*($B25^((FixedParams!$B$41-1)*$B$11/($B$11-1)))*((1/$B25-1)^$B$11*(AD25)^($B$11-1)+1)^((FixedParams!$B$41-$B$11)/($B$11-1))/((1+IF(AB25=1,FixedParams!$C$25,IF(AC25=1,FixedParams!$C$23,FixedParams!$C$24)))^FixedParams!$B$41)</f>
        <v>8.9746903493565927E-2</v>
      </c>
      <c r="AF25">
        <f t="shared" si="13"/>
        <v>0.98057250217272818</v>
      </c>
      <c r="AG25">
        <f t="shared" si="14"/>
        <v>36.770236718175447</v>
      </c>
      <c r="AH25">
        <f t="shared" si="15"/>
        <v>270.27173654704103</v>
      </c>
      <c r="AI25">
        <f t="shared" si="16"/>
        <v>307.04197326521648</v>
      </c>
      <c r="AJ25" s="23">
        <f t="shared" si="17"/>
        <v>7.350285466436671</v>
      </c>
      <c r="AK25" s="23">
        <f t="shared" si="18"/>
        <v>1.3304412216152961</v>
      </c>
      <c r="AL25" s="22">
        <f>IF(AB25=1,AG25*(1+FixedParams!$C$25)+AH25*(1+FixedParams!$C$28)/$Z$12,IF(AC25=1,AG25*(1+FixedParams!$C$23)+AH25*(1+FixedParams!$C$26)/$Z$12,AG25*(1+FixedParams!$C$24)+AH25*(1+FixedParams!$C$27)/$Z$12))</f>
        <v>919.71856864514143</v>
      </c>
      <c r="AM25" s="23">
        <f t="shared" si="19"/>
        <v>227.42468776140393</v>
      </c>
      <c r="AN25" s="23">
        <f>AM25^((FixedParams!$B$41-1)/FixedParams!$B$41)*EXP($C25)</f>
        <v>2.2319322910975088</v>
      </c>
      <c r="AO25" s="23">
        <f t="shared" si="20"/>
        <v>-2.346175564451344E-2</v>
      </c>
      <c r="AP25" s="23">
        <f t="shared" si="21"/>
        <v>-9.3587359383339574E-3</v>
      </c>
      <c r="AR25" s="23">
        <f>EXP(-$D$17)*(($B25*FixedParams!$B$30)^$B$11*(1+FixedParams!$C$24)^(1-$B$11)+(1-$B25)^$B$11*((1+FixedParams!$C$27)/$AS$12)^(1-$B$11))^(1/(1-$B$11))</f>
        <v>6.0271821747834933</v>
      </c>
      <c r="AS25" s="23">
        <f>EXP($D25-$D$17)*(($B25*FixedParams!$C$31)^$B$11*(1+FixedParams!$C$25)^(1-$B$11)+(1-$B25)^$B$11*((1+FixedParams!$C$28)/$AS$12)^(1-$B$11))^(1/(1-$B$11))</f>
        <v>4.2651967799770594</v>
      </c>
      <c r="AT25" s="23">
        <f>EXP($D25-$D$17)*(($B25*FixedParams!$C$30)^$B$11*(1+FixedParams!$C$23)^(1-$B$11)+(1-$B25)^$B$11*((1+FixedParams!$C$26)/$AS$12)^(1-$B$11))^(1/(1-$B$11))</f>
        <v>4.4245583331166962</v>
      </c>
      <c r="AU25">
        <f>IF(FixedParams!$H$6=1,IF(AS25&lt;=MIN(AR25:AT25),1,0),$H25)</f>
        <v>1</v>
      </c>
      <c r="AV25">
        <f>IF(FixedParams!$H$6=1,IF(AT25&lt;=MIN(AR25:AT25),1,0),IF(AT25&lt;=AR25,1,0)*(1-$H25))</f>
        <v>0</v>
      </c>
      <c r="AW25" s="23">
        <f>$AS$13*IF(AU25=1,1,IF(AV25=1,FixedParams!$C$46,FixedParams!$C$47))</f>
        <v>0.40208315658592064</v>
      </c>
      <c r="AX25">
        <f>EXP($C25*FixedParams!$B$41)*EXP(IF(AU25+AV25=1,(1-FixedParams!$B$41)*$D25,0))*($B25^((FixedParams!$B$41-1)*$B$11/($B$11-1)))*((1/$B25-1)^$B$11*(AW25)^($B$11-1)+1)^((FixedParams!$B$41-$B$11)/($B$11-1))/((1+IF(AU25=1,FixedParams!$C$25,IF(AV25=1,FixedParams!$C$23,FixedParams!$C$24)))^FixedParams!$B$41)</f>
        <v>9.2172943656014555E-2</v>
      </c>
      <c r="AY25">
        <f t="shared" si="22"/>
        <v>0.98025210866972201</v>
      </c>
      <c r="AZ25">
        <f t="shared" si="23"/>
        <v>40.292616305585447</v>
      </c>
      <c r="BA25">
        <f t="shared" si="24"/>
        <v>272.15184905047403</v>
      </c>
      <c r="BB25">
        <f t="shared" si="25"/>
        <v>312.44446535605948</v>
      </c>
      <c r="BC25" s="23">
        <f t="shared" si="26"/>
        <v>6.7543851455669248</v>
      </c>
      <c r="BD25" s="23">
        <f t="shared" si="27"/>
        <v>1.3262899963769159</v>
      </c>
      <c r="BE25" s="22">
        <f>IF(AU25=1,AZ25*(1+FixedParams!$C$25)+BA25*(1+FixedParams!$C$28)/$AS$12,IF(AV25=1,AZ25*(1+FixedParams!$C$23)+BA25*(1+FixedParams!$C$26)/$AS$12,AZ25*(1+FixedParams!$C$24)+BA25*(1+FixedParams!$C$27)/$AS$12))</f>
        <v>981.34821003395746</v>
      </c>
      <c r="BF25" s="23">
        <f t="shared" si="28"/>
        <v>230.08275131428653</v>
      </c>
      <c r="BG25" s="23">
        <f>BF25^((FixedParams!$B$41-1)/FixedParams!$B$41)*EXP($C25)</f>
        <v>2.231906330476078</v>
      </c>
      <c r="BH25" s="23">
        <f t="shared" si="29"/>
        <v>-6.019472096486519E-3</v>
      </c>
      <c r="BI25" s="23">
        <f t="shared" si="30"/>
        <v>2.2611558223245638E-3</v>
      </c>
      <c r="BJ25" s="23">
        <f t="shared" si="4"/>
        <v>1.5941417731562928E-2</v>
      </c>
      <c r="BK25" s="23"/>
    </row>
    <row r="26" spans="1:63">
      <c r="A26">
        <v>4.4999999999999998E-2</v>
      </c>
      <c r="B26">
        <f t="shared" si="5"/>
        <v>0.10289340342290552</v>
      </c>
      <c r="C26">
        <f>(D26-$D$17)*FixedParams!$B$41+$D$9*($A26-0.5)^2+$A26*$B$10</f>
        <v>0.77748223599303912</v>
      </c>
      <c r="D26">
        <f>(A26-$B$6)*FixedParams!$B$40/(FixedParams!$B$39*Sectors!$B$6)</f>
        <v>-0.24749747557409396</v>
      </c>
      <c r="E26">
        <f t="shared" si="6"/>
        <v>2.175986741670962</v>
      </c>
      <c r="F26" s="23">
        <f>EXP(-$D$17)*(($B26*FixedParams!$B$30)^$B$11*(1+FixedParams!$B$23)^(1-$B$11)+(1-$B26)^$B$11*((1+FixedParams!$B$26)/$B$12)^(1-$B$11))^(1/(1-$B$11))</f>
        <v>4.4353715583222195</v>
      </c>
      <c r="G26" s="23">
        <f>EXP($D26-$D$17)*(($B26*FixedParams!$B$31)^$B$11*(1+FixedParams!$B$25)^(1-$B$11)+(1-$B26)^$B$11*((1+FixedParams!$B$28)/$B$12)^(1-$B$11))^(1/(1-$B$11))</f>
        <v>3.3552337391452451</v>
      </c>
      <c r="H26">
        <f t="shared" si="7"/>
        <v>1</v>
      </c>
      <c r="I26" s="23">
        <f>$B$13*IF(H26=1,1,FixedParams!$B$46)</f>
        <v>0.3745928365283252</v>
      </c>
      <c r="J26">
        <f>EXP($C26*FixedParams!$B$41)*EXP(IF(H26=1,(1-FixedParams!$B$41)*$D26,0))*($B26^((FixedParams!$B$41-1)*$B$11/($B$11-1)))*((1/$B26-1)^$B$11*(I26)^($B$11-1)+1)^((FixedParams!$B$41-$B$11)/($B$11-1))/((1+IF(H26=1,FixedParams!$B$25,FixedParams!$B$24))^FixedParams!$B$41)</f>
        <v>0.12965165702318571</v>
      </c>
      <c r="K26">
        <f t="shared" si="31"/>
        <v>0.97607105686003626</v>
      </c>
      <c r="L26">
        <f>K26*FixedParams!$B$8/K$15</f>
        <v>44.26591038418767</v>
      </c>
      <c r="M26">
        <f t="shared" si="2"/>
        <v>261.27230609059336</v>
      </c>
      <c r="N26">
        <f t="shared" si="8"/>
        <v>305.53821647478105</v>
      </c>
      <c r="O26" s="23">
        <f t="shared" si="9"/>
        <v>5.9023366699789612</v>
      </c>
      <c r="P26" s="23">
        <f t="shared" si="10"/>
        <v>1.3119469178860044</v>
      </c>
      <c r="Q26" s="22">
        <f>IF(H26=1,L26*(1+FixedParams!$B$25)+M26*FixedParams!$B$33*(1+FixedParams!$B$28)/FixedParams!$B$32,L26*(1+FixedParams!$B$23)+M26*FixedParams!$B$33*(1+FixedParams!$B$26)/FixedParams!$B$32)</f>
        <v>743.04934027992192</v>
      </c>
      <c r="R26" s="23">
        <f t="shared" si="11"/>
        <v>221.45978433956014</v>
      </c>
      <c r="S26" s="23">
        <f>R26^((FixedParams!$B$41-1)/FixedParams!$B$41)*EXP($C26)</f>
        <v>2.1642558612734537</v>
      </c>
      <c r="T26" s="7">
        <f>(L26*FixedParams!$B$32*(FixedParams!$C$25-FixedParams!$C$23)+FixedParams!$B$33*(FixedParams!$C$28-FixedParams!$C$26)*M26)/N26</f>
        <v>-2814.2260450087888</v>
      </c>
      <c r="U26" s="7">
        <f>(L26*FixedParams!$B$32*(FixedParams!$C$25-FixedParams!$C$23)*$Z$12/$B$12+FixedParams!$B$33*(FixedParams!$C$28-FixedParams!$C$26)*M26)/N26</f>
        <v>-2972.5094700838208</v>
      </c>
      <c r="V26" s="14">
        <f t="shared" si="3"/>
        <v>-2.757263930409382</v>
      </c>
      <c r="W26" s="14">
        <f t="shared" si="12"/>
        <v>0.17134703341053947</v>
      </c>
      <c r="X26" s="23"/>
      <c r="Y26" s="23">
        <f>EXP(-$D$17)*(($B26*FixedParams!$B$30)^$B$11*(1+FixedParams!$C$24)^(1-$B$11)+(1-$B26)^$B$11*((1+FixedParams!$C$27)/$Z$12)^(1-$B$11))^(1/(1-$B$11))</f>
        <v>5.7299505833141744</v>
      </c>
      <c r="Z26" s="23">
        <f>EXP($D26-$D$17)*(($B26*FixedParams!$C$31)^$B$11*(1+FixedParams!$C$25)^(1-$B$11)+(1-$B26)^$B$11*((1+FixedParams!$C$28)/$Z$12)^(1-$B$11))^(1/(1-$B$11))</f>
        <v>4.0657563771780083</v>
      </c>
      <c r="AA26" s="23">
        <f>EXP($D26-$D$17)*(($B26*FixedParams!$C$30)^$B$11*(1+FixedParams!$C$23)^(1-$B$11)+(1-$B26)^$B$11*((1+FixedParams!$C$26)/$Z$12)^(1-$B$11))^(1/(1-$B$11))</f>
        <v>4.2176440020892896</v>
      </c>
      <c r="AB26">
        <f>IF(FixedParams!$H$6=1,IF(Z26&lt;=MIN(Y26:AA26),1,0),$H26)</f>
        <v>1</v>
      </c>
      <c r="AC26">
        <f>IF(FixedParams!$H$6=1,IF(AA26&lt;=MIN(Y26:AA26),1,0),IF(AA26&lt;=Y26,1,0)*(1-$H26))</f>
        <v>0</v>
      </c>
      <c r="AD26" s="23">
        <f>$Z$13*IF(AB26=1,1,IF(AC26=1,FixedParams!$C$46,FixedParams!$C$47))</f>
        <v>0.42539737351864321</v>
      </c>
      <c r="AE26">
        <f>EXP($C26*FixedParams!$B$41)*EXP(IF(AB26+AC26=1,(1-FixedParams!$B$41)*$D26,0))*($B26^((FixedParams!$B$41-1)*$B$11/($B$11-1)))*((1/$B26-1)^$B$11*(AD26)^($B$11-1)+1)^((FixedParams!$B$41-$B$11)/($B$11-1))/((1+IF(AB26=1,FixedParams!$C$25,IF(AC26=1,FixedParams!$C$23,FixedParams!$C$24)))^FixedParams!$B$41)</f>
        <v>8.9410657165197971E-2</v>
      </c>
      <c r="AF26">
        <f t="shared" si="13"/>
        <v>0.97689868290187398</v>
      </c>
      <c r="AG26">
        <f t="shared" si="14"/>
        <v>36.632473111762067</v>
      </c>
      <c r="AH26">
        <f t="shared" si="15"/>
        <v>261.66354561083574</v>
      </c>
      <c r="AI26">
        <f t="shared" si="16"/>
        <v>298.29601872259781</v>
      </c>
      <c r="AJ26" s="23">
        <f t="shared" si="17"/>
        <v>7.1429396757496013</v>
      </c>
      <c r="AK26" s="23">
        <f t="shared" si="18"/>
        <v>1.3375797849523763</v>
      </c>
      <c r="AL26" s="22">
        <f>IF(AB26=1,AG26*(1+FixedParams!$C$25)+AH26*(1+FixedParams!$C$28)/$Z$12,IF(AC26=1,AG26*(1+FixedParams!$C$23)+AH26*(1+FixedParams!$C$26)/$Z$12,AG26*(1+FixedParams!$C$24)+AH26*(1+FixedParams!$C$27)/$Z$12))</f>
        <v>891.83948301657608</v>
      </c>
      <c r="AM26" s="23">
        <f t="shared" si="19"/>
        <v>219.35389144875199</v>
      </c>
      <c r="AN26" s="23">
        <f>AM26^((FixedParams!$B$41-1)/FixedParams!$B$41)*EXP($C26)</f>
        <v>2.1642765607665111</v>
      </c>
      <c r="AO26" s="23">
        <f t="shared" si="20"/>
        <v>-2.3988520755259438E-2</v>
      </c>
      <c r="AP26" s="23">
        <f t="shared" si="21"/>
        <v>-9.5546441830007614E-3</v>
      </c>
      <c r="AR26" s="23">
        <f>EXP(-$D$17)*(($B26*FixedParams!$B$30)^$B$11*(1+FixedParams!$C$24)^(1-$B$11)+(1-$B26)^$B$11*((1+FixedParams!$C$27)/$AS$12)^(1-$B$11))^(1/(1-$B$11))</f>
        <v>6.0436786725828577</v>
      </c>
      <c r="AS26" s="23">
        <f>EXP($D26-$D$17)*(($B26*FixedParams!$C$31)^$B$11*(1+FixedParams!$C$25)^(1-$B$11)+(1-$B26)^$B$11*((1+FixedParams!$C$28)/$AS$12)^(1-$B$11))^(1/(1-$B$11))</f>
        <v>4.2877151356095879</v>
      </c>
      <c r="AT26" s="23">
        <f>EXP($D26-$D$17)*(($B26*FixedParams!$C$30)^$B$11*(1+FixedParams!$C$23)^(1-$B$11)+(1-$B26)^$B$11*((1+FixedParams!$C$26)/$AS$12)^(1-$B$11))^(1/(1-$B$11))</f>
        <v>4.4463501384381621</v>
      </c>
      <c r="AU26">
        <f>IF(FixedParams!$H$6=1,IF(AS26&lt;=MIN(AR26:AT26),1,0),$H26)</f>
        <v>1</v>
      </c>
      <c r="AV26">
        <f>IF(FixedParams!$H$6=1,IF(AT26&lt;=MIN(AR26:AT26),1,0),IF(AT26&lt;=AR26,1,0)*(1-$H26))</f>
        <v>0</v>
      </c>
      <c r="AW26" s="23">
        <f>$AS$13*IF(AU26=1,1,IF(AV26=1,FixedParams!$C$46,FixedParams!$C$47))</f>
        <v>0.40208315658592064</v>
      </c>
      <c r="AX26">
        <f>EXP($C26*FixedParams!$B$41)*EXP(IF(AU26+AV26=1,(1-FixedParams!$B$41)*$D26,0))*($B26^((FixedParams!$B$41-1)*$B$11/($B$11-1)))*((1/$B26-1)^$B$11*(AW26)^($B$11-1)+1)^((FixedParams!$B$41-$B$11)/($B$11-1))/((1+IF(AU26=1,FixedParams!$C$25,IF(AV26=1,FixedParams!$C$23,FixedParams!$C$24)))^FixedParams!$B$41)</f>
        <v>9.1823672346317872E-2</v>
      </c>
      <c r="AY26">
        <f t="shared" si="22"/>
        <v>0.97653763537367821</v>
      </c>
      <c r="AZ26">
        <f t="shared" si="23"/>
        <v>40.139935330996224</v>
      </c>
      <c r="BA26">
        <f t="shared" si="24"/>
        <v>263.47248384622799</v>
      </c>
      <c r="BB26">
        <f t="shared" si="25"/>
        <v>303.61241917722418</v>
      </c>
      <c r="BC26" s="23">
        <f t="shared" si="26"/>
        <v>6.5638492357702791</v>
      </c>
      <c r="BD26" s="23">
        <f t="shared" si="27"/>
        <v>1.3332922219132584</v>
      </c>
      <c r="BE26" s="22">
        <f>IF(AU26=1,AZ26*(1+FixedParams!$C$25)+BA26*(1+FixedParams!$C$28)/$AS$12,IF(AV26=1,AZ26*(1+FixedParams!$C$23)+BA26*(1+FixedParams!$C$26)/$AS$12,AZ26*(1+FixedParams!$C$24)+BA26*(1+FixedParams!$C$27)/$AS$12))</f>
        <v>951.60088668641936</v>
      </c>
      <c r="BF26" s="23">
        <f t="shared" si="28"/>
        <v>221.93659247167537</v>
      </c>
      <c r="BG26" s="23">
        <f>BF26^((FixedParams!$B$41-1)/FixedParams!$B$41)*EXP($C26)</f>
        <v>2.1642512019343045</v>
      </c>
      <c r="BH26" s="23">
        <f t="shared" si="29"/>
        <v>-6.3229145660674592E-3</v>
      </c>
      <c r="BI26" s="23">
        <f t="shared" si="30"/>
        <v>2.150709120971719E-3</v>
      </c>
      <c r="BJ26" s="23">
        <f t="shared" si="4"/>
        <v>1.583097103021008E-2</v>
      </c>
      <c r="BK26" s="23"/>
    </row>
    <row r="27" spans="1:63">
      <c r="A27">
        <v>0.05</v>
      </c>
      <c r="B27">
        <f t="shared" si="5"/>
        <v>0.10464099325240458</v>
      </c>
      <c r="C27">
        <f>(D27-$D$17)*FixedParams!$B$41+$D$9*($A27-0.5)^2+$A27*$B$10</f>
        <v>0.74687701040307108</v>
      </c>
      <c r="D27">
        <f>(A27-$B$6)*FixedParams!$B$40/(FixedParams!$B$39*Sectors!$B$6)</f>
        <v>-0.2448110045327262</v>
      </c>
      <c r="E27">
        <f t="shared" si="6"/>
        <v>2.1103989604639781</v>
      </c>
      <c r="F27" s="23">
        <f>EXP(-$D$17)*(($B27*FixedParams!$B$30)^$B$11*(1+FixedParams!$B$23)^(1-$B$11)+(1-$B27)^$B$11*((1+FixedParams!$B$26)/$B$12)^(1-$B$11))^(1/(1-$B$11))</f>
        <v>4.4465118826182675</v>
      </c>
      <c r="G27" s="23">
        <f>EXP($D27-$D$17)*(($B27*FixedParams!$B$31)^$B$11*(1+FixedParams!$B$25)^(1-$B$11)+(1-$B27)^$B$11*((1+FixedParams!$B$28)/$B$12)^(1-$B$11))^(1/(1-$B$11))</f>
        <v>3.372480026347338</v>
      </c>
      <c r="H27">
        <f t="shared" si="7"/>
        <v>1</v>
      </c>
      <c r="I27" s="23">
        <f>$B$13*IF(H27=1,1,FixedParams!$B$46)</f>
        <v>0.3745928365283252</v>
      </c>
      <c r="J27">
        <f>EXP($C27*FixedParams!$B$41)*EXP(IF(H27=1,(1-FixedParams!$B$41)*$D27,0))*($B27^((FixedParams!$B$41-1)*$B$11/($B$11-1)))*((1/$B27-1)^$B$11*(I27)^($B$11-1)+1)^((FixedParams!$B$41-$B$11)/($B$11-1))/((1+IF(H27=1,FixedParams!$B$25,FixedParams!$B$24))^FixedParams!$B$41)</f>
        <v>0.1291229184677978</v>
      </c>
      <c r="K27">
        <f t="shared" si="31"/>
        <v>0.97209049531219716</v>
      </c>
      <c r="L27">
        <f>K27*FixedParams!$B$8/K$15</f>
        <v>44.085387481150036</v>
      </c>
      <c r="M27">
        <f t="shared" si="2"/>
        <v>252.97458626014512</v>
      </c>
      <c r="N27">
        <f t="shared" si="8"/>
        <v>297.05997374129515</v>
      </c>
      <c r="O27" s="23">
        <f t="shared" si="9"/>
        <v>5.7382865551156064</v>
      </c>
      <c r="P27" s="23">
        <f t="shared" si="10"/>
        <v>1.3186904758908564</v>
      </c>
      <c r="Q27" s="22">
        <f>IF(H27=1,L27*(1+FixedParams!$B$25)+M27*FixedParams!$B$33*(1+FixedParams!$B$28)/FixedParams!$B$32,L27*(1+FixedParams!$B$23)+M27*FixedParams!$B$33*(1+FixedParams!$B$26)/FixedParams!$B$32)</f>
        <v>720.67837500375492</v>
      </c>
      <c r="R27" s="23">
        <f t="shared" si="11"/>
        <v>213.69388977058122</v>
      </c>
      <c r="S27" s="23">
        <f>R27^((FixedParams!$B$41-1)/FixedParams!$B$41)*EXP($C27)</f>
        <v>2.0990966718405537</v>
      </c>
      <c r="T27" s="7">
        <f>(L27*FixedParams!$B$32*(FixedParams!$C$25-FixedParams!$C$23)+FixedParams!$B$33*(FixedParams!$C$28-FixedParams!$C$26)*M27)/N27</f>
        <v>-2774.2101024780209</v>
      </c>
      <c r="U27" s="7">
        <f>(L27*FixedParams!$B$32*(FixedParams!$C$25-FixedParams!$C$23)*$Z$12/$B$12+FixedParams!$B$33*(FixedParams!$C$28-FixedParams!$C$26)*M27)/N27</f>
        <v>-2936.3470908962163</v>
      </c>
      <c r="V27" s="14">
        <f t="shared" si="3"/>
        <v>-2.7290762683508696</v>
      </c>
      <c r="W27" s="14">
        <f t="shared" si="12"/>
        <v>0.18591719026279876</v>
      </c>
      <c r="X27" s="23"/>
      <c r="Y27" s="23">
        <f>EXP(-$D$17)*(($B27*FixedParams!$B$30)^$B$11*(1+FixedParams!$C$24)^(1-$B$11)+(1-$B27)^$B$11*((1+FixedParams!$C$27)/$Z$12)^(1-$B$11))^(1/(1-$B$11))</f>
        <v>5.7459616293933848</v>
      </c>
      <c r="Z27" s="23">
        <f>EXP($D27-$D$17)*(($B27*FixedParams!$C$31)^$B$11*(1+FixedParams!$C$25)^(1-$B$11)+(1-$B27)^$B$11*((1+FixedParams!$C$28)/$Z$12)^(1-$B$11))^(1/(1-$B$11))</f>
        <v>4.0874644356630059</v>
      </c>
      <c r="AA27" s="23">
        <f>EXP($D27-$D$17)*(($B27*FixedParams!$C$30)^$B$11*(1+FixedParams!$C$23)^(1-$B$11)+(1-$B27)^$B$11*((1+FixedParams!$C$26)/$Z$12)^(1-$B$11))^(1/(1-$B$11))</f>
        <v>4.2386903728039655</v>
      </c>
      <c r="AB27">
        <f>IF(FixedParams!$H$6=1,IF(Z27&lt;=MIN(Y27:AA27),1,0),$H27)</f>
        <v>1</v>
      </c>
      <c r="AC27">
        <f>IF(FixedParams!$H$6=1,IF(AA27&lt;=MIN(Y27:AA27),1,0),IF(AA27&lt;=Y27,1,0)*(1-$H27))</f>
        <v>0</v>
      </c>
      <c r="AD27" s="23">
        <f>$Z$13*IF(AB27=1,1,IF(AC27=1,FixedParams!$C$46,FixedParams!$C$47))</f>
        <v>0.42539737351864321</v>
      </c>
      <c r="AE27">
        <f>EXP($C27*FixedParams!$B$41)*EXP(IF(AB27+AC27=1,(1-FixedParams!$B$41)*$D27,0))*($B27^((FixedParams!$B$41-1)*$B$11/($B$11-1)))*((1/$B27-1)^$B$11*(AD27)^($B$11-1)+1)^((FixedParams!$B$41-$B$11)/($B$11-1))/((1+IF(AB27=1,FixedParams!$C$25,IF(AC27=1,FixedParams!$C$23,FixedParams!$C$24)))^FixedParams!$B$41)</f>
        <v>8.905486494994222E-2</v>
      </c>
      <c r="AF27">
        <f t="shared" si="13"/>
        <v>0.9730113057424834</v>
      </c>
      <c r="AG27">
        <f t="shared" si="14"/>
        <v>36.486701352869289</v>
      </c>
      <c r="AH27">
        <f t="shared" si="15"/>
        <v>253.37854519250234</v>
      </c>
      <c r="AI27">
        <f t="shared" si="16"/>
        <v>289.86524654537163</v>
      </c>
      <c r="AJ27" s="23">
        <f t="shared" si="17"/>
        <v>6.9444081212503699</v>
      </c>
      <c r="AK27" s="23">
        <f t="shared" si="18"/>
        <v>1.34472144753774</v>
      </c>
      <c r="AL27" s="22">
        <f>IF(AB27=1,AG27*(1+FixedParams!$C$25)+AH27*(1+FixedParams!$C$28)/$Z$12,IF(AC27=1,AG27*(1+FixedParams!$C$23)+AH27*(1+FixedParams!$C$26)/$Z$12,AG27*(1+FixedParams!$C$24)+AH27*(1+FixedParams!$C$27)/$Z$12))</f>
        <v>864.98906850566823</v>
      </c>
      <c r="AM27" s="23">
        <f t="shared" si="19"/>
        <v>211.6199619888223</v>
      </c>
      <c r="AN27" s="23">
        <f>AM27^((FixedParams!$B$41-1)/FixedParams!$B$41)*EXP($C27)</f>
        <v>2.0991171639474029</v>
      </c>
      <c r="AO27" s="23">
        <f t="shared" si="20"/>
        <v>-2.4517902301702973E-2</v>
      </c>
      <c r="AP27" s="23">
        <f t="shared" si="21"/>
        <v>-9.7525355033525989E-3</v>
      </c>
      <c r="AR27" s="23">
        <f>EXP(-$D$17)*(($B27*FixedParams!$B$30)^$B$11*(1+FixedParams!$C$24)^(1-$B$11)+(1-$B27)^$B$11*((1+FixedParams!$C$27)/$AS$12)^(1-$B$11))^(1/(1-$B$11))</f>
        <v>6.0600659363360778</v>
      </c>
      <c r="AS27" s="23">
        <f>EXP($D27-$D$17)*(($B27*FixedParams!$C$31)^$B$11*(1+FixedParams!$C$25)^(1-$B$11)+(1-$B27)^$B$11*((1+FixedParams!$C$28)/$AS$12)^(1-$B$11))^(1/(1-$B$11))</f>
        <v>4.3102357883302469</v>
      </c>
      <c r="AT27" s="23">
        <f>EXP($D27-$D$17)*(($B27*FixedParams!$C$30)^$B$11*(1+FixedParams!$C$23)^(1-$B$11)+(1-$B27)^$B$11*((1+FixedParams!$C$26)/$AS$12)^(1-$B$11))^(1/(1-$B$11))</f>
        <v>4.4681127276844705</v>
      </c>
      <c r="AU27">
        <f>IF(FixedParams!$H$6=1,IF(AS27&lt;=MIN(AR27:AT27),1,0),$H27)</f>
        <v>1</v>
      </c>
      <c r="AV27">
        <f>IF(FixedParams!$H$6=1,IF(AT27&lt;=MIN(AR27:AT27),1,0),IF(AT27&lt;=AR27,1,0)*(1-$H27))</f>
        <v>0</v>
      </c>
      <c r="AW27" s="23">
        <f>$AS$13*IF(AU27=1,1,IF(AV27=1,FixedParams!$C$46,FixedParams!$C$47))</f>
        <v>0.40208315658592064</v>
      </c>
      <c r="AX27">
        <f>EXP($C27*FixedParams!$B$41)*EXP(IF(AU27+AV27=1,(1-FixedParams!$B$41)*$D27,0))*($B27^((FixedParams!$B$41-1)*$B$11/($B$11-1)))*((1/$B27-1)^$B$11*(AW27)^($B$11-1)+1)^((FixedParams!$B$41-$B$11)/($B$11-1))/((1+IF(AU27=1,FixedParams!$C$25,IF(AV27=1,FixedParams!$C$23,FixedParams!$C$24)))^FixedParams!$B$41)</f>
        <v>9.1454318378001512E-2</v>
      </c>
      <c r="AY27">
        <f t="shared" si="22"/>
        <v>0.97260958456042845</v>
      </c>
      <c r="AZ27">
        <f t="shared" si="23"/>
        <v>39.978475393448214</v>
      </c>
      <c r="BA27">
        <f t="shared" si="24"/>
        <v>255.11916166965051</v>
      </c>
      <c r="BB27">
        <f t="shared" si="25"/>
        <v>295.09763706309872</v>
      </c>
      <c r="BC27" s="23">
        <f t="shared" si="26"/>
        <v>6.3814129768305312</v>
      </c>
      <c r="BD27" s="23">
        <f t="shared" si="27"/>
        <v>1.3402951617437271</v>
      </c>
      <c r="BE27" s="22">
        <f>IF(AU27=1,AZ27*(1+FixedParams!$C$25)+BA27*(1+FixedParams!$C$28)/$AS$12,IF(AV27=1,AZ27*(1+FixedParams!$C$23)+BA27*(1+FixedParams!$C$26)/$AS$12,AZ27*(1+FixedParams!$C$24)+BA27*(1+FixedParams!$C$27)/$AS$12))</f>
        <v>922.95116902346047</v>
      </c>
      <c r="BF27" s="23">
        <f t="shared" si="28"/>
        <v>214.13008808527499</v>
      </c>
      <c r="BG27" s="23">
        <f>BF27^((FixedParams!$B$41-1)/FixedParams!$B$41)*EXP($C27)</f>
        <v>2.0990923871889251</v>
      </c>
      <c r="BH27" s="23">
        <f t="shared" si="29"/>
        <v>-6.6277755305357176E-3</v>
      </c>
      <c r="BI27" s="23">
        <f t="shared" si="30"/>
        <v>2.0391492221979385E-3</v>
      </c>
      <c r="BJ27" s="23">
        <f t="shared" si="4"/>
        <v>1.5719411131436302E-2</v>
      </c>
      <c r="BK27" s="23"/>
    </row>
    <row r="28" spans="1:63">
      <c r="A28">
        <v>5.5E-2</v>
      </c>
      <c r="B28">
        <f t="shared" si="5"/>
        <v>0.10638858308190365</v>
      </c>
      <c r="C28">
        <f>(D28-$D$17)*FixedParams!$B$41+$D$9*($A28-0.5)^2+$A28*$B$10</f>
        <v>0.71648428315140811</v>
      </c>
      <c r="D28">
        <f>(A28-$B$6)*FixedParams!$B$40/(FixedParams!$B$39*Sectors!$B$6)</f>
        <v>-0.2421245334913584</v>
      </c>
      <c r="E28">
        <f t="shared" si="6"/>
        <v>2.0472230869941033</v>
      </c>
      <c r="F28" s="23">
        <f>EXP(-$D$17)*(($B28*FixedParams!$B$30)^$B$11*(1+FixedParams!$B$23)^(1-$B$11)+(1-$B28)^$B$11*((1+FixedParams!$B$26)/$B$12)^(1-$B$11))^(1/(1-$B$11))</f>
        <v>4.4575581128966011</v>
      </c>
      <c r="G28" s="23">
        <f>EXP($D28-$D$17)*(($B28*FixedParams!$B$31)^$B$11*(1+FixedParams!$B$25)^(1-$B$11)+(1-$B28)^$B$11*((1+FixedParams!$B$28)/$B$12)^(1-$B$11))^(1/(1-$B$11))</f>
        <v>3.3897198494611289</v>
      </c>
      <c r="H28">
        <f t="shared" si="7"/>
        <v>1</v>
      </c>
      <c r="I28" s="23">
        <f>$B$13*IF(H28=1,1,FixedParams!$B$46)</f>
        <v>0.3745928365283252</v>
      </c>
      <c r="J28">
        <f>EXP($C28*FixedParams!$B$41)*EXP(IF(H28=1,(1-FixedParams!$B$41)*$D28,0))*($B28^((FixedParams!$B$41-1)*$B$11/($B$11-1)))*((1/$B28-1)^$B$11*(I28)^($B$11-1)+1)^((FixedParams!$B$41-$B$11)/($B$11-1))/((1+IF(H28=1,FixedParams!$B$25,FixedParams!$B$24))^FixedParams!$B$41)</f>
        <v>0.12856802166162173</v>
      </c>
      <c r="K28">
        <f t="shared" si="31"/>
        <v>0.96791300368202327</v>
      </c>
      <c r="L28">
        <f>K28*FixedParams!$B$8/K$15</f>
        <v>43.895933579374841</v>
      </c>
      <c r="M28">
        <f t="shared" si="2"/>
        <v>244.98755184507078</v>
      </c>
      <c r="N28">
        <f t="shared" si="8"/>
        <v>288.88348542444561</v>
      </c>
      <c r="O28" s="23">
        <f t="shared" si="9"/>
        <v>5.5810990191624912</v>
      </c>
      <c r="P28" s="23">
        <f t="shared" si="10"/>
        <v>1.325431506339841</v>
      </c>
      <c r="Q28" s="22">
        <f>IF(H28=1,L28*(1+FixedParams!$B$25)+M28*FixedParams!$B$33*(1+FixedParams!$B$28)/FixedParams!$B$32,L28*(1+FixedParams!$B$23)+M28*FixedParams!$B$33*(1+FixedParams!$B$26)/FixedParams!$B$32)</f>
        <v>699.12931162919222</v>
      </c>
      <c r="R28" s="23">
        <f t="shared" si="11"/>
        <v>206.24987983603847</v>
      </c>
      <c r="S28" s="23">
        <f>R28^((FixedParams!$B$41-1)/FixedParams!$B$41)*EXP($C28)</f>
        <v>2.0363314095824907</v>
      </c>
      <c r="T28" s="7">
        <f>(L28*FixedParams!$B$32*(FixedParams!$C$25-FixedParams!$C$23)+FixedParams!$B$33*(FixedParams!$C$28-FixedParams!$C$26)*M28)/N28</f>
        <v>-2733.996560101275</v>
      </c>
      <c r="U28" s="7">
        <f>(L28*FixedParams!$B$32*(FixedParams!$C$25-FixedParams!$C$23)*$Z$12/$B$12+FixedParams!$B$33*(FixedParams!$C$28-FixedParams!$C$26)*M28)/N28</f>
        <v>-2900.0061408664487</v>
      </c>
      <c r="V28" s="14">
        <f t="shared" si="3"/>
        <v>-2.7013013259829073</v>
      </c>
      <c r="W28" s="14">
        <f t="shared" si="12"/>
        <v>0.20008630783744433</v>
      </c>
      <c r="X28" s="23"/>
      <c r="Y28" s="23">
        <f>EXP(-$D$17)*(($B28*FixedParams!$B$30)^$B$11*(1+FixedParams!$C$24)^(1-$B$11)+(1-$B28)^$B$11*((1+FixedParams!$C$27)/$Z$12)^(1-$B$11))^(1/(1-$B$11))</f>
        <v>5.7618759580219825</v>
      </c>
      <c r="Z28" s="23">
        <f>EXP($D28-$D$17)*(($B28*FixedParams!$C$31)^$B$11*(1+FixedParams!$C$25)^(1-$B$11)+(1-$B28)^$B$11*((1+FixedParams!$C$28)/$Z$12)^(1-$B$11))^(1/(1-$B$11))</f>
        <v>4.1091811986991811</v>
      </c>
      <c r="AA28" s="23">
        <f>EXP($D28-$D$17)*(($B28*FixedParams!$C$30)^$B$11*(1+FixedParams!$C$23)^(1-$B$11)+(1-$B28)^$B$11*((1+FixedParams!$C$26)/$Z$12)^(1-$B$11))^(1/(1-$B$11))</f>
        <v>4.2597160281825763</v>
      </c>
      <c r="AB28">
        <f>IF(FixedParams!$H$6=1,IF(Z28&lt;=MIN(Y28:AA28),1,0),$H28)</f>
        <v>1</v>
      </c>
      <c r="AC28">
        <f>IF(FixedParams!$H$6=1,IF(AA28&lt;=MIN(Y28:AA28),1,0),IF(AA28&lt;=Y28,1,0)*(1-$H28))</f>
        <v>0</v>
      </c>
      <c r="AD28" s="23">
        <f>$Z$13*IF(AB28=1,1,IF(AC28=1,FixedParams!$C$46,FixedParams!$C$47))</f>
        <v>0.42539737351864321</v>
      </c>
      <c r="AE28">
        <f>EXP($C28*FixedParams!$B$41)*EXP(IF(AB28+AC28=1,(1-FixedParams!$B$41)*$D28,0))*($B28^((FixedParams!$B$41-1)*$B$11/($B$11-1)))*((1/$B28-1)^$B$11*(AD28)^($B$11-1)+1)^((FixedParams!$B$41-$B$11)/($B$11-1))/((1+IF(AB28=1,FixedParams!$C$25,IF(AC28=1,FixedParams!$C$23,FixedParams!$C$24)))^FixedParams!$B$41)</f>
        <v>8.8681045908776332E-2</v>
      </c>
      <c r="AF28">
        <f t="shared" si="13"/>
        <v>0.96892696791814703</v>
      </c>
      <c r="AG28">
        <f t="shared" si="14"/>
        <v>36.33354381652692</v>
      </c>
      <c r="AH28">
        <f t="shared" si="15"/>
        <v>245.40335239976088</v>
      </c>
      <c r="AI28">
        <f t="shared" si="16"/>
        <v>281.73689621628779</v>
      </c>
      <c r="AJ28" s="23">
        <f t="shared" si="17"/>
        <v>6.7541815804968373</v>
      </c>
      <c r="AK28" s="23">
        <f t="shared" si="18"/>
        <v>1.3518659738046952</v>
      </c>
      <c r="AL28" s="22">
        <f>IF(AB28=1,AG28*(1+FixedParams!$C$25)+AH28*(1+FixedParams!$C$28)/$Z$12,IF(AC28=1,AG28*(1+FixedParams!$C$23)+AH28*(1+FixedParams!$C$26)/$Z$12,AG28*(1+FixedParams!$C$24)+AH28*(1+FixedParams!$C$27)/$Z$12))</f>
        <v>839.12512708926579</v>
      </c>
      <c r="AM28" s="23">
        <f t="shared" si="19"/>
        <v>204.2073801357075</v>
      </c>
      <c r="AN28" s="23">
        <f>AM28^((FixedParams!$B$41-1)/FixedParams!$B$41)*EXP($C28)</f>
        <v>2.0363516963464163</v>
      </c>
      <c r="AO28" s="23">
        <f t="shared" si="20"/>
        <v>-2.5049798909212564E-2</v>
      </c>
      <c r="AP28" s="23">
        <f t="shared" si="21"/>
        <v>-9.9523958212251514E-3</v>
      </c>
      <c r="AR28" s="23">
        <f>EXP(-$D$17)*(($B28*FixedParams!$B$30)^$B$11*(1+FixedParams!$C$24)^(1-$B$11)+(1-$B28)^$B$11*((1+FixedParams!$C$27)/$AS$12)^(1-$B$11))^(1/(1-$B$11))</f>
        <v>6.076343357486433</v>
      </c>
      <c r="AS28" s="23">
        <f>EXP($D28-$D$17)*(($B28*FixedParams!$C$31)^$B$11*(1+FixedParams!$C$25)^(1-$B$11)+(1-$B28)^$B$11*((1+FixedParams!$C$28)/$AS$12)^(1-$B$11))^(1/(1-$B$11))</f>
        <v>4.3327579482586618</v>
      </c>
      <c r="AT28" s="23">
        <f>EXP($D28-$D$17)*(($B28*FixedParams!$C$30)^$B$11*(1+FixedParams!$C$23)^(1-$B$11)+(1-$B28)^$B$11*((1+FixedParams!$C$26)/$AS$12)^(1-$B$11))^(1/(1-$B$11))</f>
        <v>4.48984518087273</v>
      </c>
      <c r="AU28">
        <f>IF(FixedParams!$H$6=1,IF(AS28&lt;=MIN(AR28:AT28),1,0),$H28)</f>
        <v>1</v>
      </c>
      <c r="AV28">
        <f>IF(FixedParams!$H$6=1,IF(AT28&lt;=MIN(AR28:AT28),1,0),IF(AT28&lt;=AR28,1,0)*(1-$H28))</f>
        <v>0</v>
      </c>
      <c r="AW28" s="23">
        <f>$AS$13*IF(AU28=1,1,IF(AV28=1,FixedParams!$C$46,FixedParams!$C$47))</f>
        <v>0.40208315658592064</v>
      </c>
      <c r="AX28">
        <f>EXP($C28*FixedParams!$B$41)*EXP(IF(AU28+AV28=1,(1-FixedParams!$B$41)*$D28,0))*($B28^((FixedParams!$B$41-1)*$B$11/($B$11-1)))*((1/$B28-1)^$B$11*(AW28)^($B$11-1)+1)^((FixedParams!$B$41-$B$11)/($B$11-1))/((1+IF(AU28=1,FixedParams!$C$25,IF(AV28=1,FixedParams!$C$23,FixedParams!$C$24)))^FixedParams!$B$41)</f>
        <v>9.1066445035119237E-2</v>
      </c>
      <c r="AY28">
        <f t="shared" si="22"/>
        <v>0.96848458163466677</v>
      </c>
      <c r="AZ28">
        <f t="shared" si="23"/>
        <v>39.808919869234465</v>
      </c>
      <c r="BA28">
        <f t="shared" si="24"/>
        <v>247.07837764350441</v>
      </c>
      <c r="BB28">
        <f t="shared" si="25"/>
        <v>286.88729751273888</v>
      </c>
      <c r="BC28" s="23">
        <f t="shared" si="26"/>
        <v>6.2066084298472521</v>
      </c>
      <c r="BD28" s="23">
        <f t="shared" si="27"/>
        <v>1.3472985702500089</v>
      </c>
      <c r="BE28" s="22">
        <f>IF(AU28=1,AZ28*(1+FixedParams!$C$25)+BA28*(1+FixedParams!$C$28)/$AS$12,IF(AV28=1,AZ28*(1+FixedParams!$C$23)+BA28*(1+FixedParams!$C$26)/$AS$12,AZ28*(1+FixedParams!$C$24)+BA28*(1+FixedParams!$C$27)/$AS$12))</f>
        <v>895.35403117184012</v>
      </c>
      <c r="BF28" s="23">
        <f t="shared" si="28"/>
        <v>206.64759994997723</v>
      </c>
      <c r="BG28" s="23">
        <f>BF28^((FixedParams!$B$41-1)/FixedParams!$B$41)*EXP($C28)</f>
        <v>2.0363274826990891</v>
      </c>
      <c r="BH28" s="23">
        <f t="shared" si="29"/>
        <v>-6.9339951555885083E-3</v>
      </c>
      <c r="BI28" s="23">
        <f t="shared" si="30"/>
        <v>1.9264842069324985E-3</v>
      </c>
      <c r="BJ28" s="23">
        <f t="shared" si="4"/>
        <v>1.5606746116170861E-2</v>
      </c>
      <c r="BK28" s="23"/>
    </row>
    <row r="29" spans="1:63">
      <c r="A29">
        <v>0.06</v>
      </c>
      <c r="B29">
        <f t="shared" si="5"/>
        <v>0.10813617291140271</v>
      </c>
      <c r="C29">
        <f>(D29-$D$17)*FixedParams!$B$41+$D$9*($A29-0.5)^2+$A29*$B$10</f>
        <v>0.68630405423805063</v>
      </c>
      <c r="D29">
        <f>(A29-$B$6)*FixedParams!$B$40/(FixedParams!$B$39*Sectors!$B$6)</f>
        <v>-0.23943806244999061</v>
      </c>
      <c r="E29">
        <f t="shared" si="6"/>
        <v>1.9863604690990579</v>
      </c>
      <c r="F29" s="23">
        <f>EXP(-$D$17)*(($B29*FixedParams!$B$30)^$B$11*(1+FixedParams!$B$23)^(1-$B$11)+(1-$B29)^$B$11*((1+FixedParams!$B$26)/$B$12)^(1-$B$11))^(1/(1-$B$11))</f>
        <v>4.4685098410877586</v>
      </c>
      <c r="G29" s="23">
        <f>EXP($D29-$D$17)*(($B29*FixedParams!$B$31)^$B$11*(1+FixedParams!$B$25)^(1-$B$11)+(1-$B29)^$B$11*((1+FixedParams!$B$28)/$B$12)^(1-$B$11))^(1/(1-$B$11))</f>
        <v>3.4069525512670857</v>
      </c>
      <c r="H29">
        <f t="shared" si="7"/>
        <v>1</v>
      </c>
      <c r="I29" s="23">
        <f>$B$13*IF(H29=1,1,FixedParams!$B$46)</f>
        <v>0.3745928365283252</v>
      </c>
      <c r="J29">
        <f>EXP($C29*FixedParams!$B$41)*EXP(IF(H29=1,(1-FixedParams!$B$41)*$D29,0))*($B29^((FixedParams!$B$41-1)*$B$11/($B$11-1)))*((1/$B29-1)^$B$11*(I29)^($B$11-1)+1)^((FixedParams!$B$41-$B$11)/($B$11-1))/((1+IF(H29=1,FixedParams!$B$25,FixedParams!$B$24))^FixedParams!$B$41)</f>
        <v>0.12798907456890762</v>
      </c>
      <c r="K29">
        <f t="shared" si="31"/>
        <v>0.963554451592323</v>
      </c>
      <c r="L29">
        <f>K29*FixedParams!$B$8/K$15</f>
        <v>43.698268383945177</v>
      </c>
      <c r="M29">
        <f t="shared" si="2"/>
        <v>237.29837351522391</v>
      </c>
      <c r="N29">
        <f t="shared" si="8"/>
        <v>280.99664189916911</v>
      </c>
      <c r="O29" s="23">
        <f t="shared" si="9"/>
        <v>5.4303839097296533</v>
      </c>
      <c r="P29" s="23">
        <f t="shared" si="10"/>
        <v>1.3321697522502236</v>
      </c>
      <c r="Q29" s="22">
        <f>IF(H29=1,L29*(1+FixedParams!$B$25)+M29*FixedParams!$B$33*(1+FixedParams!$B$28)/FixedParams!$B$32,L29*(1+FixedParams!$B$23)+M29*FixedParams!$B$33*(1+FixedParams!$B$26)/FixedParams!$B$32)</f>
        <v>678.36856236577353</v>
      </c>
      <c r="R29" s="23">
        <f t="shared" si="11"/>
        <v>199.11300558426629</v>
      </c>
      <c r="S29" s="23">
        <f>R29^((FixedParams!$B$41-1)/FixedParams!$B$41)*EXP($C29)</f>
        <v>1.9758622444246883</v>
      </c>
      <c r="T29" s="7">
        <f>(L29*FixedParams!$B$32*(FixedParams!$C$25-FixedParams!$C$23)+FixedParams!$B$33*(FixedParams!$C$28-FixedParams!$C$26)*M29)/N29</f>
        <v>-2693.5926317364401</v>
      </c>
      <c r="U29" s="7">
        <f>(L29*FixedParams!$B$32*(FixedParams!$C$25-FixedParams!$C$23)*$Z$12/$B$12+FixedParams!$B$33*(FixedParams!$C$28-FixedParams!$C$26)*M29)/N29</f>
        <v>-2863.4931391528312</v>
      </c>
      <c r="V29" s="14">
        <f t="shared" si="3"/>
        <v>-2.6739254451982575</v>
      </c>
      <c r="W29" s="14">
        <f t="shared" si="12"/>
        <v>0.21386859259249039</v>
      </c>
      <c r="X29" s="23"/>
      <c r="Y29" s="23">
        <f>EXP(-$D$17)*(($B29*FixedParams!$B$30)^$B$11*(1+FixedParams!$C$24)^(1-$B$11)+(1-$B29)^$B$11*((1+FixedParams!$C$27)/$Z$12)^(1-$B$11))^(1/(1-$B$11))</f>
        <v>5.777692967440788</v>
      </c>
      <c r="Z29" s="23">
        <f>EXP($D29-$D$17)*(($B29*FixedParams!$C$31)^$B$11*(1+FixedParams!$C$25)^(1-$B$11)+(1-$B29)^$B$11*((1+FixedParams!$C$28)/$Z$12)^(1-$B$11))^(1/(1-$B$11))</f>
        <v>4.130905938035375</v>
      </c>
      <c r="AA29" s="23">
        <f>EXP($D29-$D$17)*(($B29*FixedParams!$C$30)^$B$11*(1+FixedParams!$C$23)^(1-$B$11)+(1-$B29)^$B$11*((1+FixedParams!$C$26)/$Z$12)^(1-$B$11))^(1/(1-$B$11))</f>
        <v>4.2807201038557903</v>
      </c>
      <c r="AB29">
        <f>IF(FixedParams!$H$6=1,IF(Z29&lt;=MIN(Y29:AA29),1,0),$H29)</f>
        <v>1</v>
      </c>
      <c r="AC29">
        <f>IF(FixedParams!$H$6=1,IF(AA29&lt;=MIN(Y29:AA29),1,0),IF(AA29&lt;=Y29,1,0)*(1-$H29))</f>
        <v>0</v>
      </c>
      <c r="AD29" s="23">
        <f>$Z$13*IF(AB29=1,1,IF(AC29=1,FixedParams!$C$46,FixedParams!$C$47))</f>
        <v>0.42539737351864321</v>
      </c>
      <c r="AE29">
        <f>EXP($C29*FixedParams!$B$41)*EXP(IF(AB29+AC29=1,(1-FixedParams!$B$41)*$D29,0))*($B29^((FixedParams!$B$41-1)*$B$11/($B$11-1)))*((1/$B29-1)^$B$11*(AD29)^($B$11-1)+1)^((FixedParams!$B$41-$B$11)/($B$11-1))/((1+IF(AB29=1,FixedParams!$C$25,IF(AC29=1,FixedParams!$C$23,FixedParams!$C$24)))^FixedParams!$B$41)</f>
        <v>8.8290647016803891E-2</v>
      </c>
      <c r="AF29">
        <f t="shared" si="13"/>
        <v>0.96466147904393396</v>
      </c>
      <c r="AG29">
        <f t="shared" si="14"/>
        <v>36.173593343434895</v>
      </c>
      <c r="AH29">
        <f t="shared" si="15"/>
        <v>237.7251828737397</v>
      </c>
      <c r="AI29">
        <f t="shared" si="16"/>
        <v>273.8987762171746</v>
      </c>
      <c r="AJ29" s="23">
        <f t="shared" si="17"/>
        <v>6.571787895572287</v>
      </c>
      <c r="AK29" s="23">
        <f t="shared" si="18"/>
        <v>1.3590131241682943</v>
      </c>
      <c r="AL29" s="22">
        <f>IF(AB29=1,AG29*(1+FixedParams!$C$25)+AH29*(1+FixedParams!$C$28)/$Z$12,IF(AC29=1,AG29*(1+FixedParams!$C$23)+AH29*(1+FixedParams!$C$26)/$Z$12,AG29*(1+FixedParams!$C$24)+AH29*(1+FixedParams!$C$27)/$Z$12))</f>
        <v>814.20734567350655</v>
      </c>
      <c r="AM29" s="23">
        <f t="shared" si="19"/>
        <v>197.10140048861456</v>
      </c>
      <c r="AN29" s="23">
        <f>AM29^((FixedParams!$B$41-1)/FixedParams!$B$41)*EXP($C29)</f>
        <v>1.9758823279326956</v>
      </c>
      <c r="AO29" s="23">
        <f t="shared" si="20"/>
        <v>-2.5584110457852201E-2</v>
      </c>
      <c r="AP29" s="23">
        <f t="shared" si="21"/>
        <v>-1.0154211200661768E-2</v>
      </c>
      <c r="AR29" s="23">
        <f>EXP(-$D$17)*(($B29*FixedParams!$B$30)^$B$11*(1+FixedParams!$C$24)^(1-$B$11)+(1-$B29)^$B$11*((1+FixedParams!$C$27)/$AS$12)^(1-$B$11))^(1/(1-$B$11))</f>
        <v>6.0925103186143001</v>
      </c>
      <c r="AS29" s="23">
        <f>EXP($D29-$D$17)*(($B29*FixedParams!$C$31)^$B$11*(1+FixedParams!$C$25)^(1-$B$11)+(1-$B29)^$B$11*((1+FixedParams!$C$28)/$AS$12)^(1-$B$11))^(1/(1-$B$11))</f>
        <v>4.3552808131522198</v>
      </c>
      <c r="AT29" s="23">
        <f>EXP($D29-$D$17)*(($B29*FixedParams!$C$30)^$B$11*(1+FixedParams!$C$23)^(1-$B$11)+(1-$B29)^$B$11*((1+FixedParams!$C$26)/$AS$12)^(1-$B$11))^(1/(1-$B$11))</f>
        <v>4.5115465680497548</v>
      </c>
      <c r="AU29">
        <f>IF(FixedParams!$H$6=1,IF(AS29&lt;=MIN(AR29:AT29),1,0),$H29)</f>
        <v>1</v>
      </c>
      <c r="AV29">
        <f>IF(FixedParams!$H$6=1,IF(AT29&lt;=MIN(AR29:AT29),1,0),IF(AT29&lt;=AR29,1,0)*(1-$H29))</f>
        <v>0</v>
      </c>
      <c r="AW29" s="23">
        <f>$AS$13*IF(AU29=1,1,IF(AV29=1,FixedParams!$C$46,FixedParams!$C$47))</f>
        <v>0.40208315658592064</v>
      </c>
      <c r="AX29">
        <f>EXP($C29*FixedParams!$B$41)*EXP(IF(AU29+AV29=1,(1-FixedParams!$B$41)*$D29,0))*($B29^((FixedParams!$B$41-1)*$B$11/($B$11-1)))*((1/$B29-1)^$B$11*(AW29)^($B$11-1)+1)^((FixedParams!$B$41-$B$11)/($B$11-1))/((1+IF(AU29=1,FixedParams!$C$25,IF(AV29=1,FixedParams!$C$23,FixedParams!$C$24)))^FixedParams!$B$41)</f>
        <v>9.0661541349103716E-2</v>
      </c>
      <c r="AY29">
        <f t="shared" si="22"/>
        <v>0.96417846233021987</v>
      </c>
      <c r="AZ29">
        <f t="shared" si="23"/>
        <v>39.631919675747902</v>
      </c>
      <c r="BA29">
        <f t="shared" si="24"/>
        <v>239.33723091279484</v>
      </c>
      <c r="BB29">
        <f t="shared" si="25"/>
        <v>278.96915058854273</v>
      </c>
      <c r="BC29" s="23">
        <f t="shared" si="26"/>
        <v>6.0390017155604321</v>
      </c>
      <c r="BD29" s="23">
        <f t="shared" si="27"/>
        <v>1.3543021979696743</v>
      </c>
      <c r="BE29" s="22">
        <f>IF(AU29=1,AZ29*(1+FixedParams!$C$25)+BA29*(1+FixedParams!$C$28)/$AS$12,IF(AV29=1,AZ29*(1+FixedParams!$C$23)+BA29*(1+FixedParams!$C$26)/$AS$12,AZ29*(1+FixedParams!$C$24)+BA29*(1+FixedParams!$C$27)/$AS$12))</f>
        <v>868.76645850403531</v>
      </c>
      <c r="BF29" s="23">
        <f t="shared" si="28"/>
        <v>199.47426946168568</v>
      </c>
      <c r="BG29" s="23">
        <f>BF29^((FixedParams!$B$41-1)/FixedParams!$B$41)*EXP($C29)</f>
        <v>1.9758586591535572</v>
      </c>
      <c r="BH29" s="23">
        <f t="shared" si="29"/>
        <v>-7.2415143849017989E-3</v>
      </c>
      <c r="BI29" s="23">
        <f t="shared" si="30"/>
        <v>1.8127220760003782E-3</v>
      </c>
      <c r="BJ29" s="23">
        <f t="shared" si="4"/>
        <v>1.5492983985238741E-2</v>
      </c>
      <c r="BK29" s="23"/>
    </row>
    <row r="30" spans="1:63">
      <c r="A30">
        <v>6.5000000000000002E-2</v>
      </c>
      <c r="B30">
        <f t="shared" si="5"/>
        <v>0.10988376274090175</v>
      </c>
      <c r="C30">
        <f>(D30-$D$17)*FixedParams!$B$41+$D$9*($A30-0.5)^2+$A30*$B$10</f>
        <v>0.65633632366299832</v>
      </c>
      <c r="D30">
        <f>(A30-$B$6)*FixedParams!$B$40/(FixedParams!$B$39*Sectors!$B$6)</f>
        <v>-0.23675159140862284</v>
      </c>
      <c r="E30">
        <f t="shared" si="6"/>
        <v>1.9277168505650597</v>
      </c>
      <c r="F30" s="23">
        <f>EXP(-$D$17)*(($B30*FixedParams!$B$30)^$B$11*(1+FixedParams!$B$23)^(1-$B$11)+(1-$B30)^$B$11*((1+FixedParams!$B$26)/$B$12)^(1-$B$11))^(1/(1-$B$11))</f>
        <v>4.4793666545949185</v>
      </c>
      <c r="G30" s="23">
        <f>EXP($D30-$D$17)*(($B30*FixedParams!$B$31)^$B$11*(1+FixedParams!$B$25)^(1-$B$11)+(1-$B30)^$B$11*((1+FixedParams!$B$28)/$B$12)^(1-$B$11))^(1/(1-$B$11))</f>
        <v>3.4241774658493562</v>
      </c>
      <c r="H30">
        <f t="shared" si="7"/>
        <v>1</v>
      </c>
      <c r="I30" s="23">
        <f>$B$13*IF(H30=1,1,FixedParams!$B$46)</f>
        <v>0.3745928365283252</v>
      </c>
      <c r="J30">
        <f>EXP($C30*FixedParams!$B$41)*EXP(IF(H30=1,(1-FixedParams!$B$41)*$D30,0))*($B30^((FixedParams!$B$41-1)*$B$11/($B$11-1)))*((1/$B30-1)^$B$11*(I30)^($B$11-1)+1)^((FixedParams!$B$41-$B$11)/($B$11-1))/((1+IF(H30=1,FixedParams!$B$25,FixedParams!$B$24))^FixedParams!$B$41)</f>
        <v>0.12738808379145622</v>
      </c>
      <c r="K30">
        <f t="shared" si="31"/>
        <v>0.95902994556765087</v>
      </c>
      <c r="L30">
        <f>K30*FixedParams!$B$8/K$15</f>
        <v>43.49307699258771</v>
      </c>
      <c r="M30">
        <f t="shared" si="2"/>
        <v>229.89479409720676</v>
      </c>
      <c r="N30">
        <f t="shared" si="8"/>
        <v>273.38787108979449</v>
      </c>
      <c r="O30" s="23">
        <f t="shared" si="9"/>
        <v>5.2857790249327836</v>
      </c>
      <c r="P30" s="23">
        <f t="shared" si="10"/>
        <v>1.3389049532388786</v>
      </c>
      <c r="Q30" s="22">
        <f>IF(H30=1,L30*(1+FixedParams!$B$25)+M30*FixedParams!$B$33*(1+FixedParams!$B$28)/FixedParams!$B$32,L30*(1+FixedParams!$B$23)+M30*FixedParams!$B$33*(1+FixedParams!$B$26)/FixedParams!$B$32)</f>
        <v>658.36403484168022</v>
      </c>
      <c r="R30" s="23">
        <f t="shared" si="11"/>
        <v>192.26925047191591</v>
      </c>
      <c r="S30" s="23">
        <f>R30^((FixedParams!$B$41-1)/FixedParams!$B$41)*EXP($C30)</f>
        <v>1.9175957019502483</v>
      </c>
      <c r="T30" s="7">
        <f>(L30*FixedParams!$B$32*(FixedParams!$C$25-FixedParams!$C$23)+FixedParams!$B$33*(FixedParams!$C$28-FixedParams!$C$26)*M30)/N30</f>
        <v>-2653.0054329254276</v>
      </c>
      <c r="U30" s="7">
        <f>(L30*FixedParams!$B$32*(FixedParams!$C$25-FixedParams!$C$23)*$Z$12/$B$12+FixedParams!$B$33*(FixedParams!$C$28-FixedParams!$C$26)*M30)/N30</f>
        <v>-2826.8145160655949</v>
      </c>
      <c r="V30" s="14">
        <f t="shared" si="3"/>
        <v>-2.6469356236181452</v>
      </c>
      <c r="W30" s="14">
        <f t="shared" si="12"/>
        <v>0.22727768340037063</v>
      </c>
      <c r="X30" s="23"/>
      <c r="Y30" s="23">
        <f>EXP(-$D$17)*(($B30*FixedParams!$B$30)^$B$11*(1+FixedParams!$C$24)^(1-$B$11)+(1-$B30)^$B$11*((1+FixedParams!$C$27)/$Z$12)^(1-$B$11))^(1/(1-$B$11))</f>
        <v>5.7934120474837059</v>
      </c>
      <c r="Z30" s="23">
        <f>EXP($D30-$D$17)*(($B30*FixedParams!$C$31)^$B$11*(1+FixedParams!$C$25)^(1-$B$11)+(1-$B30)^$B$11*((1+FixedParams!$C$28)/$Z$12)^(1-$B$11))^(1/(1-$B$11))</f>
        <v>4.1526379136149405</v>
      </c>
      <c r="AA30" s="23">
        <f>EXP($D30-$D$17)*(($B30*FixedParams!$C$30)^$B$11*(1+FixedParams!$C$23)^(1-$B$11)+(1-$B30)^$B$11*((1+FixedParams!$C$26)/$Z$12)^(1-$B$11))^(1/(1-$B$11))</f>
        <v>4.3017017257083952</v>
      </c>
      <c r="AB30">
        <f>IF(FixedParams!$H$6=1,IF(Z30&lt;=MIN(Y30:AA30),1,0),$H30)</f>
        <v>1</v>
      </c>
      <c r="AC30">
        <f>IF(FixedParams!$H$6=1,IF(AA30&lt;=MIN(Y30:AA30),1,0),IF(AA30&lt;=Y30,1,0)*(1-$H30))</f>
        <v>0</v>
      </c>
      <c r="AD30" s="23">
        <f>$Z$13*IF(AB30=1,1,IF(AC30=1,FixedParams!$C$46,FixedParams!$C$47))</f>
        <v>0.42539737351864321</v>
      </c>
      <c r="AE30">
        <f>EXP($C30*FixedParams!$B$41)*EXP(IF(AB30+AC30=1,(1-FixedParams!$B$41)*$D30,0))*($B30^((FixedParams!$B$41-1)*$B$11/($B$11-1)))*((1/$B30-1)^$B$11*(AD30)^($B$11-1)+1)^((FixedParams!$B$41-$B$11)/($B$11-1))/((1+IF(AB30=1,FixedParams!$C$25,IF(AC30=1,FixedParams!$C$23,FixedParams!$C$24)))^FixedParams!$B$41)</f>
        <v>8.7885045822630598E-2</v>
      </c>
      <c r="AF30">
        <f t="shared" si="13"/>
        <v>0.96022989018267291</v>
      </c>
      <c r="AG30">
        <f t="shared" si="14"/>
        <v>36.007414329537255</v>
      </c>
      <c r="AH30">
        <f t="shared" si="15"/>
        <v>230.33182232146362</v>
      </c>
      <c r="AI30">
        <f t="shared" si="16"/>
        <v>266.33923665100087</v>
      </c>
      <c r="AJ30" s="23">
        <f t="shared" si="17"/>
        <v>6.3967887339391662</v>
      </c>
      <c r="AK30" s="23">
        <f t="shared" si="18"/>
        <v>1.3661626551597408</v>
      </c>
      <c r="AL30" s="22">
        <f>IF(AB30=1,AG30*(1+FixedParams!$C$25)+AH30*(1+FixedParams!$C$28)/$Z$12,IF(AC30=1,AG30*(1+FixedParams!$C$23)+AH30*(1+FixedParams!$C$26)/$Z$12,AG30*(1+FixedParams!$C$24)+AH30*(1+FixedParams!$C$27)/$Z$12))</f>
        <v>790.19720601136407</v>
      </c>
      <c r="AM30" s="23">
        <f t="shared" si="19"/>
        <v>190.28801028392195</v>
      </c>
      <c r="AN30" s="23">
        <f>AM30^((FixedParams!$B$41-1)/FixedParams!$B$41)*EXP($C30)</f>
        <v>1.9176155843302047</v>
      </c>
      <c r="AO30" s="23">
        <f t="shared" si="20"/>
        <v>-2.6120738064137224E-2</v>
      </c>
      <c r="AP30" s="23">
        <f t="shared" si="21"/>
        <v>-1.0357967837666961E-2</v>
      </c>
      <c r="AR30" s="23">
        <f>EXP(-$D$17)*(($B30*FixedParams!$B$30)^$B$11*(1+FixedParams!$C$24)^(1-$B$11)+(1-$B30)^$B$11*((1+FixedParams!$C$27)/$AS$12)^(1-$B$11))^(1/(1-$B$11))</f>
        <v>6.108566194188306</v>
      </c>
      <c r="AS30" s="23">
        <f>EXP($D30-$D$17)*(($B30*FixedParams!$C$31)^$B$11*(1+FixedParams!$C$25)^(1-$B$11)+(1-$B30)^$B$11*((1+FixedParams!$C$28)/$AS$12)^(1-$B$11))^(1/(1-$B$11))</f>
        <v>4.3778035688619434</v>
      </c>
      <c r="AT30" s="23">
        <f>EXP($D30-$D$17)*(($B30*FixedParams!$C$30)^$B$11*(1+FixedParams!$C$23)^(1-$B$11)+(1-$B30)^$B$11*((1+FixedParams!$C$26)/$AS$12)^(1-$B$11))^(1/(1-$B$11))</f>
        <v>4.5332159498651814</v>
      </c>
      <c r="AU30">
        <f>IF(FixedParams!$H$6=1,IF(AS30&lt;=MIN(AR30:AT30),1,0),$H30)</f>
        <v>1</v>
      </c>
      <c r="AV30">
        <f>IF(FixedParams!$H$6=1,IF(AT30&lt;=MIN(AR30:AT30),1,0),IF(AT30&lt;=AR30,1,0)*(1-$H30))</f>
        <v>0</v>
      </c>
      <c r="AW30" s="23">
        <f>$AS$13*IF(AU30=1,1,IF(AV30=1,FixedParams!$C$46,FixedParams!$C$47))</f>
        <v>0.40208315658592064</v>
      </c>
      <c r="AX30">
        <f>EXP($C30*FixedParams!$B$41)*EXP(IF(AU30+AV30=1,(1-FixedParams!$B$41)*$D30,0))*($B30^((FixedParams!$B$41-1)*$B$11/($B$11-1)))*((1/$B30-1)^$B$11*(AW30)^($B$11-1)+1)^((FixedParams!$B$41-$B$11)/($B$11-1))/((1+IF(AU30=1,FixedParams!$C$25,IF(AV30=1,FixedParams!$C$23,FixedParams!$C$24)))^FixedParams!$B$41)</f>
        <v>9.0241024838954811E-2</v>
      </c>
      <c r="AY30">
        <f t="shared" si="22"/>
        <v>0.95970630185173655</v>
      </c>
      <c r="AZ30">
        <f t="shared" si="23"/>
        <v>39.448094469331281</v>
      </c>
      <c r="BA30">
        <f t="shared" si="24"/>
        <v>231.88339592010828</v>
      </c>
      <c r="BB30">
        <f t="shared" si="25"/>
        <v>271.33149038943958</v>
      </c>
      <c r="BC30" s="23">
        <f t="shared" si="26"/>
        <v>5.878190037807399</v>
      </c>
      <c r="BD30" s="23">
        <f t="shared" si="27"/>
        <v>1.3613057917379339</v>
      </c>
      <c r="BE30" s="22">
        <f>IF(AU30=1,AZ30*(1+FixedParams!$C$25)+BA30*(1+FixedParams!$C$28)/$AS$12,IF(AV30=1,AZ30*(1+FixedParams!$C$23)+BA30*(1+FixedParams!$C$26)/$AS$12,AZ30*(1+FixedParams!$C$24)+BA30*(1+FixedParams!$C$27)/$AS$12))</f>
        <v>843.14735151904233</v>
      </c>
      <c r="BF30" s="23">
        <f t="shared" si="28"/>
        <v>192.5959761000029</v>
      </c>
      <c r="BG30" s="23">
        <f>BF30^((FixedParams!$B$41-1)/FixedParams!$B$41)*EXP($C30)</f>
        <v>1.917592442864265</v>
      </c>
      <c r="BH30" s="23">
        <f t="shared" si="29"/>
        <v>-7.5502749294956775E-3</v>
      </c>
      <c r="BI30" s="23">
        <f t="shared" si="30"/>
        <v>1.6978707558833028E-3</v>
      </c>
      <c r="BJ30" s="23">
        <f t="shared" si="4"/>
        <v>1.5378132665121665E-2</v>
      </c>
      <c r="BK30" s="23"/>
    </row>
    <row r="31" spans="1:63">
      <c r="A31">
        <v>7.0000000000000007E-2</v>
      </c>
      <c r="B31">
        <f t="shared" si="5"/>
        <v>0.11163135257040081</v>
      </c>
      <c r="C31">
        <f>(D31-$D$17)*FixedParams!$B$41+$D$9*($A31-0.5)^2+$A31*$B$10</f>
        <v>0.6265810914262514</v>
      </c>
      <c r="D31">
        <f>(A31-$B$6)*FixedParams!$B$40/(FixedParams!$B$39*Sectors!$B$6)</f>
        <v>-0.23406512036725505</v>
      </c>
      <c r="E31">
        <f t="shared" si="6"/>
        <v>1.8712021614962584</v>
      </c>
      <c r="F31" s="23">
        <f>EXP(-$D$17)*(($B31*FixedParams!$B$30)^$B$11*(1+FixedParams!$B$23)^(1-$B$11)+(1-$B31)^$B$11*((1+FixedParams!$B$26)/$B$12)^(1-$B$11))^(1/(1-$B$11))</f>
        <v>4.4901281368558683</v>
      </c>
      <c r="G31" s="23">
        <f>EXP($D31-$D$17)*(($B31*FixedParams!$B$31)^$B$11*(1+FixedParams!$B$25)^(1-$B$11)+(1-$B31)^$B$11*((1+FixedParams!$B$28)/$B$12)^(1-$B$11))^(1/(1-$B$11))</f>
        <v>3.4413939189607965</v>
      </c>
      <c r="H31">
        <f t="shared" si="7"/>
        <v>1</v>
      </c>
      <c r="I31" s="23">
        <f>$B$13*IF(H31=1,1,FixedParams!$B$46)</f>
        <v>0.3745928365283252</v>
      </c>
      <c r="J31">
        <f>EXP($C31*FixedParams!$B$41)*EXP(IF(H31=1,(1-FixedParams!$B$41)*$D31,0))*($B31^((FixedParams!$B$41-1)*$B$11/($B$11-1)))*((1/$B31-1)^$B$11*(I31)^($B$11-1)+1)^((FixedParams!$B$41-$B$11)/($B$11-1))/((1+IF(H31=1,FixedParams!$B$25,FixedParams!$B$24))^FixedParams!$B$41)</f>
        <v>0.12676695839712046</v>
      </c>
      <c r="K31">
        <f t="shared" si="31"/>
        <v>0.95435385785684368</v>
      </c>
      <c r="L31">
        <f>K31*FixedParams!$B$8/K$15</f>
        <v>43.281011202806923</v>
      </c>
      <c r="M31">
        <f t="shared" si="2"/>
        <v>222.76510144016845</v>
      </c>
      <c r="N31">
        <f t="shared" si="8"/>
        <v>266.04611264297534</v>
      </c>
      <c r="O31" s="23">
        <f t="shared" si="9"/>
        <v>5.1469477086921982</v>
      </c>
      <c r="P31" s="23">
        <f t="shared" si="10"/>
        <v>1.345636845665019</v>
      </c>
      <c r="Q31" s="22">
        <f>IF(H31=1,L31*(1+FixedParams!$B$25)+M31*FixedParams!$B$33*(1+FixedParams!$B$28)/FixedParams!$B$32,L31*(1+FixedParams!$B$23)+M31*FixedParams!$B$33*(1+FixedParams!$B$26)/FixedParams!$B$32)</f>
        <v>639.08506084968883</v>
      </c>
      <c r="R31" s="23">
        <f t="shared" si="11"/>
        <v>185.70529148917495</v>
      </c>
      <c r="S31" s="23">
        <f>R31^((FixedParams!$B$41-1)/FixedParams!$B$41)*EXP($C31)</f>
        <v>1.8614424558605791</v>
      </c>
      <c r="T31" s="7">
        <f>(L31*FixedParams!$B$32*(FixedParams!$C$25-FixedParams!$C$23)+FixedParams!$B$33*(FixedParams!$C$28-FixedParams!$C$26)*M31)/N31</f>
        <v>-2612.2419823201349</v>
      </c>
      <c r="U31" s="7">
        <f>(L31*FixedParams!$B$32*(FixedParams!$C$25-FixedParams!$C$23)*$Z$12/$B$12+FixedParams!$B$33*(FixedParams!$C$28-FixedParams!$C$26)*M31)/N31</f>
        <v>-2789.9766143555366</v>
      </c>
      <c r="V31" s="14">
        <f t="shared" si="3"/>
        <v>-2.6203194731927955</v>
      </c>
      <c r="W31" s="14">
        <f t="shared" si="12"/>
        <v>0.24032667664682475</v>
      </c>
      <c r="X31" s="23"/>
      <c r="Y31" s="23">
        <f>EXP(-$D$17)*(($B31*FixedParams!$B$30)^$B$11*(1+FixedParams!$C$24)^(1-$B$11)+(1-$B31)^$B$11*((1+FixedParams!$C$27)/$Z$12)^(1-$B$11))^(1/(1-$B$11))</f>
        <v>5.8090325802328078</v>
      </c>
      <c r="Z31" s="23">
        <f>EXP($D31-$D$17)*(($B31*FixedParams!$C$31)^$B$11*(1+FixedParams!$C$25)^(1-$B$11)+(1-$B31)^$B$11*((1+FixedParams!$C$28)/$Z$12)^(1-$B$11))^(1/(1-$B$11))</f>
        <v>4.1743763739660409</v>
      </c>
      <c r="AA31" s="23">
        <f>EXP($D31-$D$17)*(($B31*FixedParams!$C$30)^$B$11*(1+FixedParams!$C$23)^(1-$B$11)+(1-$B31)^$B$11*((1+FixedParams!$C$26)/$Z$12)^(1-$B$11))^(1/(1-$B$11))</f>
        <v>4.3226600103766089</v>
      </c>
      <c r="AB31">
        <f>IF(FixedParams!$H$6=1,IF(Z31&lt;=MIN(Y31:AA31),1,0),$H31)</f>
        <v>1</v>
      </c>
      <c r="AC31">
        <f>IF(FixedParams!$H$6=1,IF(AA31&lt;=MIN(Y31:AA31),1,0),IF(AA31&lt;=Y31,1,0)*(1-$H31))</f>
        <v>0</v>
      </c>
      <c r="AD31" s="23">
        <f>$Z$13*IF(AB31=1,1,IF(AC31=1,FixedParams!$C$46,FixedParams!$C$47))</f>
        <v>0.42539737351864321</v>
      </c>
      <c r="AE31">
        <f>EXP($C31*FixedParams!$B$41)*EXP(IF(AB31+AC31=1,(1-FixedParams!$B$41)*$D31,0))*($B31^((FixedParams!$B$41-1)*$B$11/($B$11-1)))*((1/$B31-1)^$B$11*(AD31)^($B$11-1)+1)^((FixedParams!$B$41-$B$11)/($B$11-1))/((1+IF(AB31=1,FixedParams!$C$25,IF(AC31=1,FixedParams!$C$23,FixedParams!$C$24)))^FixedParams!$B$41)</f>
        <v>8.7465553068701338E-2</v>
      </c>
      <c r="AF31">
        <f t="shared" si="13"/>
        <v>0.9556465224746914</v>
      </c>
      <c r="AG31">
        <f t="shared" si="14"/>
        <v>35.835543799601439</v>
      </c>
      <c r="AH31">
        <f t="shared" si="15"/>
        <v>223.21159947307157</v>
      </c>
      <c r="AI31">
        <f t="shared" si="16"/>
        <v>259.047143272673</v>
      </c>
      <c r="AJ31" s="23">
        <f t="shared" si="17"/>
        <v>6.2287766782976552</v>
      </c>
      <c r="AK31" s="23">
        <f t="shared" si="18"/>
        <v>1.373314319554793</v>
      </c>
      <c r="AL31" s="22">
        <f>IF(AB31=1,AG31*(1+FixedParams!$C$25)+AH31*(1+FixedParams!$C$28)/$Z$12,IF(AC31=1,AG31*(1+FixedParams!$C$23)+AH31*(1+FixedParams!$C$26)/$Z$12,AG31*(1+FixedParams!$C$24)+AH31*(1+FixedParams!$C$27)/$Z$12))</f>
        <v>767.05789918133166</v>
      </c>
      <c r="AM31" s="23">
        <f t="shared" si="19"/>
        <v>183.75389051288545</v>
      </c>
      <c r="AN31" s="23">
        <f>AM31^((FixedParams!$B$41-1)/FixedParams!$B$41)*EXP($C31)</f>
        <v>1.861462139278377</v>
      </c>
      <c r="AO31" s="23">
        <f t="shared" si="20"/>
        <v>-2.6659584064324632E-2</v>
      </c>
      <c r="AP31" s="23">
        <f t="shared" si="21"/>
        <v>-1.0563652050574194E-2</v>
      </c>
      <c r="AR31" s="23">
        <f>EXP(-$D$17)*(($B31*FixedParams!$B$30)^$B$11*(1+FixedParams!$C$24)^(1-$B$11)+(1-$B31)^$B$11*((1+FixedParams!$C$27)/$AS$12)^(1-$B$11))^(1/(1-$B$11))</f>
        <v>6.1245103512796479</v>
      </c>
      <c r="AS31" s="23">
        <f>EXP($D31-$D$17)*(($B31*FixedParams!$C$31)^$B$11*(1+FixedParams!$C$25)^(1-$B$11)+(1-$B31)^$B$11*((1+FixedParams!$C$28)/$AS$12)^(1-$B$11))^(1/(1-$B$11))</f>
        <v>4.400325389768394</v>
      </c>
      <c r="AT31" s="23">
        <f>EXP($D31-$D$17)*(($B31*FixedParams!$C$30)^$B$11*(1+FixedParams!$C$23)^(1-$B$11)+(1-$B31)^$B$11*((1+FixedParams!$C$26)/$AS$12)^(1-$B$11))^(1/(1-$B$11))</f>
        <v>4.5548523781202075</v>
      </c>
      <c r="AU31">
        <f>IF(FixedParams!$H$6=1,IF(AS31&lt;=MIN(AR31:AT31),1,0),$H31)</f>
        <v>1</v>
      </c>
      <c r="AV31">
        <f>IF(FixedParams!$H$6=1,IF(AT31&lt;=MIN(AR31:AT31),1,0),IF(AT31&lt;=AR31,1,0)*(1-$H31))</f>
        <v>0</v>
      </c>
      <c r="AW31" s="23">
        <f>$AS$13*IF(AU31=1,1,IF(AV31=1,FixedParams!$C$46,FixedParams!$C$47))</f>
        <v>0.40208315658592064</v>
      </c>
      <c r="AX31">
        <f>EXP($C31*FixedParams!$B$41)*EXP(IF(AU31+AV31=1,(1-FixedParams!$B$41)*$D31,0))*($B31^((FixedParams!$B$41-1)*$B$11/($B$11-1)))*((1/$B31-1)^$B$11*(AW31)^($B$11-1)+1)^((FixedParams!$B$41-$B$11)/($B$11-1))/((1+IF(AU31=1,FixedParams!$C$25,IF(AV31=1,FixedParams!$C$23,FixedParams!$C$24)))^FixedParams!$B$41)</f>
        <v>8.9806244211158986E-2</v>
      </c>
      <c r="AY31">
        <f t="shared" si="22"/>
        <v>0.95508244358812133</v>
      </c>
      <c r="AZ31">
        <f t="shared" si="23"/>
        <v>39.25803382552396</v>
      </c>
      <c r="BA31">
        <f t="shared" si="24"/>
        <v>224.70509511805372</v>
      </c>
      <c r="BB31">
        <f t="shared" si="25"/>
        <v>263.96312894357766</v>
      </c>
      <c r="BC31" s="23">
        <f t="shared" si="26"/>
        <v>5.7237990093115592</v>
      </c>
      <c r="BD31" s="23">
        <f t="shared" si="27"/>
        <v>1.3683090948231853</v>
      </c>
      <c r="BE31" s="22">
        <f>IF(AU31=1,AZ31*(1+FixedParams!$C$25)+BA31*(1+FixedParams!$C$28)/$AS$12,IF(AV31=1,AZ31*(1+FixedParams!$C$23)+BA31*(1+FixedParams!$C$26)/$AS$12,AZ31*(1+FixedParams!$C$24)+BA31*(1+FixedParams!$C$27)/$AS$12))</f>
        <v>818.45743458996617</v>
      </c>
      <c r="BF31" s="23">
        <f t="shared" si="28"/>
        <v>185.99929825486035</v>
      </c>
      <c r="BG31" s="23">
        <f>BF31^((FixedParams!$B$41-1)/FixedParams!$B$41)*EXP($C31)</f>
        <v>1.8614395082285289</v>
      </c>
      <c r="BH31" s="23">
        <f t="shared" si="29"/>
        <v>-7.8602192579683844E-3</v>
      </c>
      <c r="BI31" s="23">
        <f t="shared" si="30"/>
        <v>1.5819381041336507E-3</v>
      </c>
      <c r="BJ31" s="23">
        <f t="shared" si="4"/>
        <v>1.5262200013372014E-2</v>
      </c>
      <c r="BK31" s="23"/>
    </row>
    <row r="32" spans="1:63">
      <c r="A32">
        <v>7.4999999999999997E-2</v>
      </c>
      <c r="B32">
        <f t="shared" si="5"/>
        <v>0.11337894239989987</v>
      </c>
      <c r="C32">
        <f>(D32-$D$17)*FixedParams!$B$41+$D$9*($A32-0.5)^2+$A32*$B$10</f>
        <v>0.59703835752780976</v>
      </c>
      <c r="D32">
        <f>(A32-$B$6)*FixedParams!$B$40/(FixedParams!$B$39*Sectors!$B$6)</f>
        <v>-0.23137864932588728</v>
      </c>
      <c r="E32">
        <f t="shared" si="6"/>
        <v>1.8167303192778346</v>
      </c>
      <c r="F32" s="23">
        <f>EXP(-$D$17)*(($B32*FixedParams!$B$30)^$B$11*(1+FixedParams!$B$23)^(1-$B$11)+(1-$B32)^$B$11*((1+FixedParams!$B$26)/$B$12)^(1-$B$11))^(1/(1-$B$11))</f>
        <v>4.5007938678775439</v>
      </c>
      <c r="G32" s="23">
        <f>EXP($D32-$D$17)*(($B32*FixedParams!$B$31)^$B$11*(1+FixedParams!$B$25)^(1-$B$11)+(1-$B32)^$B$11*((1+FixedParams!$B$28)/$B$12)^(1-$B$11))^(1/(1-$B$11))</f>
        <v>3.4586012283728658</v>
      </c>
      <c r="H32">
        <f t="shared" si="7"/>
        <v>1</v>
      </c>
      <c r="I32" s="23">
        <f>$B$13*IF(H32=1,1,FixedParams!$B$46)</f>
        <v>0.3745928365283252</v>
      </c>
      <c r="J32">
        <f>EXP($C32*FixedParams!$B$41)*EXP(IF(H32=1,(1-FixedParams!$B$41)*$D32,0))*($B32^((FixedParams!$B$41-1)*$B$11/($B$11-1)))*((1/$B32-1)^$B$11*(I32)^($B$11-1)+1)^((FixedParams!$B$41-$B$11)/($B$11-1))/((1+IF(H32=1,FixedParams!$B$25,FixedParams!$B$24))^FixedParams!$B$41)</f>
        <v>0.12612751368149122</v>
      </c>
      <c r="K32">
        <f t="shared" si="31"/>
        <v>0.94953985475253944</v>
      </c>
      <c r="L32">
        <f>K32*FixedParams!$B$8/K$15</f>
        <v>43.062690796206766</v>
      </c>
      <c r="M32">
        <f t="shared" si="2"/>
        <v>215.89810263554975</v>
      </c>
      <c r="N32">
        <f t="shared" si="8"/>
        <v>258.96079343175654</v>
      </c>
      <c r="O32" s="23">
        <f t="shared" si="9"/>
        <v>5.0135766865401594</v>
      </c>
      <c r="P32" s="23">
        <f t="shared" si="10"/>
        <v>1.3523651627670121</v>
      </c>
      <c r="Q32" s="22">
        <f>IF(H32=1,L32*(1+FixedParams!$B$25)+M32*FixedParams!$B$33*(1+FixedParams!$B$28)/FixedParams!$B$32,L32*(1+FixedParams!$B$23)+M32*FixedParams!$B$33*(1+FixedParams!$B$26)/FixedParams!$B$32)</f>
        <v>620.50232869105616</v>
      </c>
      <c r="R32" s="23">
        <f t="shared" si="11"/>
        <v>179.40846247341958</v>
      </c>
      <c r="S32" s="23">
        <f>R32^((FixedParams!$B$41-1)/FixedParams!$B$41)*EXP($C32)</f>
        <v>1.8073171309156102</v>
      </c>
      <c r="T32" s="7">
        <f>(L32*FixedParams!$B$32*(FixedParams!$C$25-FixedParams!$C$23)+FixedParams!$B$33*(FixedParams!$C$28-FixedParams!$C$26)*M32)/N32</f>
        <v>-2571.3092030070125</v>
      </c>
      <c r="U32" s="7">
        <f>(L32*FixedParams!$B$32*(FixedParams!$C$25-FixedParams!$C$23)*$Z$12/$B$12+FixedParams!$B$33*(FixedParams!$C$28-FixedParams!$C$26)*M32)/N32</f>
        <v>-2752.9856904110229</v>
      </c>
      <c r="V32" s="14">
        <f t="shared" si="3"/>
        <v>-2.5940651820176517</v>
      </c>
      <c r="W32" s="14">
        <f t="shared" si="12"/>
        <v>0.25302815012831148</v>
      </c>
      <c r="X32" s="23"/>
      <c r="Y32" s="23">
        <f>EXP(-$D$17)*(($B32*FixedParams!$B$30)^$B$11*(1+FixedParams!$C$24)^(1-$B$11)+(1-$B32)^$B$11*((1+FixedParams!$C$27)/$Z$12)^(1-$B$11))^(1/(1-$B$11))</f>
        <v>5.8245539406423532</v>
      </c>
      <c r="Z32" s="23">
        <f>EXP($D32-$D$17)*(($B32*FixedParams!$C$31)^$B$11*(1+FixedParams!$C$25)^(1-$B$11)+(1-$B32)^$B$11*((1+FixedParams!$C$28)/$Z$12)^(1-$B$11))^(1/(1-$B$11))</f>
        <v>4.1961205565751909</v>
      </c>
      <c r="AA32" s="23">
        <f>EXP($D32-$D$17)*(($B32*FixedParams!$C$30)^$B$11*(1+FixedParams!$C$23)^(1-$B$11)+(1-$B32)^$B$11*((1+FixedParams!$C$26)/$Z$12)^(1-$B$11))^(1/(1-$B$11))</f>
        <v>4.3435940657249557</v>
      </c>
      <c r="AB32">
        <f>IF(FixedParams!$H$6=1,IF(Z32&lt;=MIN(Y32:AA32),1,0),$H32)</f>
        <v>1</v>
      </c>
      <c r="AC32">
        <f>IF(FixedParams!$H$6=1,IF(AA32&lt;=MIN(Y32:AA32),1,0),IF(AA32&lt;=Y32,1,0)*(1-$H32))</f>
        <v>0</v>
      </c>
      <c r="AD32" s="23">
        <f>$Z$13*IF(AB32=1,1,IF(AC32=1,FixedParams!$C$46,FixedParams!$C$47))</f>
        <v>0.42539737351864321</v>
      </c>
      <c r="AE32">
        <f>EXP($C32*FixedParams!$B$41)*EXP(IF(AB32+AC32=1,(1-FixedParams!$B$41)*$D32,0))*($B32^((FixedParams!$B$41-1)*$B$11/($B$11-1)))*((1/$B32-1)^$B$11*(AD32)^($B$11-1)+1)^((FixedParams!$B$41-$B$11)/($B$11-1))/((1+IF(AB32=1,FixedParams!$C$25,IF(AC32=1,FixedParams!$C$23,FixedParams!$C$24)))^FixedParams!$B$41)</f>
        <v>8.7033415265993272E-2</v>
      </c>
      <c r="AF32">
        <f t="shared" si="13"/>
        <v>0.95092499526885033</v>
      </c>
      <c r="AG32">
        <f t="shared" si="14"/>
        <v>35.658492462096667</v>
      </c>
      <c r="AH32">
        <f t="shared" si="15"/>
        <v>216.35336038943854</v>
      </c>
      <c r="AI32">
        <f t="shared" si="16"/>
        <v>252.0118528515352</v>
      </c>
      <c r="AJ32" s="23">
        <f t="shared" si="17"/>
        <v>6.0673726075047112</v>
      </c>
      <c r="AK32" s="23">
        <f t="shared" si="18"/>
        <v>1.3804678664966537</v>
      </c>
      <c r="AL32" s="22">
        <f>IF(AB32=1,AG32*(1+FixedParams!$C$25)+AH32*(1+FixedParams!$C$28)/$Z$12,IF(AC32=1,AG32*(1+FixedParams!$C$23)+AH32*(1+FixedParams!$C$26)/$Z$12,AG32*(1+FixedParams!$C$24)+AH32*(1+FixedParams!$C$27)/$Z$12))</f>
        <v>744.75424438445634</v>
      </c>
      <c r="AM32" s="23">
        <f t="shared" si="19"/>
        <v>177.48637922650948</v>
      </c>
      <c r="AN32" s="23">
        <f>AM32^((FixedParams!$B$41-1)/FixedParams!$B$41)*EXP($C32)</f>
        <v>1.8073366175723506</v>
      </c>
      <c r="AO32" s="23">
        <f t="shared" si="20"/>
        <v>-2.7200551999116106E-2</v>
      </c>
      <c r="AP32" s="23">
        <f t="shared" si="21"/>
        <v>-1.0771250270996721E-2</v>
      </c>
      <c r="AR32" s="23">
        <f>EXP(-$D$17)*(($B32*FixedParams!$B$30)^$B$11*(1+FixedParams!$C$24)^(1-$B$11)+(1-$B32)^$B$11*((1+FixedParams!$C$27)/$AS$12)^(1-$B$11))^(1/(1-$B$11))</f>
        <v>6.1403421502423594</v>
      </c>
      <c r="AS32" s="23">
        <f>EXP($D32-$D$17)*(($B32*FixedParams!$C$31)^$B$11*(1+FixedParams!$C$25)^(1-$B$11)+(1-$B32)^$B$11*((1+FixedParams!$C$28)/$AS$12)^(1-$B$11))^(1/(1-$B$11))</f>
        <v>4.4228454391991754</v>
      </c>
      <c r="AT32" s="23">
        <f>EXP($D32-$D$17)*(($B32*FixedParams!$C$30)^$B$11*(1+FixedParams!$C$23)^(1-$B$11)+(1-$B32)^$B$11*((1+FixedParams!$C$26)/$AS$12)^(1-$B$11))^(1/(1-$B$11))</f>
        <v>4.576454896293817</v>
      </c>
      <c r="AU32">
        <f>IF(FixedParams!$H$6=1,IF(AS32&lt;=MIN(AR32:AT32),1,0),$H32)</f>
        <v>1</v>
      </c>
      <c r="AV32">
        <f>IF(FixedParams!$H$6=1,IF(AT32&lt;=MIN(AR32:AT32),1,0),IF(AT32&lt;=AR32,1,0)*(1-$H32))</f>
        <v>0</v>
      </c>
      <c r="AW32" s="23">
        <f>$AS$13*IF(AU32=1,1,IF(AV32=1,FixedParams!$C$46,FixedParams!$C$47))</f>
        <v>0.40208315658592064</v>
      </c>
      <c r="AX32">
        <f>EXP($C32*FixedParams!$B$41)*EXP(IF(AU32+AV32=1,(1-FixedParams!$B$41)*$D32,0))*($B32^((FixedParams!$B$41-1)*$B$11/($B$11-1)))*((1/$B32-1)^$B$11*(AW32)^($B$11-1)+1)^((FixedParams!$B$41-$B$11)/($B$11-1))/((1+IF(AU32=1,FixedParams!$C$25,IF(AV32=1,FixedParams!$C$23,FixedParams!$C$24)))^FixedParams!$B$41)</f>
        <v>8.9358482012538765E-2</v>
      </c>
      <c r="AY32">
        <f t="shared" si="22"/>
        <v>0.95032052732538275</v>
      </c>
      <c r="AZ32">
        <f t="shared" si="23"/>
        <v>39.062298398732338</v>
      </c>
      <c r="BA32">
        <f t="shared" si="24"/>
        <v>217.79107304388285</v>
      </c>
      <c r="BB32">
        <f t="shared" si="25"/>
        <v>256.85337144261518</v>
      </c>
      <c r="BC32" s="23">
        <f t="shared" si="26"/>
        <v>5.5754802449348624</v>
      </c>
      <c r="BD32" s="23">
        <f t="shared" si="27"/>
        <v>1.3753118470568395</v>
      </c>
      <c r="BE32" s="22">
        <f>IF(AU32=1,AZ32*(1+FixedParams!$C$25)+BA32*(1+FixedParams!$C$28)/$AS$12,IF(AV32=1,AZ32*(1+FixedParams!$C$23)+BA32*(1+FixedParams!$C$26)/$AS$12,AZ32*(1+FixedParams!$C$24)+BA32*(1+FixedParams!$C$27)/$AS$12))</f>
        <v>794.65916931934305</v>
      </c>
      <c r="BF32" s="23">
        <f t="shared" si="28"/>
        <v>179.6714762574268</v>
      </c>
      <c r="BG32" s="23">
        <f>BF32^((FixedParams!$B$41-1)/FixedParams!$B$41)*EXP($C32)</f>
        <v>1.8073144806707617</v>
      </c>
      <c r="BH32" s="23">
        <f t="shared" si="29"/>
        <v>-8.1712905875199696E-3</v>
      </c>
      <c r="BI32" s="23">
        <f t="shared" si="30"/>
        <v>1.4649319144535073E-3</v>
      </c>
      <c r="BJ32" s="23">
        <f t="shared" si="4"/>
        <v>1.5145193823691869E-2</v>
      </c>
      <c r="BK32" s="23"/>
    </row>
    <row r="33" spans="1:63">
      <c r="A33">
        <v>0.08</v>
      </c>
      <c r="B33">
        <f t="shared" si="5"/>
        <v>0.11512653222939893</v>
      </c>
      <c r="C33">
        <f>(D33-$D$17)*FixedParams!$B$41+$D$9*($A33-0.5)^2+$A33*$B$10</f>
        <v>0.5677081219676734</v>
      </c>
      <c r="D33">
        <f>(A33-$B$6)*FixedParams!$B$40/(FixedParams!$B$39*Sectors!$B$6)</f>
        <v>-0.22869217828451946</v>
      </c>
      <c r="E33">
        <f t="shared" si="6"/>
        <v>1.7642190395699173</v>
      </c>
      <c r="F33" s="23">
        <f>EXP(-$D$17)*(($B33*FixedParams!$B$30)^$B$11*(1+FixedParams!$B$23)^(1-$B$11)+(1-$B33)^$B$11*((1+FixedParams!$B$26)/$B$12)^(1-$B$11))^(1/(1-$B$11))</f>
        <v>4.511363424745106</v>
      </c>
      <c r="G33" s="23">
        <f>EXP($D33-$D$17)*(($B33*FixedParams!$B$31)^$B$11*(1+FixedParams!$B$25)^(1-$B$11)+(1-$B33)^$B$11*((1+FixedParams!$B$28)/$B$12)^(1-$B$11))^(1/(1-$B$11))</f>
        <v>3.4757987042115568</v>
      </c>
      <c r="H33">
        <f t="shared" si="7"/>
        <v>1</v>
      </c>
      <c r="I33" s="23">
        <f>$B$13*IF(H33=1,1,FixedParams!$B$46)</f>
        <v>0.3745928365283252</v>
      </c>
      <c r="J33">
        <f>EXP($C33*FixedParams!$B$41)*EXP(IF(H33=1,(1-FixedParams!$B$41)*$D33,0))*($B33^((FixedParams!$B$41-1)*$B$11/($B$11-1)))*((1/$B33-1)^$B$11*(I33)^($B$11-1)+1)^((FixedParams!$B$41-$B$11)/($B$11-1))/((1+IF(H33=1,FixedParams!$B$25,FixedParams!$B$24))^FixedParams!$B$41)</f>
        <v>0.12547147485480226</v>
      </c>
      <c r="K33">
        <f t="shared" si="31"/>
        <v>0.94460092434771636</v>
      </c>
      <c r="L33">
        <f>K33*FixedParams!$B$8/K$15</f>
        <v>42.838704797280677</v>
      </c>
      <c r="M33">
        <f t="shared" si="2"/>
        <v>209.28309952036813</v>
      </c>
      <c r="N33">
        <f t="shared" si="8"/>
        <v>252.12180431764881</v>
      </c>
      <c r="O33" s="23">
        <f t="shared" si="9"/>
        <v>4.8853741146173268</v>
      </c>
      <c r="P33" s="23">
        <f t="shared" si="10"/>
        <v>1.3590896347937322</v>
      </c>
      <c r="Q33" s="22">
        <f>IF(H33=1,L33*(1+FixedParams!$B$25)+M33*FixedParams!$B$33*(1+FixedParams!$B$28)/FixedParams!$B$32,L33*(1+FixedParams!$B$23)+M33*FixedParams!$B$33*(1+FixedParams!$B$26)/FixedParams!$B$32)</f>
        <v>602.58781892632544</v>
      </c>
      <c r="R33" s="23">
        <f t="shared" si="11"/>
        <v>173.36671948124661</v>
      </c>
      <c r="S33" s="23">
        <f>R33^((FixedParams!$B$41-1)/FixedParams!$B$41)*EXP($C33)</f>
        <v>1.7551381157972425</v>
      </c>
      <c r="T33" s="7">
        <f>(L33*FixedParams!$B$32*(FixedParams!$C$25-FixedParams!$C$23)+FixedParams!$B$33*(FixedParams!$C$28-FixedParams!$C$26)*M33)/N33</f>
        <v>-2530.2139237399351</v>
      </c>
      <c r="U33" s="7">
        <f>(L33*FixedParams!$B$32*(FixedParams!$C$25-FixedParams!$C$23)*$Z$12/$B$12+FixedParams!$B$33*(FixedParams!$C$28-FixedParams!$C$26)*M33)/N33</f>
        <v>-2715.8479153721391</v>
      </c>
      <c r="V33" s="14">
        <f t="shared" si="3"/>
        <v>-2.5681614790701301</v>
      </c>
      <c r="W33" s="14">
        <f t="shared" si="12"/>
        <v>0.26539418580965146</v>
      </c>
      <c r="X33" s="23"/>
      <c r="Y33" s="23">
        <f>EXP(-$D$17)*(($B33*FixedParams!$B$30)^$B$11*(1+FixedParams!$C$24)^(1-$B$11)+(1-$B33)^$B$11*((1+FixedParams!$C$27)/$Z$12)^(1-$B$11))^(1/(1-$B$11))</f>
        <v>5.8399754971339508</v>
      </c>
      <c r="Z33" s="23">
        <f>EXP($D33-$D$17)*(($B33*FixedParams!$C$31)^$B$11*(1+FixedParams!$C$25)^(1-$B$11)+(1-$B33)^$B$11*((1+FixedParams!$C$28)/$Z$12)^(1-$B$11))^(1/(1-$B$11))</f>
        <v>4.217869688245381</v>
      </c>
      <c r="AA33" s="23">
        <f>EXP($D33-$D$17)*(($B33*FixedParams!$C$30)^$B$11*(1+FixedParams!$C$23)^(1-$B$11)+(1-$B33)^$B$11*((1+FixedParams!$C$26)/$Z$12)^(1-$B$11))^(1/(1-$B$11))</f>
        <v>4.364502991304323</v>
      </c>
      <c r="AB33">
        <f>IF(FixedParams!$H$6=1,IF(Z33&lt;=MIN(Y33:AA33),1,0),$H33)</f>
        <v>1</v>
      </c>
      <c r="AC33">
        <f>IF(FixedParams!$H$6=1,IF(AA33&lt;=MIN(Y33:AA33),1,0),IF(AA33&lt;=Y33,1,0)*(1-$H33))</f>
        <v>0</v>
      </c>
      <c r="AD33" s="23">
        <f>$Z$13*IF(AB33=1,1,IF(AC33=1,FixedParams!$C$46,FixedParams!$C$47))</f>
        <v>0.42539737351864321</v>
      </c>
      <c r="AE33">
        <f>EXP($C33*FixedParams!$B$41)*EXP(IF(AB33+AC33=1,(1-FixedParams!$B$41)*$D33,0))*($B33^((FixedParams!$B$41-1)*$B$11/($B$11-1)))*((1/$B33-1)^$B$11*(AD33)^($B$11-1)+1)^((FixedParams!$B$41-$B$11)/($B$11-1))/((1+IF(AB33=1,FixedParams!$C$25,IF(AC33=1,FixedParams!$C$23,FixedParams!$C$24)))^FixedParams!$B$41)</f>
        <v>8.6589817217607543E-2</v>
      </c>
      <c r="AF33">
        <f t="shared" si="13"/>
        <v>0.94607825369524579</v>
      </c>
      <c r="AG33">
        <f t="shared" si="14"/>
        <v>35.476745743135673</v>
      </c>
      <c r="AH33">
        <f t="shared" si="15"/>
        <v>209.74644404988578</v>
      </c>
      <c r="AI33">
        <f t="shared" si="16"/>
        <v>245.22318979302145</v>
      </c>
      <c r="AJ33" s="23">
        <f t="shared" si="17"/>
        <v>5.9122233354920724</v>
      </c>
      <c r="AK33" s="23">
        <f t="shared" si="18"/>
        <v>1.3876230416137878</v>
      </c>
      <c r="AL33" s="22">
        <f>IF(AB33=1,AG33*(1+FixedParams!$C$25)+AH33*(1+FixedParams!$C$28)/$Z$12,IF(AC33=1,AG33*(1+FixedParams!$C$23)+AH33*(1+FixedParams!$C$26)/$Z$12,AG33*(1+FixedParams!$C$24)+AH33*(1+FixedParams!$C$27)/$Z$12))</f>
        <v>723.25261183047292</v>
      </c>
      <c r="AM33" s="23">
        <f t="shared" si="19"/>
        <v>171.47343689779652</v>
      </c>
      <c r="AN33" s="23">
        <f>AM33^((FixedParams!$B$41-1)/FixedParams!$B$41)*EXP($C33)</f>
        <v>1.7551574079264647</v>
      </c>
      <c r="AO33" s="23">
        <f t="shared" si="20"/>
        <v>-2.7743546599630329E-2</v>
      </c>
      <c r="AP33" s="23">
        <f t="shared" si="21"/>
        <v>-1.0980749035319235E-2</v>
      </c>
      <c r="AR33" s="23">
        <f>EXP(-$D$17)*(($B33*FixedParams!$B$30)^$B$11*(1+FixedParams!$C$24)^(1-$B$11)+(1-$B33)^$B$11*((1+FixedParams!$C$27)/$AS$12)^(1-$B$11))^(1/(1-$B$11))</f>
        <v>6.1560609453619204</v>
      </c>
      <c r="AS33" s="23">
        <f>EXP($D33-$D$17)*(($B33*FixedParams!$C$31)^$B$11*(1+FixedParams!$C$25)^(1-$B$11)+(1-$B33)^$B$11*((1+FixedParams!$C$28)/$AS$12)^(1-$B$11))^(1/(1-$B$11))</f>
        <v>4.4453628698295429</v>
      </c>
      <c r="AT33" s="23">
        <f>EXP($D33-$D$17)*(($B33*FixedParams!$C$30)^$B$11*(1+FixedParams!$C$23)^(1-$B$11)+(1-$B33)^$B$11*((1+FixedParams!$C$26)/$AS$12)^(1-$B$11))^(1/(1-$B$11))</f>
        <v>4.5980225400482189</v>
      </c>
      <c r="AU33">
        <f>IF(FixedParams!$H$6=1,IF(AS33&lt;=MIN(AR33:AT33),1,0),$H33)</f>
        <v>1</v>
      </c>
      <c r="AV33">
        <f>IF(FixedParams!$H$6=1,IF(AT33&lt;=MIN(AR33:AT33),1,0),IF(AT33&lt;=AR33,1,0)*(1-$H33))</f>
        <v>0</v>
      </c>
      <c r="AW33" s="23">
        <f>$AS$13*IF(AU33=1,1,IF(AV33=1,FixedParams!$C$46,FixedParams!$C$47))</f>
        <v>0.40208315658592064</v>
      </c>
      <c r="AX33">
        <f>EXP($C33*FixedParams!$B$41)*EXP(IF(AU33+AV33=1,(1-FixedParams!$B$41)*$D33,0))*($B33^((FixedParams!$B$41-1)*$B$11/($B$11-1)))*((1/$B33-1)^$B$11*(AW33)^($B$11-1)+1)^((FixedParams!$B$41-$B$11)/($B$11-1))/((1+IF(AU33=1,FixedParams!$C$25,IF(AV33=1,FixedParams!$C$23,FixedParams!$C$24)))^FixedParams!$B$41)</f>
        <v>8.8898957230413869E-2</v>
      </c>
      <c r="AY33">
        <f t="shared" si="22"/>
        <v>0.94543351689914545</v>
      </c>
      <c r="AZ33">
        <f t="shared" si="23"/>
        <v>38.86142105886821</v>
      </c>
      <c r="BA33">
        <f t="shared" si="24"/>
        <v>211.13057168540442</v>
      </c>
      <c r="BB33">
        <f t="shared" si="25"/>
        <v>249.99199274427264</v>
      </c>
      <c r="BC33" s="23">
        <f t="shared" si="26"/>
        <v>5.4329091920127874</v>
      </c>
      <c r="BD33" s="23">
        <f t="shared" si="27"/>
        <v>1.3823137849578917</v>
      </c>
      <c r="BE33" s="22">
        <f>IF(AU33=1,AZ33*(1+FixedParams!$C$25)+BA33*(1+FixedParams!$C$28)/$AS$12,IF(AV33=1,AZ33*(1+FixedParams!$C$23)+BA33*(1+FixedParams!$C$26)/$AS$12,AZ33*(1+FixedParams!$C$24)+BA33*(1+FixedParams!$C$27)/$AS$12))</f>
        <v>771.71667225759336</v>
      </c>
      <c r="BF33" s="23">
        <f t="shared" si="28"/>
        <v>173.60037748441104</v>
      </c>
      <c r="BG33" s="23">
        <f>BF33^((FixedParams!$B$41-1)/FixedParams!$B$41)*EXP($C33)</f>
        <v>1.7551357495073616</v>
      </c>
      <c r="BH33" s="23">
        <f t="shared" si="29"/>
        <v>-8.4834328756775452E-3</v>
      </c>
      <c r="BI33" s="23">
        <f t="shared" si="30"/>
        <v>1.3468599214724326E-3</v>
      </c>
      <c r="BJ33" s="23">
        <f t="shared" si="4"/>
        <v>1.5027121830710794E-2</v>
      </c>
      <c r="BK33" s="23"/>
    </row>
    <row r="34" spans="1:63">
      <c r="A34">
        <v>8.5000000000000006E-2</v>
      </c>
      <c r="B34">
        <f t="shared" si="5"/>
        <v>0.11687412205889799</v>
      </c>
      <c r="C34">
        <f>(D34-$D$17)*FixedParams!$B$41+$D$9*($A34-0.5)^2+$A34*$B$10</f>
        <v>0.53859038474584231</v>
      </c>
      <c r="D34">
        <f>(A34-$B$6)*FixedParams!$B$40/(FixedParams!$B$39*Sectors!$B$6)</f>
        <v>-0.22600570724315167</v>
      </c>
      <c r="E34">
        <f t="shared" si="6"/>
        <v>1.7135896568007263</v>
      </c>
      <c r="F34" s="23">
        <f>EXP(-$D$17)*(($B34*FixedParams!$B$30)^$B$11*(1+FixedParams!$B$23)^(1-$B$11)+(1-$B34)^$B$11*((1+FixedParams!$B$26)/$B$12)^(1-$B$11))^(1/(1-$B$11))</f>
        <v>4.5218363821072804</v>
      </c>
      <c r="G34" s="23">
        <f>EXP($D34-$D$17)*(($B34*FixedParams!$B$31)^$B$11*(1+FixedParams!$B$25)^(1-$B$11)+(1-$B34)^$B$11*((1+FixedParams!$B$28)/$B$12)^(1-$B$11))^(1/(1-$B$11))</f>
        <v>3.492985649280461</v>
      </c>
      <c r="H34">
        <f t="shared" si="7"/>
        <v>1</v>
      </c>
      <c r="I34" s="23">
        <f>$B$13*IF(H34=1,1,FixedParams!$B$46)</f>
        <v>0.3745928365283252</v>
      </c>
      <c r="J34">
        <f>EXP($C34*FixedParams!$B$41)*EXP(IF(H34=1,(1-FixedParams!$B$41)*$D34,0))*($B34^((FixedParams!$B$41-1)*$B$11/($B$11-1)))*((1/$B34-1)^$B$11*(I34)^($B$11-1)+1)^((FixedParams!$B$41-$B$11)/($B$11-1))/((1+IF(H34=1,FixedParams!$B$25,FixedParams!$B$24))^FixedParams!$B$41)</f>
        <v>0.12480048064756326</v>
      </c>
      <c r="K34">
        <f t="shared" si="31"/>
        <v>0.9395494036803822</v>
      </c>
      <c r="L34">
        <f>K34*FixedParams!$B$8/K$15</f>
        <v>42.609612704453511</v>
      </c>
      <c r="M34">
        <f t="shared" si="2"/>
        <v>202.90986539741314</v>
      </c>
      <c r="N34">
        <f t="shared" si="8"/>
        <v>245.51947810186664</v>
      </c>
      <c r="O34" s="23">
        <f t="shared" si="9"/>
        <v>4.762067818002139</v>
      </c>
      <c r="P34" s="23">
        <f t="shared" si="10"/>
        <v>1.3658099891308846</v>
      </c>
      <c r="Q34" s="22">
        <f>IF(H34=1,L34*(1+FixedParams!$B$25)+M34*FixedParams!$B$33*(1+FixedParams!$B$28)/FixedParams!$B$32,L34*(1+FixedParams!$B$23)+M34*FixedParams!$B$33*(1+FixedParams!$B$26)/FixedParams!$B$32)</f>
        <v>585.31474335265284</v>
      </c>
      <c r="R34" s="23">
        <f t="shared" si="11"/>
        <v>167.56860809698003</v>
      </c>
      <c r="S34" s="23">
        <f>R34^((FixedParams!$B$41-1)/FixedParams!$B$41)*EXP($C34)</f>
        <v>1.7048273853705693</v>
      </c>
      <c r="T34" s="7">
        <f>(L34*FixedParams!$B$32*(FixedParams!$C$25-FixedParams!$C$23)+FixedParams!$B$33*(FixedParams!$C$28-FixedParams!$C$26)*M34)/N34</f>
        <v>-2488.9628800901278</v>
      </c>
      <c r="U34" s="7">
        <f>(L34*FixedParams!$B$32*(FixedParams!$C$25-FixedParams!$C$23)*$Z$12/$B$12+FixedParams!$B$33*(FixedParams!$C$28-FixedParams!$C$26)*M34)/N34</f>
        <v>-2678.5693761698758</v>
      </c>
      <c r="V34" s="14">
        <f t="shared" si="3"/>
        <v>-2.5425976016028642</v>
      </c>
      <c r="W34" s="14">
        <f t="shared" si="12"/>
        <v>0.27743639150022498</v>
      </c>
      <c r="X34" s="23"/>
      <c r="Y34" s="23">
        <f>EXP(-$D$17)*(($B34*FixedParams!$B$30)^$B$11*(1+FixedParams!$C$24)^(1-$B$11)+(1-$B34)^$B$11*((1+FixedParams!$C$27)/$Z$12)^(1-$B$11))^(1/(1-$B$11))</f>
        <v>5.8552966121650112</v>
      </c>
      <c r="Z34" s="23">
        <f>EXP($D34-$D$17)*(($B34*FixedParams!$C$31)^$B$11*(1+FixedParams!$C$25)^(1-$B$11)+(1-$B34)^$B$11*((1+FixedParams!$C$28)/$Z$12)^(1-$B$11))^(1/(1-$B$11))</f>
        <v>4.2396229854400493</v>
      </c>
      <c r="AA34" s="23">
        <f>EXP($D34-$D$17)*(($B34*FixedParams!$C$30)^$B$11*(1+FixedParams!$C$23)^(1-$B$11)+(1-$B34)^$B$11*((1+FixedParams!$C$26)/$Z$12)^(1-$B$11))^(1/(1-$B$11))</f>
        <v>4.3853858787925644</v>
      </c>
      <c r="AB34">
        <f>IF(FixedParams!$H$6=1,IF(Z34&lt;=MIN(Y34:AA34),1,0),$H34)</f>
        <v>1</v>
      </c>
      <c r="AC34">
        <f>IF(FixedParams!$H$6=1,IF(AA34&lt;=MIN(Y34:AA34),1,0),IF(AA34&lt;=Y34,1,0)*(1-$H34))</f>
        <v>0</v>
      </c>
      <c r="AD34" s="23">
        <f>$Z$13*IF(AB34=1,1,IF(AC34=1,FixedParams!$C$46,FixedParams!$C$47))</f>
        <v>0.42539737351864321</v>
      </c>
      <c r="AE34">
        <f>EXP($C34*FixedParams!$B$41)*EXP(IF(AB34+AC34=1,(1-FixedParams!$B$41)*$D34,0))*($B34^((FixedParams!$B$41-1)*$B$11/($B$11-1)))*((1/$B34-1)^$B$11*(AD34)^($B$11-1)+1)^((FixedParams!$B$41-$B$11)/($B$11-1))/((1+IF(AB34=1,FixedParams!$C$25,IF(AC34=1,FixedParams!$C$23,FixedParams!$C$24)))^FixedParams!$B$41)</f>
        <v>8.6135884486808978E-2</v>
      </c>
      <c r="AF34">
        <f t="shared" si="13"/>
        <v>0.94111859563095213</v>
      </c>
      <c r="AG34">
        <f t="shared" si="14"/>
        <v>35.290764797656173</v>
      </c>
      <c r="AH34">
        <f t="shared" si="15"/>
        <v>203.38065915344433</v>
      </c>
      <c r="AI34">
        <f t="shared" si="16"/>
        <v>238.67142395110051</v>
      </c>
      <c r="AJ34" s="23">
        <f t="shared" si="17"/>
        <v>5.7629994793128372</v>
      </c>
      <c r="AK34" s="23">
        <f t="shared" si="18"/>
        <v>1.3947795871330857</v>
      </c>
      <c r="AL34" s="22">
        <f>IF(AB34=1,AG34*(1+FixedParams!$C$25)+AH34*(1+FixedParams!$C$28)/$Z$12,IF(AC34=1,AG34*(1+FixedParams!$C$23)+AH34*(1+FixedParams!$C$26)/$Z$12,AG34*(1+FixedParams!$C$24)+AH34*(1+FixedParams!$C$27)/$Z$12))</f>
        <v>702.52084949651282</v>
      </c>
      <c r="AM34" s="23">
        <f t="shared" si="19"/>
        <v>165.7036137196985</v>
      </c>
      <c r="AN34" s="23">
        <f>AM34^((FixedParams!$B$41-1)/FixedParams!$B$41)*EXP($C34)</f>
        <v>1.704846485235527</v>
      </c>
      <c r="AO34" s="23">
        <f t="shared" si="20"/>
        <v>-2.8288473774527444E-2</v>
      </c>
      <c r="AP34" s="23">
        <f t="shared" si="21"/>
        <v>-1.1192134976695346E-2</v>
      </c>
      <c r="AR34" s="23">
        <f>EXP(-$D$17)*(($B34*FixedParams!$B$30)^$B$11*(1+FixedParams!$C$24)^(1-$B$11)+(1-$B34)^$B$11*((1+FixedParams!$C$27)/$AS$12)^(1-$B$11))^(1/(1-$B$11))</f>
        <v>6.1716660854745422</v>
      </c>
      <c r="AS34" s="23">
        <f>EXP($D34-$D$17)*(($B34*FixedParams!$C$31)^$B$11*(1+FixedParams!$C$25)^(1-$B$11)+(1-$B34)^$B$11*((1+FixedParams!$C$28)/$AS$12)^(1-$B$11))^(1/(1-$B$11))</f>
        <v>4.4678768240674209</v>
      </c>
      <c r="AT34" s="23">
        <f>EXP($D34-$D$17)*(($B34*FixedParams!$C$30)^$B$11*(1+FixedParams!$C$23)^(1-$B$11)+(1-$B34)^$B$11*((1+FixedParams!$C$26)/$AS$12)^(1-$B$11))^(1/(1-$B$11))</f>
        <v>4.6195543377150008</v>
      </c>
      <c r="AU34">
        <f>IF(FixedParams!$H$6=1,IF(AS34&lt;=MIN(AR34:AT34),1,0),$H34)</f>
        <v>1</v>
      </c>
      <c r="AV34">
        <f>IF(FixedParams!$H$6=1,IF(AT34&lt;=MIN(AR34:AT34),1,0),IF(AT34&lt;=AR34,1,0)*(1-$H34))</f>
        <v>0</v>
      </c>
      <c r="AW34" s="23">
        <f>$AS$13*IF(AU34=1,1,IF(AV34=1,FixedParams!$C$46,FixedParams!$C$47))</f>
        <v>0.40208315658592064</v>
      </c>
      <c r="AX34">
        <f>EXP($C34*FixedParams!$B$41)*EXP(IF(AU34+AV34=1,(1-FixedParams!$B$41)*$D34,0))*($B34^((FixedParams!$B$41-1)*$B$11/($B$11-1)))*((1/$B34-1)^$B$11*(AW34)^($B$11-1)+1)^((FixedParams!$B$41-$B$11)/($B$11-1))/((1+IF(AU34=1,FixedParams!$C$25,IF(AV34=1,FixedParams!$C$23,FixedParams!$C$24)))^FixedParams!$B$41)</f>
        <v>8.8428827835490276E-2</v>
      </c>
      <c r="AY34">
        <f t="shared" si="22"/>
        <v>0.94043372723807828</v>
      </c>
      <c r="AZ34">
        <f t="shared" si="23"/>
        <v>38.655908002950994</v>
      </c>
      <c r="BA34">
        <f t="shared" si="24"/>
        <v>204.7133070711098</v>
      </c>
      <c r="BB34">
        <f t="shared" si="25"/>
        <v>243.36921507406078</v>
      </c>
      <c r="BC34" s="23">
        <f t="shared" si="26"/>
        <v>5.2957831712420766</v>
      </c>
      <c r="BD34" s="23">
        <f t="shared" si="27"/>
        <v>1.3893146418526459</v>
      </c>
      <c r="BE34" s="22">
        <f>IF(AU34=1,AZ34*(1+FixedParams!$C$25)+BA34*(1+FixedParams!$C$28)/$AS$12,IF(AV34=1,AZ34*(1+FixedParams!$C$23)+BA34*(1+FixedParams!$C$26)/$AS$12,AZ34*(1+FixedParams!$C$24)+BA34*(1+FixedParams!$C$27)/$AS$12))</f>
        <v>749.59563675356071</v>
      </c>
      <c r="BF34" s="23">
        <f t="shared" si="28"/>
        <v>167.77446341306054</v>
      </c>
      <c r="BG34" s="23">
        <f>BF34^((FixedParams!$B$41-1)/FixedParams!$B$41)*EXP($C34)</f>
        <v>1.7048252902093</v>
      </c>
      <c r="BH34" s="23">
        <f t="shared" si="29"/>
        <v>-8.7965908126606714E-3</v>
      </c>
      <c r="BI34" s="23">
        <f t="shared" si="30"/>
        <v>1.2277298052471102E-3</v>
      </c>
      <c r="BJ34" s="23">
        <f t="shared" si="4"/>
        <v>1.4907991714485473E-2</v>
      </c>
      <c r="BK34" s="23"/>
    </row>
    <row r="35" spans="1:63">
      <c r="A35">
        <v>0.09</v>
      </c>
      <c r="B35">
        <f t="shared" si="5"/>
        <v>0.11862171188839704</v>
      </c>
      <c r="C35">
        <f>(D35-$D$17)*FixedParams!$B$41+$D$9*($A35-0.5)^2+$A35*$B$10</f>
        <v>0.50968514586231684</v>
      </c>
      <c r="D35">
        <f>(A35-$B$6)*FixedParams!$B$40/(FixedParams!$B$39*Sectors!$B$6)</f>
        <v>-0.22331923620178393</v>
      </c>
      <c r="E35">
        <f t="shared" si="6"/>
        <v>1.6647669536568106</v>
      </c>
      <c r="F35" s="23">
        <f>EXP(-$D$17)*(($B35*FixedParams!$B$30)^$B$11*(1+FixedParams!$B$23)^(1-$B$11)+(1-$B35)^$B$11*((1+FixedParams!$B$26)/$B$12)^(1-$B$11))^(1/(1-$B$11))</f>
        <v>4.5322123126396416</v>
      </c>
      <c r="G35" s="23">
        <f>EXP($D35-$D$17)*(($B35*FixedParams!$B$31)^$B$11*(1+FixedParams!$B$25)^(1-$B$11)+(1-$B35)^$B$11*((1+FixedParams!$B$28)/$B$12)^(1-$B$11))^(1/(1-$B$11))</f>
        <v>3.5101613593719478</v>
      </c>
      <c r="H35">
        <f t="shared" si="7"/>
        <v>1</v>
      </c>
      <c r="I35" s="23">
        <f>$B$13*IF(H35=1,1,FixedParams!$B$46)</f>
        <v>0.3745928365283252</v>
      </c>
      <c r="J35">
        <f>EXP($C35*FixedParams!$B$41)*EXP(IF(H35=1,(1-FixedParams!$B$41)*$D35,0))*($B35^((FixedParams!$B$41-1)*$B$11/($B$11-1)))*((1/$B35-1)^$B$11*(I35)^($B$11-1)+1)^((FixedParams!$B$41-$B$11)/($B$11-1))/((1+IF(H35=1,FixedParams!$B$25,FixedParams!$B$24))^FixedParams!$B$41)</f>
        <v>0.12411608682971052</v>
      </c>
      <c r="K35">
        <f t="shared" si="31"/>
        <v>0.9343970052271906</v>
      </c>
      <c r="L35">
        <f>K35*FixedParams!$B$8/K$15</f>
        <v>42.37594569159657</v>
      </c>
      <c r="M35">
        <f t="shared" si="2"/>
        <v>196.76862290928932</v>
      </c>
      <c r="N35">
        <f t="shared" si="8"/>
        <v>239.14456860088589</v>
      </c>
      <c r="O35" s="23">
        <f t="shared" si="9"/>
        <v>4.6434036974969466</v>
      </c>
      <c r="P35" s="23">
        <f t="shared" si="10"/>
        <v>1.3725259504226814</v>
      </c>
      <c r="Q35" s="22">
        <f>IF(H35=1,L35*(1+FixedParams!$B$25)+M35*FixedParams!$B$33*(1+FixedParams!$B$28)/FixedParams!$B$32,L35*(1+FixedParams!$B$23)+M35*FixedParams!$B$33*(1+FixedParams!$B$26)/FixedParams!$B$32)</f>
        <v>568.65748703722466</v>
      </c>
      <c r="R35" s="23">
        <f t="shared" si="11"/>
        <v>162.00323256335176</v>
      </c>
      <c r="S35" s="23">
        <f>R35^((FixedParams!$B$41-1)/FixedParams!$B$41)*EXP($C35)</f>
        <v>1.6563103318464818</v>
      </c>
      <c r="T35" s="7">
        <f>(L35*FixedParams!$B$32*(FixedParams!$C$25-FixedParams!$C$23)+FixedParams!$B$33*(FixedParams!$C$28-FixedParams!$C$26)*M35)/N35</f>
        <v>-2447.5627155212151</v>
      </c>
      <c r="U35" s="7">
        <f>(L35*FixedParams!$B$32*(FixedParams!$C$25-FixedParams!$C$23)*$Z$12/$B$12+FixedParams!$B$33*(FixedParams!$C$28-FixedParams!$C$26)*M35)/N35</f>
        <v>-2641.156076497648</v>
      </c>
      <c r="V35" s="14">
        <f t="shared" si="3"/>
        <v>-2.5173632649568507</v>
      </c>
      <c r="W35" s="14">
        <f t="shared" si="12"/>
        <v>0.28916592150387088</v>
      </c>
      <c r="X35" s="23"/>
      <c r="Y35" s="23">
        <f>EXP(-$D$17)*(($B35*FixedParams!$B$30)^$B$11*(1+FixedParams!$C$24)^(1-$B$11)+(1-$B35)^$B$11*((1+FixedParams!$C$27)/$Z$12)^(1-$B$11))^(1/(1-$B$11))</f>
        <v>5.8705166427723077</v>
      </c>
      <c r="Z35" s="23">
        <f>EXP($D35-$D$17)*(($B35*FixedParams!$C$31)^$B$11*(1+FixedParams!$C$25)^(1-$B$11)+(1-$B35)^$B$11*((1+FixedParams!$C$28)/$Z$12)^(1-$B$11))^(1/(1-$B$11))</f>
        <v>4.2613796546139575</v>
      </c>
      <c r="AA35" s="23">
        <f>EXP($D35-$D$17)*(($B35*FixedParams!$C$30)^$B$11*(1+FixedParams!$C$23)^(1-$B$11)+(1-$B35)^$B$11*((1+FixedParams!$C$26)/$Z$12)^(1-$B$11))^(1/(1-$B$11))</f>
        <v>4.4062418124189922</v>
      </c>
      <c r="AB35">
        <f>IF(FixedParams!$H$6=1,IF(Z35&lt;=MIN(Y35:AA35),1,0),$H35)</f>
        <v>1</v>
      </c>
      <c r="AC35">
        <f>IF(FixedParams!$H$6=1,IF(AA35&lt;=MIN(Y35:AA35),1,0),IF(AA35&lt;=Y35,1,0)*(1-$H35))</f>
        <v>0</v>
      </c>
      <c r="AD35" s="23">
        <f>$Z$13*IF(AB35=1,1,IF(AC35=1,FixedParams!$C$46,FixedParams!$C$47))</f>
        <v>0.42539737351864321</v>
      </c>
      <c r="AE35">
        <f>EXP($C35*FixedParams!$B$41)*EXP(IF(AB35+AC35=1,(1-FixedParams!$B$41)*$D35,0))*($B35^((FixedParams!$B$41-1)*$B$11/($B$11-1)))*((1/$B35-1)^$B$11*(AD35)^($B$11-1)+1)^((FixedParams!$B$41-$B$11)/($B$11-1))/((1+IF(AB35=1,FixedParams!$C$25,IF(AC35=1,FixedParams!$C$23,FixedParams!$C$24)))^FixedParams!$B$41)</f>
        <v>8.5672685805942006E-2</v>
      </c>
      <c r="AF35">
        <f t="shared" si="13"/>
        <v>0.93605769801977834</v>
      </c>
      <c r="AG35">
        <f t="shared" si="14"/>
        <v>35.100987496378629</v>
      </c>
      <c r="AH35">
        <f t="shared" si="15"/>
        <v>197.24626207070253</v>
      </c>
      <c r="AI35">
        <f t="shared" si="16"/>
        <v>232.34724956708115</v>
      </c>
      <c r="AJ35" s="23">
        <f t="shared" si="17"/>
        <v>5.6193935310524363</v>
      </c>
      <c r="AK35" s="23">
        <f t="shared" si="18"/>
        <v>1.4019372419887155</v>
      </c>
      <c r="AL35" s="22">
        <f>IF(AB35=1,AG35*(1+FixedParams!$C$25)+AH35*(1+FixedParams!$C$28)/$Z$12,IF(AC35=1,AG35*(1+FixedParams!$C$23)+AH35*(1+FixedParams!$C$26)/$Z$12,AG35*(1+FixedParams!$C$24)+AH35*(1+FixedParams!$C$27)/$Z$12))</f>
        <v>682.52821355383139</v>
      </c>
      <c r="AM35" s="23">
        <f t="shared" si="19"/>
        <v>160.16601872467106</v>
      </c>
      <c r="AN35" s="23">
        <f>AM35^((FixedParams!$B$41-1)/FixedParams!$B$41)*EXP($C35)</f>
        <v>1.6563292417374846</v>
      </c>
      <c r="AO35" s="23">
        <f t="shared" si="20"/>
        <v>-2.8835240598177731E-2</v>
      </c>
      <c r="AP35" s="23">
        <f t="shared" si="21"/>
        <v>-1.140539481750265E-2</v>
      </c>
      <c r="AR35" s="23">
        <f>EXP(-$D$17)*(($B35*FixedParams!$B$30)^$B$11*(1+FixedParams!$C$24)^(1-$B$11)+(1-$B35)^$B$11*((1+FixedParams!$C$27)/$AS$12)^(1-$B$11))^(1/(1-$B$11))</f>
        <v>6.187156914559079</v>
      </c>
      <c r="AS35" s="23">
        <f>EXP($D35-$D$17)*(($B35*FixedParams!$C$31)^$B$11*(1+FixedParams!$C$25)^(1-$B$11)+(1-$B35)^$B$11*((1+FixedParams!$C$28)/$AS$12)^(1-$B$11))^(1/(1-$B$11))</f>
        <v>4.4903864344240612</v>
      </c>
      <c r="AT35" s="23">
        <f>EXP($D35-$D$17)*(($B35*FixedParams!$C$30)^$B$11*(1+FixedParams!$C$23)^(1-$B$11)+(1-$B35)^$B$11*((1+FixedParams!$C$26)/$AS$12)^(1-$B$11))^(1/(1-$B$11))</f>
        <v>4.6410493107634094</v>
      </c>
      <c r="AU35">
        <f>IF(FixedParams!$H$6=1,IF(AS35&lt;=MIN(AR35:AT35),1,0),$H35)</f>
        <v>1</v>
      </c>
      <c r="AV35">
        <f>IF(FixedParams!$H$6=1,IF(AT35&lt;=MIN(AR35:AT35),1,0),IF(AT35&lt;=AR35,1,0)*(1-$H35))</f>
        <v>0</v>
      </c>
      <c r="AW35" s="23">
        <f>$AS$13*IF(AU35=1,1,IF(AV35=1,FixedParams!$C$46,FixedParams!$C$47))</f>
        <v>0.40208315658592064</v>
      </c>
      <c r="AX35">
        <f>EXP($C35*FixedParams!$B$41)*EXP(IF(AU35+AV35=1,(1-FixedParams!$B$41)*$D35,0))*($B35^((FixedParams!$B$41-1)*$B$11/($B$11-1)))*((1/$B35-1)^$B$11*(AW35)^($B$11-1)+1)^((FixedParams!$B$41-$B$11)/($B$11-1))/((1+IF(AU35=1,FixedParams!$C$25,IF(AV35=1,FixedParams!$C$23,FixedParams!$C$24)))^FixedParams!$B$41)</f>
        <v>8.7949193263799047E-2</v>
      </c>
      <c r="AY35">
        <f t="shared" si="22"/>
        <v>0.93533285075912098</v>
      </c>
      <c r="AZ35">
        <f t="shared" si="23"/>
        <v>38.446239840066106</v>
      </c>
      <c r="BA35">
        <f t="shared" si="24"/>
        <v>198.52944702102067</v>
      </c>
      <c r="BB35">
        <f t="shared" si="25"/>
        <v>236.97568686108679</v>
      </c>
      <c r="BC35" s="23">
        <f t="shared" si="26"/>
        <v>5.163819604905199</v>
      </c>
      <c r="BD35" s="23">
        <f t="shared" si="27"/>
        <v>1.3963141479899721</v>
      </c>
      <c r="BE35" s="22">
        <f>IF(AU35=1,AZ35*(1+FixedParams!$C$25)+BA35*(1+FixedParams!$C$28)/$AS$12,IF(AV35=1,AZ35*(1+FixedParams!$C$23)+BA35*(1+FixedParams!$C$26)/$AS$12,AZ35*(1+FixedParams!$C$24)+BA35*(1+FixedParams!$C$27)/$AS$12))</f>
        <v>728.26325871886468</v>
      </c>
      <c r="BF35" s="23">
        <f t="shared" si="28"/>
        <v>162.18275851180101</v>
      </c>
      <c r="BG35" s="23">
        <f>BF35^((FixedParams!$B$41-1)/FixedParams!$B$41)*EXP($C35)</f>
        <v>1.6563084955660428</v>
      </c>
      <c r="BH35" s="23">
        <f t="shared" si="29"/>
        <v>-9.1107098143332083E-3</v>
      </c>
      <c r="BI35" s="23">
        <f t="shared" si="30"/>
        <v>1.1075491954812109E-3</v>
      </c>
      <c r="BJ35" s="23">
        <f t="shared" si="4"/>
        <v>1.4787811104719573E-2</v>
      </c>
      <c r="BK35" s="23"/>
    </row>
    <row r="36" spans="1:63">
      <c r="A36">
        <v>9.5000000000000001E-2</v>
      </c>
      <c r="B36">
        <f t="shared" si="5"/>
        <v>0.1203693017178961</v>
      </c>
      <c r="C36">
        <f>(D36-$D$17)*FixedParams!$B$41+$D$9*($A36-0.5)^2+$A36*$B$10</f>
        <v>0.48099240531709647</v>
      </c>
      <c r="D36">
        <f>(A36-$B$6)*FixedParams!$B$40/(FixedParams!$B$39*Sectors!$B$6)</f>
        <v>-0.22063276516041616</v>
      </c>
      <c r="E36">
        <f t="shared" si="6"/>
        <v>1.6176789990960092</v>
      </c>
      <c r="F36" s="23">
        <f>EXP(-$D$17)*(($B36*FixedParams!$B$30)^$B$11*(1+FixedParams!$B$23)^(1-$B$11)+(1-$B36)^$B$11*((1+FixedParams!$B$26)/$B$12)^(1-$B$11))^(1/(1-$B$11))</f>
        <v>4.5424907874872371</v>
      </c>
      <c r="G36" s="23">
        <f>EXP($D36-$D$17)*(($B36*FixedParams!$B$31)^$B$11*(1+FixedParams!$B$25)^(1-$B$11)+(1-$B36)^$B$11*((1+FixedParams!$B$28)/$B$12)^(1-$B$11))^(1/(1-$B$11))</f>
        <v>3.5273251235673495</v>
      </c>
      <c r="H36">
        <f t="shared" si="7"/>
        <v>1</v>
      </c>
      <c r="I36" s="23">
        <f>$B$13*IF(H36=1,1,FixedParams!$B$46)</f>
        <v>0.3745928365283252</v>
      </c>
      <c r="J36">
        <f>EXP($C36*FixedParams!$B$41)*EXP(IF(H36=1,(1-FixedParams!$B$41)*$D36,0))*($B36^((FixedParams!$B$41-1)*$B$11/($B$11-1)))*((1/$B36-1)^$B$11*(I36)^($B$11-1)+1)^((FixedParams!$B$41-$B$11)/($B$11-1))/((1+IF(H36=1,FixedParams!$B$25,FixedParams!$B$24))^FixedParams!$B$41)</f>
        <v>0.12341976963919762</v>
      </c>
      <c r="K36">
        <f t="shared" si="31"/>
        <v>0.92915484271528226</v>
      </c>
      <c r="L36">
        <f>K36*FixedParams!$B$8/K$15</f>
        <v>42.138207778623332</v>
      </c>
      <c r="M36">
        <f t="shared" si="2"/>
        <v>190.8500230066268</v>
      </c>
      <c r="N36">
        <f t="shared" si="8"/>
        <v>232.98823078525012</v>
      </c>
      <c r="O36" s="23">
        <f t="shared" si="9"/>
        <v>4.5291442865646703</v>
      </c>
      <c r="P36" s="23">
        <f t="shared" si="10"/>
        <v>1.3792372406892175</v>
      </c>
      <c r="Q36" s="22">
        <f>IF(H36=1,L36*(1+FixedParams!$B$25)+M36*FixedParams!$B$33*(1+FixedParams!$B$28)/FixedParams!$B$32,L36*(1+FixedParams!$B$23)+M36*FixedParams!$B$33*(1+FixedParams!$B$26)/FixedParams!$B$32)</f>
        <v>552.59155324577068</v>
      </c>
      <c r="R36" s="23">
        <f t="shared" si="11"/>
        <v>156.66022662716981</v>
      </c>
      <c r="S36" s="23">
        <f>R36^((FixedParams!$B$41-1)/FixedParams!$B$41)*EXP($C36)</f>
        <v>1.6095156043767194</v>
      </c>
      <c r="T36" s="7">
        <f>(L36*FixedParams!$B$32*(FixedParams!$C$25-FixedParams!$C$23)+FixedParams!$B$33*(FixedParams!$C$28-FixedParams!$C$26)*M36)/N36</f>
        <v>-2406.0199823966818</v>
      </c>
      <c r="U36" s="7">
        <f>(L36*FixedParams!$B$32*(FixedParams!$C$25-FixedParams!$C$23)*$Z$12/$B$12+FixedParams!$B$33*(FixedParams!$C$28-FixedParams!$C$26)*M36)/N36</f>
        <v>-2603.6139377217405</v>
      </c>
      <c r="V36" s="14">
        <f t="shared" si="3"/>
        <v>-2.4924486345821255</v>
      </c>
      <c r="W36" s="14">
        <f t="shared" si="12"/>
        <v>0.30059349629463639</v>
      </c>
      <c r="X36" s="23"/>
      <c r="Y36" s="23">
        <f>EXP(-$D$17)*(($B36*FixedParams!$B$30)^$B$11*(1+FixedParams!$C$24)^(1-$B$11)+(1-$B36)^$B$11*((1+FixedParams!$C$27)/$Z$12)^(1-$B$11))^(1/(1-$B$11))</f>
        <v>5.8856349410924098</v>
      </c>
      <c r="Z36" s="23">
        <f>EXP($D36-$D$17)*(($B36*FixedParams!$C$31)^$B$11*(1+FixedParams!$C$25)^(1-$B$11)+(1-$B36)^$B$11*((1+FixedParams!$C$28)/$Z$12)^(1-$B$11))^(1/(1-$B$11))</f>
        <v>4.2831388925320839</v>
      </c>
      <c r="AA36" s="23">
        <f>EXP($D36-$D$17)*(($B36*FixedParams!$C$30)^$B$11*(1+FixedParams!$C$23)^(1-$B$11)+(1-$B36)^$B$11*((1+FixedParams!$C$26)/$Z$12)^(1-$B$11))^(1/(1-$B$11))</f>
        <v>4.4270698693739234</v>
      </c>
      <c r="AB36">
        <f>IF(FixedParams!$H$6=1,IF(Z36&lt;=MIN(Y36:AA36),1,0),$H36)</f>
        <v>1</v>
      </c>
      <c r="AC36">
        <f>IF(FixedParams!$H$6=1,IF(AA36&lt;=MIN(Y36:AA36),1,0),IF(AA36&lt;=Y36,1,0)*(1-$H36))</f>
        <v>0</v>
      </c>
      <c r="AD36" s="23">
        <f>$Z$13*IF(AB36=1,1,IF(AC36=1,FixedParams!$C$46,FixedParams!$C$47))</f>
        <v>0.42539737351864321</v>
      </c>
      <c r="AE36">
        <f>EXP($C36*FixedParams!$B$41)*EXP(IF(AB36+AC36=1,(1-FixedParams!$B$41)*$D36,0))*($B36^((FixedParams!$B$41-1)*$B$11/($B$11-1)))*((1/$B36-1)^$B$11*(AD36)^($B$11-1)+1)^((FixedParams!$B$41-$B$11)/($B$11-1))/((1+IF(AB36=1,FixedParams!$C$25,IF(AC36=1,FixedParams!$C$23,FixedParams!$C$24)))^FixedParams!$B$41)</f>
        <v>8.5201235423425836E-2</v>
      </c>
      <c r="AF36">
        <f t="shared" si="13"/>
        <v>0.93090664251548105</v>
      </c>
      <c r="AG36">
        <f t="shared" si="14"/>
        <v>34.90782938739455</v>
      </c>
      <c r="AH36">
        <f t="shared" si="15"/>
        <v>191.33393588665623</v>
      </c>
      <c r="AI36">
        <f t="shared" si="16"/>
        <v>226.24176527405078</v>
      </c>
      <c r="AJ36" s="23">
        <f t="shared" si="17"/>
        <v>5.4811181114500407</v>
      </c>
      <c r="AK36" s="23">
        <f t="shared" si="18"/>
        <v>1.409095741927036</v>
      </c>
      <c r="AL36" s="22">
        <f>IF(AB36=1,AG36*(1+FixedParams!$C$25)+AH36*(1+FixedParams!$C$28)/$Z$12,IF(AC36=1,AG36*(1+FixedParams!$C$23)+AH36*(1+FixedParams!$C$26)/$Z$12,AG36*(1+FixedParams!$C$24)+AH36*(1+FixedParams!$C$27)/$Z$12))</f>
        <v>663.24530226932154</v>
      </c>
      <c r="AM36" s="23">
        <f t="shared" si="19"/>
        <v>154.85029061881008</v>
      </c>
      <c r="AN36" s="23">
        <f>AM36^((FixedParams!$B$41-1)/FixedParams!$B$41)*EXP($C36)</f>
        <v>1.6095343266085385</v>
      </c>
      <c r="AO36" s="23">
        <f t="shared" si="20"/>
        <v>-2.9383755299774286E-2</v>
      </c>
      <c r="AP36" s="23">
        <f t="shared" si="21"/>
        <v>-1.1620515362256504E-2</v>
      </c>
      <c r="AR36" s="23">
        <f>EXP(-$D$17)*(($B36*FixedParams!$B$30)^$B$11*(1+FixedParams!$C$24)^(1-$B$11)+(1-$B36)^$B$11*((1+FixedParams!$C$27)/$AS$12)^(1-$B$11))^(1/(1-$B$11))</f>
        <v>6.2025327723035319</v>
      </c>
      <c r="AS36" s="23">
        <f>EXP($D36-$D$17)*(($B36*FixedParams!$C$31)^$B$11*(1+FixedParams!$C$25)^(1-$B$11)+(1-$B36)^$B$11*((1+FixedParams!$C$28)/$AS$12)^(1-$B$11))^(1/(1-$B$11))</f>
        <v>4.512890823871456</v>
      </c>
      <c r="AT36" s="23">
        <f>EXP($D36-$D$17)*(($B36*FixedParams!$C$30)^$B$11*(1+FixedParams!$C$23)^(1-$B$11)+(1-$B36)^$B$11*((1+FixedParams!$C$26)/$AS$12)^(1-$B$11))^(1/(1-$B$11))</f>
        <v>4.6625064742520825</v>
      </c>
      <c r="AU36">
        <f>IF(FixedParams!$H$6=1,IF(AS36&lt;=MIN(AR36:AT36),1,0),$H36)</f>
        <v>1</v>
      </c>
      <c r="AV36">
        <f>IF(FixedParams!$H$6=1,IF(AT36&lt;=MIN(AR36:AT36),1,0),IF(AT36&lt;=AR36,1,0)*(1-$H36))</f>
        <v>0</v>
      </c>
      <c r="AW36" s="23">
        <f>$AS$13*IF(AU36=1,1,IF(AV36=1,FixedParams!$C$46,FixedParams!$C$47))</f>
        <v>0.40208315658592064</v>
      </c>
      <c r="AX36">
        <f>EXP($C36*FixedParams!$B$41)*EXP(IF(AU36+AV36=1,(1-FixedParams!$B$41)*$D36,0))*($B36^((FixedParams!$B$41-1)*$B$11/($B$11-1)))*((1/$B36-1)^$B$11*(AW36)^($B$11-1)+1)^((FixedParams!$B$41-$B$11)/($B$11-1))/((1+IF(AU36=1,FixedParams!$C$25,IF(AV36=1,FixedParams!$C$23,FixedParams!$C$24)))^FixedParams!$B$41)</f>
        <v>8.7461096834807683E-2</v>
      </c>
      <c r="AY36">
        <f t="shared" si="22"/>
        <v>0.93014198308391105</v>
      </c>
      <c r="AZ36">
        <f t="shared" si="23"/>
        <v>38.232872648421768</v>
      </c>
      <c r="BA36">
        <f t="shared" si="24"/>
        <v>192.56958999818971</v>
      </c>
      <c r="BB36">
        <f t="shared" si="25"/>
        <v>230.80246264661147</v>
      </c>
      <c r="BC36" s="23">
        <f t="shared" si="26"/>
        <v>5.0367544120736865</v>
      </c>
      <c r="BD36" s="23">
        <f t="shared" si="27"/>
        <v>1.4033120306524483</v>
      </c>
      <c r="BE36" s="22">
        <f>IF(AU36=1,AZ36*(1+FixedParams!$C$25)+BA36*(1+FixedParams!$C$28)/$AS$12,IF(AV36=1,AZ36*(1+FixedParams!$C$23)+BA36*(1+FixedParams!$C$26)/$AS$12,AZ36*(1+FixedParams!$C$24)+BA36*(1+FixedParams!$C$27)/$AS$12))</f>
        <v>707.68816609991359</v>
      </c>
      <c r="BF36" s="23">
        <f t="shared" si="28"/>
        <v>156.81482085862027</v>
      </c>
      <c r="BG36" s="23">
        <f>BF36^((FixedParams!$B$41-1)/FixedParams!$B$41)*EXP($C36)</f>
        <v>1.6095140152818423</v>
      </c>
      <c r="BH36" s="23">
        <f t="shared" si="29"/>
        <v>-9.425736015660267E-3</v>
      </c>
      <c r="BI36" s="23">
        <f t="shared" si="30"/>
        <v>9.8632567550949179E-4</v>
      </c>
      <c r="BJ36" s="23">
        <f t="shared" si="4"/>
        <v>1.4666587584747854E-2</v>
      </c>
      <c r="BK36" s="23"/>
    </row>
    <row r="37" spans="1:63">
      <c r="A37">
        <v>0.10199999999999999</v>
      </c>
      <c r="B37">
        <f t="shared" si="5"/>
        <v>0.12281592747919479</v>
      </c>
      <c r="C37">
        <f>(D37-$D$17)*FixedParams!$B$41+$D$9*($A37-0.5)^2+$A37*$B$10</f>
        <v>0.44117956576214068</v>
      </c>
      <c r="D37">
        <f>(A37-$B$6)*FixedParams!$B$40/(FixedParams!$B$39*Sectors!$B$6)</f>
        <v>-0.21687170570250122</v>
      </c>
      <c r="E37">
        <f t="shared" si="6"/>
        <v>1.5545398194090716</v>
      </c>
      <c r="F37" s="23">
        <f>EXP(-$D$17)*(($B37*FixedParams!$B$30)^$B$11*(1+FixedParams!$B$23)^(1-$B$11)+(1-$B37)^$B$11*((1+FixedParams!$B$26)/$B$12)^(1-$B$11))^(1/(1-$B$11))</f>
        <v>4.5567161079330676</v>
      </c>
      <c r="G37" s="23">
        <f>EXP($D37-$D$17)*(($B37*FixedParams!$B$31)^$B$11*(1+FixedParams!$B$25)^(1-$B$11)+(1-$B37)^$B$11*((1+FixedParams!$B$28)/$B$12)^(1-$B$11))^(1/(1-$B$11))</f>
        <v>3.5513329573453349</v>
      </c>
      <c r="H37">
        <f t="shared" si="7"/>
        <v>1</v>
      </c>
      <c r="I37" s="23">
        <f>$B$13*IF(H37=1,1,FixedParams!$B$46)</f>
        <v>0.3745928365283252</v>
      </c>
      <c r="J37">
        <f>EXP($C37*FixedParams!$B$41)*EXP(IF(H37=1,(1-FixedParams!$B$41)*$D37,0))*($B37^((FixedParams!$B$41-1)*$B$11/($B$11-1)))*((1/$B37-1)^$B$11*(I37)^($B$11-1)+1)^((FixedParams!$B$41-$B$11)/($B$11-1))/((1+IF(H37=1,FixedParams!$B$25,FixedParams!$B$24))^FixedParams!$B$41)</f>
        <v>0.12242754602070373</v>
      </c>
      <c r="K37">
        <f t="shared" si="31"/>
        <v>0.92168497477698341</v>
      </c>
      <c r="L37">
        <f>K37*FixedParams!$B$8/K$15</f>
        <v>41.799440941501693</v>
      </c>
      <c r="M37">
        <f t="shared" si="2"/>
        <v>182.92107406814037</v>
      </c>
      <c r="N37">
        <f t="shared" si="8"/>
        <v>224.72051500964207</v>
      </c>
      <c r="O37" s="23">
        <f t="shared" si="9"/>
        <v>4.3761607798568019</v>
      </c>
      <c r="P37" s="23">
        <f t="shared" si="10"/>
        <v>1.3886246652261953</v>
      </c>
      <c r="Q37" s="22">
        <f>IF(H37=1,L37*(1+FixedParams!$B$25)+M37*FixedParams!$B$33*(1+FixedParams!$B$28)/FixedParams!$B$32,L37*(1+FixedParams!$B$23)+M37*FixedParams!$B$33*(1+FixedParams!$B$26)/FixedParams!$B$32)</f>
        <v>531.04824998008178</v>
      </c>
      <c r="R37" s="23">
        <f t="shared" si="11"/>
        <v>149.53490882393828</v>
      </c>
      <c r="S37" s="23">
        <f>R37^((FixedParams!$B$41-1)/FixedParams!$B$41)*EXP($C37)</f>
        <v>1.5467671194020949</v>
      </c>
      <c r="T37" s="7">
        <f>(L37*FixedParams!$B$32*(FixedParams!$C$25-FixedParams!$C$23)+FixedParams!$B$33*(FixedParams!$C$28-FixedParams!$C$26)*M37)/N37</f>
        <v>-2347.6329278815788</v>
      </c>
      <c r="U37" s="7">
        <f>(L37*FixedParams!$B$32*(FixedParams!$C$25-FixedParams!$C$23)*$Z$12/$B$12+FixedParams!$B$33*(FixedParams!$C$28-FixedParams!$C$26)*M37)/N37</f>
        <v>-2550.849597524104</v>
      </c>
      <c r="V37" s="14">
        <f t="shared" si="3"/>
        <v>-2.458087417872266</v>
      </c>
      <c r="W37" s="14">
        <f t="shared" si="12"/>
        <v>0.31161555729590218</v>
      </c>
      <c r="X37" s="23"/>
      <c r="Y37" s="23">
        <f>EXP(-$D$17)*(($B37*FixedParams!$B$30)^$B$11*(1+FixedParams!$C$24)^(1-$B$11)+(1-$B37)^$B$11*((1+FixedParams!$C$27)/$Z$12)^(1-$B$11))^(1/(1-$B$11))</f>
        <v>5.906628405828501</v>
      </c>
      <c r="Z37" s="23">
        <f>EXP($D37-$D$17)*(($B37*FixedParams!$C$31)^$B$11*(1+FixedParams!$C$25)^(1-$B$11)+(1-$B37)^$B$11*((1+FixedParams!$C$28)/$Z$12)^(1-$B$11))^(1/(1-$B$11))</f>
        <v>4.313604592148554</v>
      </c>
      <c r="AA37" s="23">
        <f>EXP($D37-$D$17)*(($B37*FixedParams!$C$30)^$B$11*(1+FixedParams!$C$23)^(1-$B$11)+(1-$B37)^$B$11*((1+FixedParams!$C$26)/$Z$12)^(1-$B$11))^(1/(1-$B$11))</f>
        <v>4.4561805454235808</v>
      </c>
      <c r="AB37">
        <f>IF(FixedParams!$H$6=1,IF(Z37&lt;=MIN(Y37:AA37),1,0),$H37)</f>
        <v>1</v>
      </c>
      <c r="AC37">
        <f>IF(FixedParams!$H$6=1,IF(AA37&lt;=MIN(Y37:AA37),1,0),IF(AA37&lt;=Y37,1,0)*(1-$H37))</f>
        <v>0</v>
      </c>
      <c r="AD37" s="23">
        <f>$Z$13*IF(AB37=1,1,IF(AC37=1,FixedParams!$C$46,FixedParams!$C$47))</f>
        <v>0.42539737351864321</v>
      </c>
      <c r="AE37">
        <f>EXP($C37*FixedParams!$B$41)*EXP(IF(AB37+AC37=1,(1-FixedParams!$B$41)*$D37,0))*($B37^((FixedParams!$B$41-1)*$B$11/($B$11-1)))*((1/$B37-1)^$B$11*(AD37)^($B$11-1)+1)^((FixedParams!$B$41-$B$11)/($B$11-1))/((1+IF(AB37=1,FixedParams!$C$25,IF(AC37=1,FixedParams!$C$23,FixedParams!$C$24)))^FixedParams!$B$41)</f>
        <v>8.4529164201038204E-2</v>
      </c>
      <c r="AF37">
        <f t="shared" si="13"/>
        <v>0.92356360855529362</v>
      </c>
      <c r="AG37">
        <f t="shared" si="14"/>
        <v>34.632474840589069</v>
      </c>
      <c r="AH37">
        <f t="shared" si="15"/>
        <v>183.41286772807476</v>
      </c>
      <c r="AI37">
        <f t="shared" si="16"/>
        <v>218.04534256866384</v>
      </c>
      <c r="AJ37" s="23">
        <f t="shared" si="17"/>
        <v>5.2959792383394992</v>
      </c>
      <c r="AK37" s="23">
        <f t="shared" si="18"/>
        <v>1.4191185519926273</v>
      </c>
      <c r="AL37" s="22">
        <f>IF(AB37=1,AG37*(1+FixedParams!$C$25)+AH37*(1+FixedParams!$C$28)/$Z$12,IF(AC37=1,AG37*(1+FixedParams!$C$23)+AH37*(1+FixedParams!$C$26)/$Z$12,AG37*(1+FixedParams!$C$24)+AH37*(1+FixedParams!$C$27)/$Z$12))</f>
        <v>637.3882522897203</v>
      </c>
      <c r="AM37" s="23">
        <f t="shared" si="19"/>
        <v>147.76232699906436</v>
      </c>
      <c r="AN37" s="23">
        <f>AM37^((FixedParams!$B$41-1)/FixedParams!$B$41)*EXP($C37)</f>
        <v>1.5467855828411807</v>
      </c>
      <c r="AO37" s="23">
        <f t="shared" si="20"/>
        <v>-3.0154439981410798E-2</v>
      </c>
      <c r="AP37" s="23">
        <f t="shared" si="21"/>
        <v>-1.1924785140269815E-2</v>
      </c>
      <c r="AR37" s="23">
        <f>EXP(-$D$17)*(($B37*FixedParams!$B$30)^$B$11*(1+FixedParams!$C$24)^(1-$B$11)+(1-$B37)^$B$11*((1+FixedParams!$C$27)/$AS$12)^(1-$B$11))^(1/(1-$B$11))</f>
        <v>6.2238645562979391</v>
      </c>
      <c r="AS37" s="23">
        <f>EXP($D37-$D$17)*(($B37*FixedParams!$C$31)^$B$11*(1+FixedParams!$C$25)^(1-$B$11)+(1-$B37)^$B$11*((1+FixedParams!$C$28)/$AS$12)^(1-$B$11))^(1/(1-$B$11))</f>
        <v>4.5443865089089215</v>
      </c>
      <c r="AT37" s="23">
        <f>EXP($D37-$D$17)*(($B37*FixedParams!$C$30)^$B$11*(1+FixedParams!$C$23)^(1-$B$11)+(1-$B37)^$B$11*((1+FixedParams!$C$26)/$AS$12)^(1-$B$11))^(1/(1-$B$11))</f>
        <v>4.6924810953057934</v>
      </c>
      <c r="AU37">
        <f>IF(FixedParams!$H$6=1,IF(AS37&lt;=MIN(AR37:AT37),1,0),$H37)</f>
        <v>1</v>
      </c>
      <c r="AV37">
        <f>IF(FixedParams!$H$6=1,IF(AT37&lt;=MIN(AR37:AT37),1,0),IF(AT37&lt;=AR37,1,0)*(1-$H37))</f>
        <v>0</v>
      </c>
      <c r="AW37" s="23">
        <f>$AS$13*IF(AU37=1,1,IF(AV37=1,FixedParams!$C$46,FixedParams!$C$47))</f>
        <v>0.40208315658592064</v>
      </c>
      <c r="AX37">
        <f>EXP($C37*FixedParams!$B$41)*EXP(IF(AU37+AV37=1,(1-FixedParams!$B$41)*$D37,0))*($B37^((FixedParams!$B$41-1)*$B$11/($B$11-1)))*((1/$B37-1)^$B$11*(AW37)^($B$11-1)+1)^((FixedParams!$B$41-$B$11)/($B$11-1))/((1+IF(AU37=1,FixedParams!$C$25,IF(AV37=1,FixedParams!$C$23,FixedParams!$C$24)))^FixedParams!$B$41)</f>
        <v>8.6765420173836386E-2</v>
      </c>
      <c r="AY37">
        <f t="shared" si="22"/>
        <v>0.9227435157374152</v>
      </c>
      <c r="AZ37">
        <f t="shared" si="23"/>
        <v>37.928763528527796</v>
      </c>
      <c r="BA37">
        <f t="shared" si="24"/>
        <v>184.58507133846842</v>
      </c>
      <c r="BB37">
        <f t="shared" si="25"/>
        <v>222.51383486699621</v>
      </c>
      <c r="BC37" s="23">
        <f t="shared" si="26"/>
        <v>4.8666250667421398</v>
      </c>
      <c r="BD37" s="23">
        <f t="shared" si="27"/>
        <v>1.4131058137178225</v>
      </c>
      <c r="BE37" s="22">
        <f>IF(AU37=1,AZ37*(1+FixedParams!$C$25)+BA37*(1+FixedParams!$C$28)/$AS$12,IF(AV37=1,AZ37*(1+FixedParams!$C$23)+BA37*(1+FixedParams!$C$26)/$AS$12,AZ37*(1+FixedParams!$C$24)+BA37*(1+FixedParams!$C$27)/$AS$12))</f>
        <v>680.09839171451904</v>
      </c>
      <c r="BF37" s="23">
        <f t="shared" si="28"/>
        <v>149.6568107446931</v>
      </c>
      <c r="BG37" s="23">
        <f>BF37^((FixedParams!$B$41-1)/FixedParams!$B$41)*EXP($C37)</f>
        <v>1.5467658577190562</v>
      </c>
      <c r="BH37" s="23">
        <f t="shared" si="29"/>
        <v>-9.8681957263411797E-3</v>
      </c>
      <c r="BI37" s="23">
        <f t="shared" si="30"/>
        <v>8.148750084128794E-4</v>
      </c>
      <c r="BJ37" s="23">
        <f t="shared" si="4"/>
        <v>1.4495136917651242E-2</v>
      </c>
      <c r="BK37" s="23"/>
    </row>
    <row r="38" spans="1:63">
      <c r="A38">
        <v>0.105</v>
      </c>
      <c r="B38">
        <f t="shared" si="5"/>
        <v>0.12386448137689421</v>
      </c>
      <c r="C38">
        <f>(D38-$D$17)*FixedParams!$B$41+$D$9*($A38-0.5)^2+$A38*$B$10</f>
        <v>0.42424441924157141</v>
      </c>
      <c r="D38">
        <f>(A38-$B$6)*FixedParams!$B$40/(FixedParams!$B$39*Sectors!$B$6)</f>
        <v>-0.21525982307768055</v>
      </c>
      <c r="E38">
        <f t="shared" si="6"/>
        <v>1.5284351270873879</v>
      </c>
      <c r="F38" s="23">
        <f>EXP(-$D$17)*(($B38*FixedParams!$B$30)^$B$11*(1+FixedParams!$B$23)^(1-$B$11)+(1-$B38)^$B$11*((1+FixedParams!$B$26)/$B$12)^(1-$B$11))^(1/(1-$B$11))</f>
        <v>4.5627536495780152</v>
      </c>
      <c r="G38" s="23">
        <f>EXP($D38-$D$17)*(($B38*FixedParams!$B$31)^$B$11*(1+FixedParams!$B$25)^(1-$B$11)+(1-$B38)^$B$11*((1+FixedParams!$B$28)/$B$12)^(1-$B$11))^(1/(1-$B$11))</f>
        <v>3.5616139387707442</v>
      </c>
      <c r="H38">
        <f t="shared" si="7"/>
        <v>1</v>
      </c>
      <c r="I38" s="23">
        <f>$B$13*IF(H38=1,1,FixedParams!$B$46)</f>
        <v>0.3745928365283252</v>
      </c>
      <c r="J38">
        <f>EXP($C38*FixedParams!$B$41)*EXP(IF(H38=1,(1-FixedParams!$B$41)*$D38,0))*($B38^((FixedParams!$B$41-1)*$B$11/($B$11-1)))*((1/$B38-1)^$B$11*(I38)^($B$11-1)+1)^((FixedParams!$B$41-$B$11)/($B$11-1))/((1+IF(H38=1,FixedParams!$B$25,FixedParams!$B$24))^FixedParams!$B$41)</f>
        <v>0.12199689234578433</v>
      </c>
      <c r="K38">
        <f t="shared" si="31"/>
        <v>0.91844283659479209</v>
      </c>
      <c r="L38">
        <f>K38*FixedParams!$B$8/K$15</f>
        <v>41.652406361163131</v>
      </c>
      <c r="M38">
        <f t="shared" si="2"/>
        <v>179.64537731981835</v>
      </c>
      <c r="N38">
        <f t="shared" si="8"/>
        <v>221.29778368098147</v>
      </c>
      <c r="O38" s="23">
        <f t="shared" si="9"/>
        <v>4.3129651564938252</v>
      </c>
      <c r="P38" s="23">
        <f t="shared" si="10"/>
        <v>1.392644683783038</v>
      </c>
      <c r="Q38" s="22">
        <f>IF(H38=1,L38*(1+FixedParams!$B$25)+M38*FixedParams!$B$33*(1+FixedParams!$B$28)/FixedParams!$B$32,L38*(1+FixedParams!$B$23)+M38*FixedParams!$B$33*(1+FixedParams!$B$26)/FixedParams!$B$32)</f>
        <v>522.14094591840251</v>
      </c>
      <c r="R38" s="23">
        <f t="shared" si="11"/>
        <v>146.6023423354566</v>
      </c>
      <c r="S38" s="23">
        <f>R38^((FixedParams!$B$41-1)/FixedParams!$B$41)*EXP($C38)</f>
        <v>1.5208231019881608</v>
      </c>
      <c r="T38" s="7">
        <f>(L38*FixedParams!$B$32*(FixedParams!$C$25-FixedParams!$C$23)+FixedParams!$B$33*(FixedParams!$C$28-FixedParams!$C$26)*M38)/N38</f>
        <v>-2322.5325700585713</v>
      </c>
      <c r="U38" s="7">
        <f>(L38*FixedParams!$B$32*(FixedParams!$C$25-FixedParams!$C$23)*$Z$12/$B$12+FixedParams!$B$33*(FixedParams!$C$28-FixedParams!$C$26)*M38)/N38</f>
        <v>-2528.1664217712841</v>
      </c>
      <c r="V38" s="14">
        <f t="shared" si="3"/>
        <v>-2.4435412510601133</v>
      </c>
      <c r="W38" s="14">
        <f t="shared" si="12"/>
        <v>0.32246974064036471</v>
      </c>
      <c r="X38" s="23"/>
      <c r="Y38" s="23">
        <f>EXP(-$D$17)*(($B38*FixedParams!$B$30)^$B$11*(1+FixedParams!$C$24)^(1-$B$11)+(1-$B38)^$B$11*((1+FixedParams!$C$27)/$Z$12)^(1-$B$11))^(1/(1-$B$11))</f>
        <v>5.9155637278894577</v>
      </c>
      <c r="Z38" s="23">
        <f>EXP($D38-$D$17)*(($B38*FixedParams!$C$31)^$B$11*(1+FixedParams!$C$25)^(1-$B$11)+(1-$B38)^$B$11*((1+FixedParams!$C$28)/$Z$12)^(1-$B$11))^(1/(1-$B$11))</f>
        <v>4.3266618150482881</v>
      </c>
      <c r="AA38" s="23">
        <f>EXP($D38-$D$17)*(($B38*FixedParams!$C$30)^$B$11*(1+FixedParams!$C$23)^(1-$B$11)+(1-$B38)^$B$11*((1+FixedParams!$C$26)/$Z$12)^(1-$B$11))^(1/(1-$B$11))</f>
        <v>4.4686386291965849</v>
      </c>
      <c r="AB38">
        <f>IF(FixedParams!$H$6=1,IF(Z38&lt;=MIN(Y38:AA38),1,0),$H38)</f>
        <v>1</v>
      </c>
      <c r="AC38">
        <f>IF(FixedParams!$H$6=1,IF(AA38&lt;=MIN(Y38:AA38),1,0),IF(AA38&lt;=Y38,1,0)*(1-$H38))</f>
        <v>0</v>
      </c>
      <c r="AD38" s="23">
        <f>$Z$13*IF(AB38=1,1,IF(AC38=1,FixedParams!$C$46,FixedParams!$C$47))</f>
        <v>0.42539737351864321</v>
      </c>
      <c r="AE38">
        <f>EXP($C38*FixedParams!$B$41)*EXP(IF(AB38+AC38=1,(1-FixedParams!$B$41)*$D38,0))*($B38^((FixedParams!$B$41-1)*$B$11/($B$11-1)))*((1/$B38-1)^$B$11*(AD38)^($B$11-1)+1)^((FixedParams!$B$41-$B$11)/($B$11-1))/((1+IF(AB38=1,FixedParams!$C$25,IF(AC38=1,FixedParams!$C$23,FixedParams!$C$24)))^FixedParams!$B$41)</f>
        <v>8.4237377759616941E-2</v>
      </c>
      <c r="AF38">
        <f t="shared" si="13"/>
        <v>0.92037555693649831</v>
      </c>
      <c r="AG38">
        <f t="shared" si="14"/>
        <v>34.512926910748973</v>
      </c>
      <c r="AH38">
        <f t="shared" si="15"/>
        <v>180.14024357263645</v>
      </c>
      <c r="AI38">
        <f t="shared" si="16"/>
        <v>214.65317048338542</v>
      </c>
      <c r="AJ38" s="23">
        <f t="shared" si="17"/>
        <v>5.2195006247509008</v>
      </c>
      <c r="AK38" s="23">
        <f t="shared" si="18"/>
        <v>1.4234142047022527</v>
      </c>
      <c r="AL38" s="22">
        <f>IF(AB38=1,AG38*(1+FixedParams!$C$25)+AH38*(1+FixedParams!$C$28)/$Z$12,IF(AC38=1,AG38*(1+FixedParams!$C$23)+AH38*(1+FixedParams!$C$26)/$Z$12,AG38*(1+FixedParams!$C$24)+AH38*(1+FixedParams!$C$27)/$Z$12))</f>
        <v>626.6973835023806</v>
      </c>
      <c r="AM38" s="23">
        <f t="shared" si="19"/>
        <v>144.84547447704469</v>
      </c>
      <c r="AN38" s="23">
        <f>AM38^((FixedParams!$B$41-1)/FixedParams!$B$41)*EXP($C38)</f>
        <v>1.5208414559312489</v>
      </c>
      <c r="AO38" s="23">
        <f t="shared" si="20"/>
        <v>-3.0485666968224884E-2</v>
      </c>
      <c r="AP38" s="23">
        <f t="shared" si="21"/>
        <v>-1.2056286152545987E-2</v>
      </c>
      <c r="AR38" s="23">
        <f>EXP(-$D$17)*(($B38*FixedParams!$B$30)^$B$11*(1+FixedParams!$C$24)^(1-$B$11)+(1-$B38)^$B$11*((1+FixedParams!$C$27)/$AS$12)^(1-$B$11))^(1/(1-$B$11))</f>
        <v>6.2329369143042976</v>
      </c>
      <c r="AS38" s="23">
        <f>EXP($D38-$D$17)*(($B38*FixedParams!$C$31)^$B$11*(1+FixedParams!$C$25)^(1-$B$11)+(1-$B38)^$B$11*((1+FixedParams!$C$28)/$AS$12)^(1-$B$11))^(1/(1-$B$11))</f>
        <v>4.5578803862897823</v>
      </c>
      <c r="AT38" s="23">
        <f>EXP($D38-$D$17)*(($B38*FixedParams!$C$30)^$B$11*(1+FixedParams!$C$23)^(1-$B$11)+(1-$B38)^$B$11*((1+FixedParams!$C$26)/$AS$12)^(1-$B$11))^(1/(1-$B$11))</f>
        <v>4.7053034033350407</v>
      </c>
      <c r="AU38">
        <f>IF(FixedParams!$H$6=1,IF(AS38&lt;=MIN(AR38:AT38),1,0),$H38)</f>
        <v>1</v>
      </c>
      <c r="AV38">
        <f>IF(FixedParams!$H$6=1,IF(AT38&lt;=MIN(AR38:AT38),1,0),IF(AT38&lt;=AR38,1,0)*(1-$H38))</f>
        <v>0</v>
      </c>
      <c r="AW38" s="23">
        <f>$AS$13*IF(AU38=1,1,IF(AV38=1,FixedParams!$C$46,FixedParams!$C$47))</f>
        <v>0.40208315658592064</v>
      </c>
      <c r="AX38">
        <f>EXP($C38*FixedParams!$B$41)*EXP(IF(AU38+AV38=1,(1-FixedParams!$B$41)*$D38,0))*($B38^((FixedParams!$B$41-1)*$B$11/($B$11-1)))*((1/$B38-1)^$B$11*(AW38)^($B$11-1)+1)^((FixedParams!$B$41-$B$11)/($B$11-1))/((1+IF(AU38=1,FixedParams!$C$25,IF(AV38=1,FixedParams!$C$23,FixedParams!$C$24)))^FixedParams!$B$41)</f>
        <v>8.646342514494626E-2</v>
      </c>
      <c r="AY38">
        <f t="shared" si="22"/>
        <v>0.91953182202193517</v>
      </c>
      <c r="AZ38">
        <f t="shared" si="23"/>
        <v>37.79674897694013</v>
      </c>
      <c r="BA38">
        <f t="shared" si="24"/>
        <v>181.28631246329675</v>
      </c>
      <c r="BB38">
        <f t="shared" si="25"/>
        <v>219.08306144023689</v>
      </c>
      <c r="BC38" s="23">
        <f t="shared" si="26"/>
        <v>4.7963467062709517</v>
      </c>
      <c r="BD38" s="23">
        <f t="shared" si="27"/>
        <v>1.4173018204921382</v>
      </c>
      <c r="BE38" s="22">
        <f>IF(AU38=1,AZ38*(1+FixedParams!$C$25)+BA38*(1+FixedParams!$C$28)/$AS$12,IF(AV38=1,AZ38*(1+FixedParams!$C$23)+BA38*(1+FixedParams!$C$26)/$AS$12,AZ38*(1+FixedParams!$C$24)+BA38*(1+FixedParams!$C$27)/$AS$12))</f>
        <v>668.69111030631109</v>
      </c>
      <c r="BF38" s="23">
        <f t="shared" si="28"/>
        <v>146.71098265714707</v>
      </c>
      <c r="BG38" s="23">
        <f>BF38^((FixedParams!$B$41-1)/FixedParams!$B$41)*EXP($C38)</f>
        <v>1.5208219742654745</v>
      </c>
      <c r="BH38" s="23">
        <f t="shared" si="29"/>
        <v>-1.0058298116665918E-2</v>
      </c>
      <c r="BI38" s="23">
        <f t="shared" si="30"/>
        <v>7.4078002873755793E-4</v>
      </c>
      <c r="BJ38" s="23">
        <f t="shared" si="4"/>
        <v>1.442104193797592E-2</v>
      </c>
      <c r="BK38" s="23"/>
    </row>
    <row r="39" spans="1:63">
      <c r="A39">
        <v>0.11</v>
      </c>
      <c r="B39">
        <f t="shared" si="5"/>
        <v>0.12561207120639328</v>
      </c>
      <c r="C39">
        <f>(D39-$D$17)*FixedParams!$B$41+$D$9*($A39-0.5)^2+$A39*$B$10</f>
        <v>0.39618917371126688</v>
      </c>
      <c r="D39">
        <f>(A39-$B$6)*FixedParams!$B$40/(FixedParams!$B$39*Sectors!$B$6)</f>
        <v>-0.21257335203631275</v>
      </c>
      <c r="E39">
        <f t="shared" si="6"/>
        <v>1.4861504315534997</v>
      </c>
      <c r="F39" s="23">
        <f>EXP(-$D$17)*(($B39*FixedParams!$B$30)^$B$11*(1+FixedParams!$B$23)^(1-$B$11)+(1-$B39)^$B$11*((1+FixedParams!$B$26)/$B$12)^(1-$B$11))^(1/(1-$B$11))</f>
        <v>4.5727371751801309</v>
      </c>
      <c r="G39" s="23">
        <f>EXP($D39-$D$17)*(($B39*FixedParams!$B$31)^$B$11*(1+FixedParams!$B$25)^(1-$B$11)+(1-$B39)^$B$11*((1+FixedParams!$B$28)/$B$12)^(1-$B$11))^(1/(1-$B$11))</f>
        <v>3.5787375369499648</v>
      </c>
      <c r="H39">
        <f t="shared" si="7"/>
        <v>1</v>
      </c>
      <c r="I39" s="23">
        <f>$B$13*IF(H39=1,1,FixedParams!$B$46)</f>
        <v>0.3745928365283252</v>
      </c>
      <c r="J39">
        <f>EXP($C39*FixedParams!$B$41)*EXP(IF(H39=1,(1-FixedParams!$B$41)*$D39,0))*($B39^((FixedParams!$B$41-1)*$B$11/($B$11-1)))*((1/$B39-1)^$B$11*(I39)^($B$11-1)+1)^((FixedParams!$B$41-$B$11)/($B$11-1))/((1+IF(H39=1,FixedParams!$B$25,FixedParams!$B$24))^FixedParams!$B$41)</f>
        <v>0.12127291659229864</v>
      </c>
      <c r="K39">
        <f t="shared" si="31"/>
        <v>0.91299244903268439</v>
      </c>
      <c r="L39">
        <f>K39*FixedParams!$B$8/K$15</f>
        <v>41.40522521007</v>
      </c>
      <c r="M39">
        <f t="shared" si="2"/>
        <v>174.34259990036176</v>
      </c>
      <c r="N39">
        <f t="shared" si="8"/>
        <v>215.74782511043176</v>
      </c>
      <c r="O39" s="23">
        <f t="shared" si="9"/>
        <v>4.2106424736451036</v>
      </c>
      <c r="P39" s="23">
        <f t="shared" si="10"/>
        <v>1.3993402685323943</v>
      </c>
      <c r="Q39" s="22">
        <f>IF(H39=1,L39*(1+FixedParams!$B$25)+M39*FixedParams!$B$33*(1+FixedParams!$B$28)/FixedParams!$B$32,L39*(1+FixedParams!$B$23)+M39*FixedParams!$B$33*(1+FixedParams!$B$26)/FixedParams!$B$32)</f>
        <v>507.71241180991615</v>
      </c>
      <c r="R39" s="23">
        <f t="shared" si="11"/>
        <v>141.86913864675921</v>
      </c>
      <c r="S39" s="23">
        <f>R39^((FixedParams!$B$41-1)/FixedParams!$B$41)*EXP($C39)</f>
        <v>1.4787975757934779</v>
      </c>
      <c r="T39" s="7">
        <f>(L39*FixedParams!$B$32*(FixedParams!$C$25-FixedParams!$C$23)+FixedParams!$B$33*(FixedParams!$C$28-FixedParams!$C$26)*M39)/N39</f>
        <v>-2280.6005483219005</v>
      </c>
      <c r="U39" s="7">
        <f>(L39*FixedParams!$B$32*(FixedParams!$C$25-FixedParams!$C$23)*$Z$12/$B$12+FixedParams!$B$33*(FixedParams!$C$28-FixedParams!$C$26)*M39)/N39</f>
        <v>-2490.2724831497349</v>
      </c>
      <c r="V39" s="14">
        <f t="shared" si="3"/>
        <v>-2.419530854761609</v>
      </c>
      <c r="W39" s="14">
        <f t="shared" si="12"/>
        <v>0.33305171037799891</v>
      </c>
      <c r="X39" s="23"/>
      <c r="Y39" s="23">
        <f>EXP(-$D$17)*(($B39*FixedParams!$B$30)^$B$11*(1+FixedParams!$C$24)^(1-$B$11)+(1-$B39)^$B$11*((1+FixedParams!$C$27)/$Z$12)^(1-$B$11))^(1/(1-$B$11))</f>
        <v>5.9303729005292007</v>
      </c>
      <c r="Z39" s="23">
        <f>EXP($D39-$D$17)*(($B39*FixedParams!$C$31)^$B$11*(1+FixedParams!$C$25)^(1-$B$11)+(1-$B39)^$B$11*((1+FixedParams!$C$28)/$Z$12)^(1-$B$11))^(1/(1-$B$11))</f>
        <v>4.3484238474468837</v>
      </c>
      <c r="AA39" s="23">
        <f>EXP($D39-$D$17)*(($B39*FixedParams!$C$30)^$B$11*(1+FixedParams!$C$23)^(1-$B$11)+(1-$B39)^$B$11*((1+FixedParams!$C$26)/$Z$12)^(1-$B$11))^(1/(1-$B$11))</f>
        <v>4.4893774547473182</v>
      </c>
      <c r="AB39">
        <f>IF(FixedParams!$H$6=1,IF(Z39&lt;=MIN(Y39:AA39),1,0),$H39)</f>
        <v>1</v>
      </c>
      <c r="AC39">
        <f>IF(FixedParams!$H$6=1,IF(AA39&lt;=MIN(Y39:AA39),1,0),IF(AA39&lt;=Y39,1,0)*(1-$H39))</f>
        <v>0</v>
      </c>
      <c r="AD39" s="23">
        <f>$Z$13*IF(AB39=1,1,IF(AC39=1,FixedParams!$C$46,FixedParams!$C$47))</f>
        <v>0.42539737351864321</v>
      </c>
      <c r="AE39">
        <f>EXP($C39*FixedParams!$B$41)*EXP(IF(AB39+AC39=1,(1-FixedParams!$B$41)*$D39,0))*($B39^((FixedParams!$B$41-1)*$B$11/($B$11-1)))*((1/$B39-1)^$B$11*(AD39)^($B$11-1)+1)^((FixedParams!$B$41-$B$11)/($B$11-1))/((1+IF(AB39=1,FixedParams!$C$25,IF(AC39=1,FixedParams!$C$23,FixedParams!$C$24)))^FixedParams!$B$41)</f>
        <v>8.374674677316539E-2</v>
      </c>
      <c r="AF39">
        <f t="shared" si="13"/>
        <v>0.91501493461638939</v>
      </c>
      <c r="AG39">
        <f t="shared" si="14"/>
        <v>34.311910309497783</v>
      </c>
      <c r="AH39">
        <f t="shared" si="15"/>
        <v>174.84220273742699</v>
      </c>
      <c r="AI39">
        <f t="shared" si="16"/>
        <v>209.15411304692478</v>
      </c>
      <c r="AJ39" s="23">
        <f t="shared" si="17"/>
        <v>5.095670895625692</v>
      </c>
      <c r="AK39" s="23">
        <f t="shared" si="18"/>
        <v>1.4305736239874889</v>
      </c>
      <c r="AL39" s="22">
        <f>IF(AB39=1,AG39*(1+FixedParams!$C$25)+AH39*(1+FixedParams!$C$28)/$Z$12,IF(AC39=1,AG39*(1+FixedParams!$C$23)+AH39*(1+FixedParams!$C$26)/$Z$12,AG39*(1+FixedParams!$C$24)+AH39*(1+FixedParams!$C$27)/$Z$12))</f>
        <v>609.37973321023219</v>
      </c>
      <c r="AM39" s="23">
        <f t="shared" si="19"/>
        <v>140.1380717677788</v>
      </c>
      <c r="AN39" s="23">
        <f>AM39^((FixedParams!$B$41-1)/FixedParams!$B$41)*EXP($C39)</f>
        <v>1.4788157491436618</v>
      </c>
      <c r="AO39" s="23">
        <f t="shared" si="20"/>
        <v>-3.1038886080999886E-2</v>
      </c>
      <c r="AP39" s="23">
        <f t="shared" si="21"/>
        <v>-1.2276910359461024E-2</v>
      </c>
      <c r="AR39" s="23">
        <f>EXP(-$D$17)*(($B39*FixedParams!$B$30)^$B$11*(1+FixedParams!$C$24)^(1-$B$11)+(1-$B39)^$B$11*((1+FixedParams!$C$27)/$AS$12)^(1-$B$11))^(1/(1-$B$11))</f>
        <v>6.2479638612578237</v>
      </c>
      <c r="AS39" s="23">
        <f>EXP($D39-$D$17)*(($B39*FixedParams!$C$31)^$B$11*(1+FixedParams!$C$25)^(1-$B$11)+(1-$B39)^$B$11*((1+FixedParams!$C$28)/$AS$12)^(1-$B$11))^(1/(1-$B$11))</f>
        <v>4.580363760559111</v>
      </c>
      <c r="AT39" s="23">
        <f>EXP($D39-$D$17)*(($B39*FixedParams!$C$30)^$B$11*(1+FixedParams!$C$23)^(1-$B$11)+(1-$B39)^$B$11*((1+FixedParams!$C$26)/$AS$12)^(1-$B$11))^(1/(1-$B$11))</f>
        <v>4.7266411708493248</v>
      </c>
      <c r="AU39">
        <f>IF(FixedParams!$H$6=1,IF(AS39&lt;=MIN(AR39:AT39),1,0),$H39)</f>
        <v>1</v>
      </c>
      <c r="AV39">
        <f>IF(FixedParams!$H$6=1,IF(AT39&lt;=MIN(AR39:AT39),1,0),IF(AT39&lt;=AR39,1,0)*(1-$H39))</f>
        <v>0</v>
      </c>
      <c r="AW39" s="23">
        <f>$AS$13*IF(AU39=1,1,IF(AV39=1,FixedParams!$C$46,FixedParams!$C$47))</f>
        <v>0.40208315658592064</v>
      </c>
      <c r="AX39">
        <f>EXP($C39*FixedParams!$B$41)*EXP(IF(AU39+AV39=1,(1-FixedParams!$B$41)*$D39,0))*($B39^((FixedParams!$B$41-1)*$B$11/($B$11-1)))*((1/$B39-1)^$B$11*(AW39)^($B$11-1)+1)^((FixedParams!$B$41-$B$11)/($B$11-1))/((1+IF(AU39=1,FixedParams!$C$25,IF(AV39=1,FixedParams!$C$23,FixedParams!$C$24)))^FixedParams!$B$41)</f>
        <v>8.5955676770014131E-2</v>
      </c>
      <c r="AY39">
        <f t="shared" si="22"/>
        <v>0.91413195742546183</v>
      </c>
      <c r="AZ39">
        <f t="shared" si="23"/>
        <v>37.574791104711643</v>
      </c>
      <c r="BA39">
        <f t="shared" si="24"/>
        <v>175.94606604885522</v>
      </c>
      <c r="BB39">
        <f t="shared" si="25"/>
        <v>213.52085715356685</v>
      </c>
      <c r="BC39" s="23">
        <f t="shared" si="26"/>
        <v>4.6825560668730555</v>
      </c>
      <c r="BD39" s="23">
        <f t="shared" si="27"/>
        <v>1.424293168351678</v>
      </c>
      <c r="BE39" s="22">
        <f>IF(AU39=1,AZ39*(1+FixedParams!$C$25)+BA39*(1+FixedParams!$C$28)/$AS$12,IF(AV39=1,AZ39*(1+FixedParams!$C$23)+BA39*(1+FixedParams!$C$26)/$AS$12,AZ39*(1+FixedParams!$C$24)+BA39*(1+FixedParams!$C$27)/$AS$12))</f>
        <v>650.21297653104693</v>
      </c>
      <c r="BF39" s="23">
        <f t="shared" si="28"/>
        <v>141.95662408517472</v>
      </c>
      <c r="BG39" s="23">
        <f>BF39^((FixedParams!$B$41-1)/FixedParams!$B$41)*EXP($C39)</f>
        <v>1.4787966632426235</v>
      </c>
      <c r="BH39" s="23">
        <f t="shared" si="29"/>
        <v>-1.0375729829219471E-2</v>
      </c>
      <c r="BI39" s="23">
        <f t="shared" si="30"/>
        <v>6.164728694398662E-4</v>
      </c>
      <c r="BJ39" s="23">
        <f t="shared" si="4"/>
        <v>1.4296734778678228E-2</v>
      </c>
      <c r="BK39" s="23"/>
    </row>
    <row r="40" spans="1:63">
      <c r="A40">
        <v>0.115</v>
      </c>
      <c r="B40">
        <f t="shared" si="5"/>
        <v>0.12735966103589233</v>
      </c>
      <c r="C40">
        <f>(D40-$D$17)*FixedParams!$B$41+$D$9*($A40-0.5)^2+$A40*$B$10</f>
        <v>0.36834642651926752</v>
      </c>
      <c r="D40">
        <f>(A40-$B$6)*FixedParams!$B$40/(FixedParams!$B$39*Sectors!$B$6)</f>
        <v>-0.20988688099494499</v>
      </c>
      <c r="E40">
        <f t="shared" si="6"/>
        <v>1.4453426572810544</v>
      </c>
      <c r="F40" s="23">
        <f>EXP(-$D$17)*(($B40*FixedParams!$B$30)^$B$11*(1+FixedParams!$B$23)^(1-$B$11)+(1-$B40)^$B$11*((1+FixedParams!$B$26)/$B$12)^(1-$B$11))^(1/(1-$B$11))</f>
        <v>4.5826215225764138</v>
      </c>
      <c r="G40" s="23">
        <f>EXP($D40-$D$17)*(($B40*FixedParams!$B$31)^$B$11*(1+FixedParams!$B$25)^(1-$B$11)+(1-$B40)^$B$11*((1+FixedParams!$B$28)/$B$12)^(1-$B$11))^(1/(1-$B$11))</f>
        <v>3.595846284111182</v>
      </c>
      <c r="H40">
        <f t="shared" si="7"/>
        <v>1</v>
      </c>
      <c r="I40" s="23">
        <f>$B$13*IF(H40=1,1,FixedParams!$B$46)</f>
        <v>0.3745928365283252</v>
      </c>
      <c r="J40">
        <f>EXP($C40*FixedParams!$B$41)*EXP(IF(H40=1,(1-FixedParams!$B$41)*$D40,0))*($B40^((FixedParams!$B$41-1)*$B$11/($B$11-1)))*((1/$B40-1)^$B$11*(I40)^($B$11-1)+1)^((FixedParams!$B$41-$B$11)/($B$11-1))/((1+IF(H40=1,FixedParams!$B$25,FixedParams!$B$24))^FixedParams!$B$41)</f>
        <v>0.12054219235006355</v>
      </c>
      <c r="K40">
        <f t="shared" si="31"/>
        <v>0.90749125606864778</v>
      </c>
      <c r="L40">
        <f>K40*FixedParams!$B$8/K$15</f>
        <v>41.155739977370295</v>
      </c>
      <c r="M40">
        <f t="shared" si="2"/>
        <v>169.22896652870787</v>
      </c>
      <c r="N40">
        <f t="shared" si="8"/>
        <v>210.38470650607817</v>
      </c>
      <c r="O40" s="23">
        <f t="shared" si="9"/>
        <v>4.1119165059784937</v>
      </c>
      <c r="P40" s="23">
        <f t="shared" si="10"/>
        <v>1.4060300463100726</v>
      </c>
      <c r="Q40" s="22">
        <f>IF(H40=1,L40*(1+FixedParams!$B$25)+M40*FixedParams!$B$33*(1+FixedParams!$B$28)/FixedParams!$B$32,L40*(1+FixedParams!$B$23)+M40*FixedParams!$B$33*(1+FixedParams!$B$26)/FixedParams!$B$32)</f>
        <v>493.78738688302582</v>
      </c>
      <c r="R40" s="23">
        <f t="shared" si="11"/>
        <v>137.32160606111108</v>
      </c>
      <c r="S40" s="23">
        <f>R40^((FixedParams!$B$41-1)/FixedParams!$B$41)*EXP($C40)</f>
        <v>1.4382386045614364</v>
      </c>
      <c r="T40" s="7">
        <f>(L40*FixedParams!$B$32*(FixedParams!$C$25-FixedParams!$C$23)+FixedParams!$B$33*(FixedParams!$C$28-FixedParams!$C$26)*M40)/N40</f>
        <v>-2238.5512746243621</v>
      </c>
      <c r="U40" s="7">
        <f>(L40*FixedParams!$B$32*(FixedParams!$C$25-FixedParams!$C$23)*$Z$12/$B$12+FixedParams!$B$33*(FixedParams!$C$28-FixedParams!$C$26)*M40)/N40</f>
        <v>-2452.2725840134203</v>
      </c>
      <c r="V40" s="14">
        <f t="shared" si="3"/>
        <v>-2.395804835124379</v>
      </c>
      <c r="W40" s="14">
        <f t="shared" si="12"/>
        <v>0.34337063060984291</v>
      </c>
      <c r="X40" s="23"/>
      <c r="Y40" s="23">
        <f>EXP(-$D$17)*(($B40*FixedParams!$B$30)^$B$11*(1+FixedParams!$C$24)^(1-$B$11)+(1-$B40)^$B$11*((1+FixedParams!$C$27)/$Z$12)^(1-$B$11))^(1/(1-$B$11))</f>
        <v>5.945077710109743</v>
      </c>
      <c r="Z40" s="23">
        <f>EXP($D40-$D$17)*(($B40*FixedParams!$C$31)^$B$11*(1+FixedParams!$C$25)^(1-$B$11)+(1-$B40)^$B$11*((1+FixedParams!$C$28)/$Z$12)^(1-$B$11))^(1/(1-$B$11))</f>
        <v>4.3701851447581417</v>
      </c>
      <c r="AA40" s="23">
        <f>EXP($D40-$D$17)*(($B40*FixedParams!$C$30)^$B$11*(1+FixedParams!$C$23)^(1-$B$11)+(1-$B40)^$B$11*((1+FixedParams!$C$26)/$Z$12)^(1-$B$11))^(1/(1-$B$11))</f>
        <v>4.5100846497229536</v>
      </c>
      <c r="AB40">
        <f>IF(FixedParams!$H$6=1,IF(Z40&lt;=MIN(Y40:AA40),1,0),$H40)</f>
        <v>1</v>
      </c>
      <c r="AC40">
        <f>IF(FixedParams!$H$6=1,IF(AA40&lt;=MIN(Y40:AA40),1,0),IF(AA40&lt;=Y40,1,0)*(1-$H40))</f>
        <v>0</v>
      </c>
      <c r="AD40" s="23">
        <f>$Z$13*IF(AB40=1,1,IF(AC40=1,FixedParams!$C$46,FixedParams!$C$47))</f>
        <v>0.42539737351864321</v>
      </c>
      <c r="AE40">
        <f>EXP($C40*FixedParams!$B$41)*EXP(IF(AB40+AC40=1,(1-FixedParams!$B$41)*$D40,0))*($B40^((FixedParams!$B$41-1)*$B$11/($B$11-1)))*((1/$B40-1)^$B$11*(AD40)^($B$11-1)+1)^((FixedParams!$B$41-$B$11)/($B$11-1))/((1+IF(AB40=1,FixedParams!$C$25,IF(AC40=1,FixedParams!$C$23,FixedParams!$C$24)))^FixedParams!$B$41)</f>
        <v>8.3251420909100982E-2</v>
      </c>
      <c r="AF40">
        <f t="shared" si="13"/>
        <v>0.90960301617675965</v>
      </c>
      <c r="AG40">
        <f t="shared" si="14"/>
        <v>34.108970168219386</v>
      </c>
      <c r="AH40">
        <f t="shared" si="15"/>
        <v>169.73284825211439</v>
      </c>
      <c r="AI40">
        <f t="shared" si="16"/>
        <v>203.84181842033377</v>
      </c>
      <c r="AJ40" s="23">
        <f t="shared" si="17"/>
        <v>4.9761938696777452</v>
      </c>
      <c r="AK40" s="23">
        <f t="shared" si="18"/>
        <v>1.4377328014387656</v>
      </c>
      <c r="AL40" s="22">
        <f>IF(AB40=1,AG40*(1+FixedParams!$C$25)+AH40*(1+FixedParams!$C$28)/$Z$12,IF(AC40=1,AG40*(1+FixedParams!$C$23)+AH40*(1+FixedParams!$C$26)/$Z$12,AG40*(1+FixedParams!$C$24)+AH40*(1+FixedParams!$C$27)/$Z$12))</f>
        <v>592.66641129890161</v>
      </c>
      <c r="AM40" s="23">
        <f t="shared" si="19"/>
        <v>135.6158587490923</v>
      </c>
      <c r="AN40" s="23">
        <f>AM40^((FixedParams!$B$41-1)/FixedParams!$B$41)*EXP($C40)</f>
        <v>1.4382565997069408</v>
      </c>
      <c r="AO40" s="23">
        <f t="shared" si="20"/>
        <v>-3.159349734702456E-2</v>
      </c>
      <c r="AP40" s="23">
        <f t="shared" si="21"/>
        <v>-1.2499343181519974E-2</v>
      </c>
      <c r="AR40" s="23">
        <f>EXP(-$D$17)*(($B40*FixedParams!$B$30)^$B$11*(1+FixedParams!$C$24)^(1-$B$11)+(1-$B40)^$B$11*((1+FixedParams!$C$27)/$AS$12)^(1-$B$11))^(1/(1-$B$11))</f>
        <v>6.2628731632460619</v>
      </c>
      <c r="AS40" s="23">
        <f>EXP($D40-$D$17)*(($B40*FixedParams!$C$31)^$B$11*(1+FixedParams!$C$25)^(1-$B$11)+(1-$B40)^$B$11*((1+FixedParams!$C$28)/$AS$12)^(1-$B$11))^(1/(1-$B$11))</f>
        <v>4.6028383171530551</v>
      </c>
      <c r="AT40" s="23">
        <f>EXP($D40-$D$17)*(($B40*FixedParams!$C$30)^$B$11*(1+FixedParams!$C$23)^(1-$B$11)+(1-$B40)^$B$11*((1+FixedParams!$C$26)/$AS$12)^(1-$B$11))^(1/(1-$B$11))</f>
        <v>4.7479371334485068</v>
      </c>
      <c r="AU40">
        <f>IF(FixedParams!$H$6=1,IF(AS40&lt;=MIN(AR40:AT40),1,0),$H40)</f>
        <v>1</v>
      </c>
      <c r="AV40">
        <f>IF(FixedParams!$H$6=1,IF(AT40&lt;=MIN(AR40:AT40),1,0),IF(AT40&lt;=AR40,1,0)*(1-$H40))</f>
        <v>0</v>
      </c>
      <c r="AW40" s="23">
        <f>$AS$13*IF(AU40=1,1,IF(AV40=1,FixedParams!$C$46,FixedParams!$C$47))</f>
        <v>0.40208315658592064</v>
      </c>
      <c r="AX40">
        <f>EXP($C40*FixedParams!$B$41)*EXP(IF(AU40+AV40=1,(1-FixedParams!$B$41)*$D40,0))*($B40^((FixedParams!$B$41-1)*$B$11/($B$11-1)))*((1/$B40-1)^$B$11*(AW40)^($B$11-1)+1)^((FixedParams!$B$41-$B$11)/($B$11-1))/((1+IF(AU40=1,FixedParams!$C$25,IF(AV40=1,FixedParams!$C$23,FixedParams!$C$24)))^FixedParams!$B$41)</f>
        <v>8.5443124672118287E-2</v>
      </c>
      <c r="AY40">
        <f t="shared" si="22"/>
        <v>0.90868100560775122</v>
      </c>
      <c r="AZ40">
        <f t="shared" si="23"/>
        <v>37.35073332595379</v>
      </c>
      <c r="BA40">
        <f t="shared" si="24"/>
        <v>170.7961353961922</v>
      </c>
      <c r="BB40">
        <f t="shared" si="25"/>
        <v>208.146868722146</v>
      </c>
      <c r="BC40" s="23">
        <f t="shared" si="26"/>
        <v>4.5727652494981035</v>
      </c>
      <c r="BD40" s="23">
        <f t="shared" si="27"/>
        <v>1.4312817742991191</v>
      </c>
      <c r="BE40" s="22">
        <f>IF(AU40=1,AZ40*(1+FixedParams!$C$25)+BA40*(1+FixedParams!$C$28)/$AS$12,IF(AV40=1,AZ40*(1+FixedParams!$C$23)+BA40*(1+FixedParams!$C$26)/$AS$12,AZ40*(1+FixedParams!$C$24)+BA40*(1+FixedParams!$C$27)/$AS$12))</f>
        <v>632.37966889676443</v>
      </c>
      <c r="BF40" s="23">
        <f t="shared" si="28"/>
        <v>137.38906851021079</v>
      </c>
      <c r="BG40" s="23">
        <f>BF40^((FixedParams!$B$41-1)/FixedParams!$B$41)*EXP($C40)</f>
        <v>1.4382378974596748</v>
      </c>
      <c r="BH40" s="23">
        <f t="shared" si="29"/>
        <v>-1.0693860356955969E-2</v>
      </c>
      <c r="BI40" s="23">
        <f t="shared" si="30"/>
        <v>4.9115274141520388E-4</v>
      </c>
      <c r="BJ40" s="23">
        <f t="shared" si="4"/>
        <v>1.4171414650653566E-2</v>
      </c>
      <c r="BK40" s="23"/>
    </row>
    <row r="41" spans="1:63">
      <c r="A41">
        <v>0.12</v>
      </c>
      <c r="B41">
        <f t="shared" si="5"/>
        <v>0.12910725086539138</v>
      </c>
      <c r="C41">
        <f>(D41-$D$17)*FixedParams!$B$41+$D$9*($A41-0.5)^2+$A41*$B$10</f>
        <v>0.34071617766557355</v>
      </c>
      <c r="D41">
        <f>(A41-$B$6)*FixedParams!$B$40/(FixedParams!$B$39*Sectors!$B$6)</f>
        <v>-0.20720040995357719</v>
      </c>
      <c r="E41">
        <f t="shared" si="6"/>
        <v>1.4059541430414362</v>
      </c>
      <c r="F41" s="23">
        <f>EXP(-$D$17)*(($B41*FixedParams!$B$30)^$B$11*(1+FixedParams!$B$23)^(1-$B$11)+(1-$B41)^$B$11*((1+FixedParams!$B$26)/$B$12)^(1-$B$11))^(1/(1-$B$11))</f>
        <v>4.5924062612659329</v>
      </c>
      <c r="G41" s="23">
        <f>EXP($D41-$D$17)*(($B41*FixedParams!$B$31)^$B$11*(1+FixedParams!$B$25)^(1-$B$11)+(1-$B41)^$B$11*((1+FixedParams!$B$28)/$B$12)^(1-$B$11))^(1/(1-$B$11))</f>
        <v>3.61293943995235</v>
      </c>
      <c r="H41">
        <f t="shared" si="7"/>
        <v>1</v>
      </c>
      <c r="I41" s="23">
        <f>$B$13*IF(H41=1,1,FixedParams!$B$46)</f>
        <v>0.3745928365283252</v>
      </c>
      <c r="J41">
        <f>EXP($C41*FixedParams!$B$41)*EXP(IF(H41=1,(1-FixedParams!$B$41)*$D41,0))*($B41^((FixedParams!$B$41-1)*$B$11/($B$11-1)))*((1/$B41-1)^$B$11*(I41)^($B$11-1)+1)^((FixedParams!$B$41-$B$11)/($B$11-1))/((1+IF(H41=1,FixedParams!$B$25,FixedParams!$B$24))^FixedParams!$B$41)</f>
        <v>0.11980584628466652</v>
      </c>
      <c r="K41">
        <f t="shared" si="31"/>
        <v>0.90194773970511777</v>
      </c>
      <c r="L41">
        <f>K41*FixedParams!$B$8/K$15</f>
        <v>40.904335331328745</v>
      </c>
      <c r="M41">
        <f t="shared" si="2"/>
        <v>164.29698872450456</v>
      </c>
      <c r="N41">
        <f t="shared" si="8"/>
        <v>205.20132405583331</v>
      </c>
      <c r="O41" s="23">
        <f t="shared" si="9"/>
        <v>4.0166155346049353</v>
      </c>
      <c r="P41" s="23">
        <f t="shared" si="10"/>
        <v>1.4127137276468245</v>
      </c>
      <c r="Q41" s="22">
        <f>IF(H41=1,L41*(1+FixedParams!$B$25)+M41*FixedParams!$B$33*(1+FixedParams!$B$28)/FixedParams!$B$32,L41*(1+FixedParams!$B$23)+M41*FixedParams!$B$33*(1+FixedParams!$B$26)/FixedParams!$B$32)</f>
        <v>480.34623045784076</v>
      </c>
      <c r="R41" s="23">
        <f t="shared" si="11"/>
        <v>132.95164185319859</v>
      </c>
      <c r="S41" s="23">
        <f>R41^((FixedParams!$B$41-1)/FixedParams!$B$41)*EXP($C41)</f>
        <v>1.3990889815168319</v>
      </c>
      <c r="T41" s="7">
        <f>(L41*FixedParams!$B$32*(FixedParams!$C$25-FixedParams!$C$23)+FixedParams!$B$33*(FixedParams!$C$28-FixedParams!$C$26)*M41)/N41</f>
        <v>-2196.3908590119413</v>
      </c>
      <c r="U41" s="7">
        <f>(L41*FixedParams!$B$32*(FixedParams!$C$25-FixedParams!$C$23)*$Z$12/$B$12+FixedParams!$B$33*(FixedParams!$C$28-FixedParams!$C$26)*M41)/N41</f>
        <v>-2414.1722460066098</v>
      </c>
      <c r="V41" s="14">
        <f t="shared" si="3"/>
        <v>-2.372355253357636</v>
      </c>
      <c r="W41" s="14">
        <f t="shared" si="12"/>
        <v>0.35343531701013381</v>
      </c>
      <c r="X41" s="23"/>
      <c r="Y41" s="23">
        <f>EXP(-$D$17)*(($B41*FixedParams!$B$30)^$B$11*(1+FixedParams!$C$24)^(1-$B$11)+(1-$B41)^$B$11*((1+FixedParams!$C$27)/$Z$12)^(1-$B$11))^(1/(1-$B$11))</f>
        <v>5.9596774913668371</v>
      </c>
      <c r="Z41" s="23">
        <f>EXP($D41-$D$17)*(($B41*FixedParams!$C$31)^$B$11*(1+FixedParams!$C$25)^(1-$B$11)+(1-$B41)^$B$11*((1+FixedParams!$C$28)/$Z$12)^(1-$B$11))^(1/(1-$B$11))</f>
        <v>4.3919448597212547</v>
      </c>
      <c r="AA41" s="23">
        <f>EXP($D41-$D$17)*(($B41*FixedParams!$C$30)^$B$11*(1+FixedParams!$C$23)^(1-$B$11)+(1-$B41)^$B$11*((1+FixedParams!$C$26)/$Z$12)^(1-$B$11))^(1/(1-$B$11))</f>
        <v>4.5307592618089343</v>
      </c>
      <c r="AB41">
        <f>IF(FixedParams!$H$6=1,IF(Z41&lt;=MIN(Y41:AA41),1,0),$H41)</f>
        <v>1</v>
      </c>
      <c r="AC41">
        <f>IF(FixedParams!$H$6=1,IF(AA41&lt;=MIN(Y41:AA41),1,0),IF(AA41&lt;=Y41,1,0)*(1-$H41))</f>
        <v>0</v>
      </c>
      <c r="AD41" s="23">
        <f>$Z$13*IF(AB41=1,1,IF(AC41=1,FixedParams!$C$46,FixedParams!$C$47))</f>
        <v>0.42539737351864321</v>
      </c>
      <c r="AE41">
        <f>EXP($C41*FixedParams!$B$41)*EXP(IF(AB41+AC41=1,(1-FixedParams!$B$41)*$D41,0))*($B41^((FixedParams!$B$41-1)*$B$11/($B$11-1)))*((1/$B41-1)^$B$11*(AD41)^($B$11-1)+1)^((FixedParams!$B$41-$B$11)/($B$11-1))/((1+IF(AB41=1,FixedParams!$C$25,IF(AC41=1,FixedParams!$C$23,FixedParams!$C$24)))^FixedParams!$B$41)</f>
        <v>8.2752174916136637E-2</v>
      </c>
      <c r="AF41">
        <f t="shared" si="13"/>
        <v>0.90414826650335334</v>
      </c>
      <c r="AG41">
        <f t="shared" si="14"/>
        <v>33.904423909492856</v>
      </c>
      <c r="AH41">
        <f t="shared" si="15"/>
        <v>164.80471681838239</v>
      </c>
      <c r="AI41">
        <f t="shared" si="16"/>
        <v>198.70914072787525</v>
      </c>
      <c r="AJ41" s="23">
        <f t="shared" si="17"/>
        <v>4.8608617346905847</v>
      </c>
      <c r="AK41" s="23">
        <f t="shared" si="18"/>
        <v>1.4448914583185433</v>
      </c>
      <c r="AL41" s="22">
        <f>IF(AB41=1,AG41*(1+FixedParams!$C$25)+AH41*(1+FixedParams!$C$28)/$Z$12,IF(AC41=1,AG41*(1+FixedParams!$C$23)+AH41*(1+FixedParams!$C$26)/$Z$12,AG41*(1+FixedParams!$C$24)+AH41*(1+FixedParams!$C$27)/$Z$12))</f>
        <v>576.53384441809033</v>
      </c>
      <c r="AM41" s="23">
        <f t="shared" si="19"/>
        <v>131.27073832495282</v>
      </c>
      <c r="AN41" s="23">
        <f>AM41^((FixedParams!$B$41-1)/FixedParams!$B$41)*EXP($C41)</f>
        <v>1.3991068008585648</v>
      </c>
      <c r="AO41" s="23">
        <f t="shared" si="20"/>
        <v>-3.2149414633278833E-2</v>
      </c>
      <c r="AP41" s="23">
        <f t="shared" si="21"/>
        <v>-1.2723571740890612E-2</v>
      </c>
      <c r="AR41" s="23">
        <f>EXP(-$D$17)*(($B41*FixedParams!$B$30)^$B$11*(1+FixedParams!$C$24)^(1-$B$11)+(1-$B41)^$B$11*((1+FixedParams!$C$27)/$AS$12)^(1-$B$11))^(1/(1-$B$11))</f>
        <v>6.2776641462218912</v>
      </c>
      <c r="AS41" s="23">
        <f>EXP($D41-$D$17)*(($B41*FixedParams!$C$31)^$B$11*(1+FixedParams!$C$25)^(1-$B$11)+(1-$B41)^$B$11*((1+FixedParams!$C$28)/$AS$12)^(1-$B$11))^(1/(1-$B$11))</f>
        <v>4.6253031363107446</v>
      </c>
      <c r="AT41" s="23">
        <f>EXP($D41-$D$17)*(($B41*FixedParams!$C$30)^$B$11*(1+FixedParams!$C$23)^(1-$B$11)+(1-$B41)^$B$11*((1+FixedParams!$C$26)/$AS$12)^(1-$B$11))^(1/(1-$B$11))</f>
        <v>4.7691902804095712</v>
      </c>
      <c r="AU41">
        <f>IF(FixedParams!$H$6=1,IF(AS41&lt;=MIN(AR41:AT41),1,0),$H41)</f>
        <v>1</v>
      </c>
      <c r="AV41">
        <f>IF(FixedParams!$H$6=1,IF(AT41&lt;=MIN(AR41:AT41),1,0),IF(AT41&lt;=AR41,1,0)*(1-$H41))</f>
        <v>0</v>
      </c>
      <c r="AW41" s="23">
        <f>$AS$13*IF(AU41=1,1,IF(AV41=1,FixedParams!$C$46,FixedParams!$C$47))</f>
        <v>0.40208315658592064</v>
      </c>
      <c r="AX41">
        <f>EXP($C41*FixedParams!$B$41)*EXP(IF(AU41+AV41=1,(1-FixedParams!$B$41)*$D41,0))*($B41^((FixedParams!$B$41-1)*$B$11/($B$11-1)))*((1/$B41-1)^$B$11*(AW41)^($B$11-1)+1)^((FixedParams!$B$41-$B$11)/($B$11-1))/((1+IF(AU41=1,FixedParams!$C$25,IF(AV41=1,FixedParams!$C$23,FixedParams!$C$24)))^FixedParams!$B$41)</f>
        <v>8.4926565504318985E-2</v>
      </c>
      <c r="AY41">
        <f t="shared" si="22"/>
        <v>0.90318743891232645</v>
      </c>
      <c r="AZ41">
        <f t="shared" si="23"/>
        <v>37.124923890758296</v>
      </c>
      <c r="BA41">
        <f t="shared" si="24"/>
        <v>165.82898966381859</v>
      </c>
      <c r="BB41">
        <f t="shared" si="25"/>
        <v>202.9539135545769</v>
      </c>
      <c r="BC41" s="23">
        <f t="shared" si="26"/>
        <v>4.4667832896244475</v>
      </c>
      <c r="BD41" s="23">
        <f t="shared" si="27"/>
        <v>1.4382673523289844</v>
      </c>
      <c r="BE41" s="22">
        <f>IF(AU41=1,AZ41*(1+FixedParams!$C$25)+BA41*(1+FixedParams!$C$28)/$AS$12,IF(AV41=1,AZ41*(1+FixedParams!$C$23)+BA41*(1+FixedParams!$C$26)/$AS$12,AZ41*(1+FixedParams!$C$24)+BA41*(1+FixedParams!$C$27)/$AS$12))</f>
        <v>615.16603431580347</v>
      </c>
      <c r="BF41" s="23">
        <f t="shared" si="28"/>
        <v>133.00015505718292</v>
      </c>
      <c r="BG41" s="23">
        <f>BF41^((FixedParams!$B$41-1)/FixedParams!$B$41)*EXP($C41)</f>
        <v>1.3990884705804858</v>
      </c>
      <c r="BH41" s="23">
        <f t="shared" si="29"/>
        <v>-1.1012639347052263E-2</v>
      </c>
      <c r="BI41" s="23">
        <f t="shared" si="30"/>
        <v>3.6482704825457034E-4</v>
      </c>
      <c r="BJ41" s="23">
        <f t="shared" si="4"/>
        <v>1.4045088957492933E-2</v>
      </c>
      <c r="BK41" s="23"/>
    </row>
    <row r="42" spans="1:63">
      <c r="A42">
        <v>0.125</v>
      </c>
      <c r="B42">
        <f t="shared" si="5"/>
        <v>0.13085484069489045</v>
      </c>
      <c r="C42">
        <f>(D42-$D$17)*FixedParams!$B$41+$D$9*($A42-0.5)^2+$A42*$B$10</f>
        <v>0.31329842715018497</v>
      </c>
      <c r="D42">
        <f>(A42-$B$6)*FixedParams!$B$40/(FixedParams!$B$39*Sectors!$B$6)</f>
        <v>-0.20451393891220943</v>
      </c>
      <c r="E42">
        <f t="shared" si="6"/>
        <v>1.3679296974818731</v>
      </c>
      <c r="F42" s="23">
        <f>EXP(-$D$17)*(($B42*FixedParams!$B$30)^$B$11*(1+FixedParams!$B$23)^(1-$B$11)+(1-$B42)^$B$11*((1+FixedParams!$B$26)/$B$12)^(1-$B$11))^(1/(1-$B$11))</f>
        <v>4.602090961508436</v>
      </c>
      <c r="G42" s="23">
        <f>EXP($D42-$D$17)*(($B42*FixedParams!$B$31)^$B$11*(1+FixedParams!$B$25)^(1-$B$11)+(1-$B42)^$B$11*((1+FixedParams!$B$28)/$B$12)^(1-$B$11))^(1/(1-$B$11))</f>
        <v>3.6300162590720553</v>
      </c>
      <c r="H42">
        <f t="shared" si="7"/>
        <v>1</v>
      </c>
      <c r="I42" s="23">
        <f>$B$13*IF(H42=1,1,FixedParams!$B$46)</f>
        <v>0.3745928365283252</v>
      </c>
      <c r="J42">
        <f>EXP($C42*FixedParams!$B$41)*EXP(IF(H42=1,(1-FixedParams!$B$41)*$D42,0))*($B42^((FixedParams!$B$41-1)*$B$11/($B$11-1)))*((1/$B42-1)^$B$11*(I42)^($B$11-1)+1)^((FixedParams!$B$41-$B$11)/($B$11-1))/((1+IF(H42=1,FixedParams!$B$25,FixedParams!$B$24))^FixedParams!$B$41)</f>
        <v>0.11906494408031353</v>
      </c>
      <c r="K42">
        <f t="shared" si="31"/>
        <v>0.89636992285158201</v>
      </c>
      <c r="L42">
        <f>K42*FixedParams!$B$8/K$15</f>
        <v>40.651375119833176</v>
      </c>
      <c r="M42">
        <f t="shared" si="2"/>
        <v>159.53950014082434</v>
      </c>
      <c r="N42">
        <f t="shared" si="8"/>
        <v>200.19087526065752</v>
      </c>
      <c r="O42" s="23">
        <f t="shared" si="9"/>
        <v>3.9245781888196816</v>
      </c>
      <c r="P42" s="23">
        <f t="shared" si="10"/>
        <v>1.4193910210794727</v>
      </c>
      <c r="Q42" s="22">
        <f>IF(H42=1,L42*(1+FixedParams!$B$25)+M42*FixedParams!$B$33*(1+FixedParams!$B$28)/FixedParams!$B$32,L42*(1+FixedParams!$B$23)+M42*FixedParams!$B$33*(1+FixedParams!$B$26)/FixedParams!$B$32)</f>
        <v>467.37014246092423</v>
      </c>
      <c r="R42" s="23">
        <f t="shared" si="11"/>
        <v>128.75152867232572</v>
      </c>
      <c r="S42" s="23">
        <f>R42^((FixedParams!$B$41-1)/FixedParams!$B$41)*EXP($C42)</f>
        <v>1.3612939482917885</v>
      </c>
      <c r="T42" s="7">
        <f>(L42*FixedParams!$B$32*(FixedParams!$C$25-FixedParams!$C$23)+FixedParams!$B$33*(FixedParams!$C$28-FixedParams!$C$26)*M42)/N42</f>
        <v>-2154.125325392376</v>
      </c>
      <c r="U42" s="7">
        <f>(L42*FixedParams!$B$32*(FixedParams!$C$25-FixedParams!$C$23)*$Z$12/$B$12+FixedParams!$B$33*(FixedParams!$C$28-FixedParams!$C$26)*M42)/N42</f>
        <v>-2375.9769129304996</v>
      </c>
      <c r="V42" s="14">
        <f t="shared" si="3"/>
        <v>-2.349174489786634</v>
      </c>
      <c r="W42" s="14">
        <f t="shared" si="12"/>
        <v>0.36325425160506869</v>
      </c>
      <c r="X42" s="23"/>
      <c r="Y42" s="23">
        <f>EXP(-$D$17)*(($B42*FixedParams!$B$30)^$B$11*(1+FixedParams!$C$24)^(1-$B$11)+(1-$B42)^$B$11*((1+FixedParams!$C$27)/$Z$12)^(1-$B$11))^(1/(1-$B$11))</f>
        <v>5.974171576852588</v>
      </c>
      <c r="Z42" s="23">
        <f>EXP($D42-$D$17)*(($B42*FixedParams!$C$31)^$B$11*(1+FixedParams!$C$25)^(1-$B$11)+(1-$B42)^$B$11*((1+FixedParams!$C$28)/$Z$12)^(1-$B$11))^(1/(1-$B$11))</f>
        <v>4.413702137093404</v>
      </c>
      <c r="AA42" s="23">
        <f>EXP($D42-$D$17)*(($B42*FixedParams!$C$30)^$B$11*(1+FixedParams!$C$23)^(1-$B$11)+(1-$B42)^$B$11*((1+FixedParams!$C$26)/$Z$12)^(1-$B$11))^(1/(1-$B$11))</f>
        <v>4.5514003338491928</v>
      </c>
      <c r="AB42">
        <f>IF(FixedParams!$H$6=1,IF(Z42&lt;=MIN(Y42:AA42),1,0),$H42)</f>
        <v>1</v>
      </c>
      <c r="AC42">
        <f>IF(FixedParams!$H$6=1,IF(AA42&lt;=MIN(Y42:AA42),1,0),IF(AA42&lt;=Y42,1,0)*(1-$H42))</f>
        <v>0</v>
      </c>
      <c r="AD42" s="23">
        <f>$Z$13*IF(AB42=1,1,IF(AC42=1,FixedParams!$C$46,FixedParams!$C$47))</f>
        <v>0.42539737351864321</v>
      </c>
      <c r="AE42">
        <f>EXP($C42*FixedParams!$B$41)*EXP(IF(AB42+AC42=1,(1-FixedParams!$B$41)*$D42,0))*($B42^((FixedParams!$B$41-1)*$B$11/($B$11-1)))*((1/$B42-1)^$B$11*(AD42)^($B$11-1)+1)^((FixedParams!$B$41-$B$11)/($B$11-1))/((1+IF(AB42=1,FixedParams!$C$25,IF(AC42=1,FixedParams!$C$23,FixedParams!$C$24)))^FixedParams!$B$41)</f>
        <v>8.2249741758920733E-2</v>
      </c>
      <c r="AF42">
        <f t="shared" si="13"/>
        <v>0.89865869395023379</v>
      </c>
      <c r="AG42">
        <f t="shared" si="14"/>
        <v>33.698571836532885</v>
      </c>
      <c r="AH42">
        <f t="shared" si="15"/>
        <v>160.05066606463657</v>
      </c>
      <c r="AI42">
        <f t="shared" si="16"/>
        <v>193.74923790116947</v>
      </c>
      <c r="AJ42" s="23">
        <f t="shared" si="17"/>
        <v>4.7494792017008978</v>
      </c>
      <c r="AK42" s="23">
        <f t="shared" si="18"/>
        <v>1.4520493132633072</v>
      </c>
      <c r="AL42" s="22">
        <f>IF(AB42=1,AG42*(1+FixedParams!$C$25)+AH42*(1+FixedParams!$C$28)/$Z$12,IF(AC42=1,AG42*(1+FixedParams!$C$23)+AH42*(1+FixedParams!$C$26)/$Z$12,AG42*(1+FixedParams!$C$24)+AH42*(1+FixedParams!$C$27)/$Z$12))</f>
        <v>560.95946813867511</v>
      </c>
      <c r="AM42" s="23">
        <f t="shared" si="19"/>
        <v>127.09499887278049</v>
      </c>
      <c r="AN42" s="23">
        <f>AM42^((FixedParams!$B$41-1)/FixedParams!$B$41)*EXP($C42)</f>
        <v>1.3613115942412441</v>
      </c>
      <c r="AO42" s="23">
        <f t="shared" si="20"/>
        <v>-3.2706552911410752E-2</v>
      </c>
      <c r="AP42" s="23">
        <f t="shared" si="21"/>
        <v>-1.2949583207044958E-2</v>
      </c>
      <c r="AR42" s="23">
        <f>EXP(-$D$17)*(($B42*FixedParams!$B$30)^$B$11*(1+FixedParams!$C$24)^(1-$B$11)+(1-$B42)^$B$11*((1+FixedParams!$C$27)/$AS$12)^(1-$B$11))^(1/(1-$B$11))</f>
        <v>6.2923361347986297</v>
      </c>
      <c r="AS42" s="23">
        <f>EXP($D42-$D$17)*(($B42*FixedParams!$C$31)^$B$11*(1+FixedParams!$C$25)^(1-$B$11)+(1-$B42)^$B$11*((1+FixedParams!$C$28)/$AS$12)^(1-$B$11))^(1/(1-$B$11))</f>
        <v>4.6477572906492446</v>
      </c>
      <c r="AT42" s="23">
        <f>EXP($D42-$D$17)*(($B42*FixedParams!$C$30)^$B$11*(1+FixedParams!$C$23)^(1-$B$11)+(1-$B42)^$B$11*((1+FixedParams!$C$26)/$AS$12)^(1-$B$11))^(1/(1-$B$11))</f>
        <v>4.7903995970196327</v>
      </c>
      <c r="AU42">
        <f>IF(FixedParams!$H$6=1,IF(AS42&lt;=MIN(AR42:AT42),1,0),$H42)</f>
        <v>1</v>
      </c>
      <c r="AV42">
        <f>IF(FixedParams!$H$6=1,IF(AT42&lt;=MIN(AR42:AT42),1,0),IF(AT42&lt;=AR42,1,0)*(1-$H42))</f>
        <v>0</v>
      </c>
      <c r="AW42" s="23">
        <f>$AS$13*IF(AU42=1,1,IF(AV42=1,FixedParams!$C$46,FixedParams!$C$47))</f>
        <v>0.40208315658592064</v>
      </c>
      <c r="AX42">
        <f>EXP($C42*FixedParams!$B$41)*EXP(IF(AU42+AV42=1,(1-FixedParams!$B$41)*$D42,0))*($B42^((FixedParams!$B$41-1)*$B$11/($B$11-1)))*((1/$B42-1)^$B$11*(AW42)^($B$11-1)+1)^((FixedParams!$B$41-$B$11)/($B$11-1))/((1+IF(AU42=1,FixedParams!$C$25,IF(AV42=1,FixedParams!$C$23,FixedParams!$C$24)))^FixedParams!$B$41)</f>
        <v>8.4406752887206643E-2</v>
      </c>
      <c r="AY42">
        <f t="shared" si="22"/>
        <v>0.89765927203573082</v>
      </c>
      <c r="AZ42">
        <f t="shared" si="23"/>
        <v>36.897692237939729</v>
      </c>
      <c r="BA42">
        <f t="shared" si="24"/>
        <v>161.03742189524434</v>
      </c>
      <c r="BB42">
        <f t="shared" si="25"/>
        <v>197.93511413318407</v>
      </c>
      <c r="BC42" s="23">
        <f t="shared" si="26"/>
        <v>4.364430730701879</v>
      </c>
      <c r="BD42" s="23">
        <f t="shared" si="27"/>
        <v>1.4452496140656672</v>
      </c>
      <c r="BE42" s="22">
        <f>IF(AU42=1,AZ42*(1+FixedParams!$C$25)+BA42*(1+FixedParams!$C$28)/$AS$12,IF(AV42=1,AZ42*(1+FixedParams!$C$23)+BA42*(1+FixedParams!$C$26)/$AS$12,AZ42*(1+FixedParams!$C$24)+BA42*(1+FixedParams!$C$27)/$AS$12))</f>
        <v>598.54799623351835</v>
      </c>
      <c r="BF42" s="23">
        <f t="shared" si="28"/>
        <v>128.78211119968083</v>
      </c>
      <c r="BG42" s="23">
        <f>BF42^((FixedParams!$B$41-1)/FixedParams!$B$41)*EXP($C42)</f>
        <v>1.3612936246565683</v>
      </c>
      <c r="BH42" s="23">
        <f t="shared" si="29"/>
        <v>-1.1332017134812866E-2</v>
      </c>
      <c r="BI42" s="23">
        <f t="shared" si="30"/>
        <v>2.3750316668574511E-4</v>
      </c>
      <c r="BJ42" s="23">
        <f t="shared" si="4"/>
        <v>1.3917765075924108E-2</v>
      </c>
      <c r="BK42" s="23"/>
    </row>
    <row r="43" spans="1:63">
      <c r="A43">
        <v>0.13</v>
      </c>
      <c r="B43">
        <f t="shared" si="5"/>
        <v>0.13260243052438953</v>
      </c>
      <c r="C43">
        <f>(D43-$D$17)*FixedParams!$B$41+$D$9*($A43-0.5)^2+$A43*$B$10</f>
        <v>0.28609317497310155</v>
      </c>
      <c r="D43">
        <f>(A43-$B$6)*FixedParams!$B$40/(FixedParams!$B$39*Sectors!$B$6)</f>
        <v>-0.20182746787084163</v>
      </c>
      <c r="E43">
        <f t="shared" si="6"/>
        <v>1.3312164855341748</v>
      </c>
      <c r="F43" s="23">
        <f>EXP(-$D$17)*(($B43*FixedParams!$B$30)^$B$11*(1+FixedParams!$B$23)^(1-$B$11)+(1-$B43)^$B$11*((1+FixedParams!$B$26)/$B$12)^(1-$B$11))^(1/(1-$B$11))</f>
        <v>4.6116751946548513</v>
      </c>
      <c r="G43" s="23">
        <f>EXP($D43-$D$17)*(($B43*FixedParams!$B$31)^$B$11*(1+FixedParams!$B$25)^(1-$B$11)+(1-$B43)^$B$11*((1+FixedParams!$B$28)/$B$12)^(1-$B$11))^(1/(1-$B$11))</f>
        <v>3.6470759912122226</v>
      </c>
      <c r="H43">
        <f t="shared" si="7"/>
        <v>1</v>
      </c>
      <c r="I43" s="23">
        <f>$B$13*IF(H43=1,1,FixedParams!$B$46)</f>
        <v>0.3745928365283252</v>
      </c>
      <c r="J43">
        <f>EXP($C43*FixedParams!$B$41)*EXP(IF(H43=1,(1-FixedParams!$B$41)*$D43,0))*($B43^((FixedParams!$B$41-1)*$B$11/($B$11-1)))*((1/$B43-1)^$B$11*(I43)^($B$11-1)+1)^((FixedParams!$B$41-$B$11)/($B$11-1))/((1+IF(H43=1,FixedParams!$B$25,FixedParams!$B$24))^FixedParams!$B$41)</f>
        <v>0.11832049318877623</v>
      </c>
      <c r="K43">
        <f t="shared" si="31"/>
        <v>0.89076539001978594</v>
      </c>
      <c r="L43">
        <f>K43*FixedParams!$B$8/K$15</f>
        <v>40.39720330894513</v>
      </c>
      <c r="M43">
        <f t="shared" si="2"/>
        <v>154.94964176768414</v>
      </c>
      <c r="N43">
        <f t="shared" si="8"/>
        <v>195.34684507662928</v>
      </c>
      <c r="O43" s="23">
        <f t="shared" si="9"/>
        <v>3.8356526956254351</v>
      </c>
      <c r="P43" s="23">
        <f t="shared" si="10"/>
        <v>1.4260616332458116</v>
      </c>
      <c r="Q43" s="22">
        <f>IF(H43=1,L43*(1+FixedParams!$B$25)+M43*FixedParams!$B$33*(1+FixedParams!$B$28)/FixedParams!$B$32,L43*(1+FixedParams!$B$23)+M43*FixedParams!$B$33*(1+FixedParams!$B$26)/FixedParams!$B$32)</f>
        <v>454.84112479609405</v>
      </c>
      <c r="R43" s="23">
        <f t="shared" si="11"/>
        <v>124.71391489841513</v>
      </c>
      <c r="S43" s="23">
        <f>R43^((FixedParams!$B$41-1)/FixedParams!$B$41)*EXP($C43)</f>
        <v>1.3248010824117218</v>
      </c>
      <c r="T43" s="7">
        <f>(L43*FixedParams!$B$32*(FixedParams!$C$25-FixedParams!$C$23)+FixedParams!$B$33*(FixedParams!$C$28-FixedParams!$C$26)*M43)/N43</f>
        <v>-2111.7606122275529</v>
      </c>
      <c r="U43" s="7">
        <f>(L43*FixedParams!$B$32*(FixedParams!$C$25-FixedParams!$C$23)*$Z$12/$B$12+FixedParams!$B$33*(FixedParams!$C$28-FixedParams!$C$26)*M43)/N43</f>
        <v>-2337.6919513689295</v>
      </c>
      <c r="V43" s="14">
        <f t="shared" si="3"/>
        <v>-2.3262552269082244</v>
      </c>
      <c r="W43" s="14">
        <f t="shared" si="12"/>
        <v>0.37283559687186396</v>
      </c>
      <c r="X43" s="23"/>
      <c r="Y43" s="23">
        <f>EXP(-$D$17)*(($B43*FixedParams!$B$30)^$B$11*(1+FixedParams!$C$24)^(1-$B$11)+(1-$B43)^$B$11*((1+FixedParams!$C$27)/$Z$12)^(1-$B$11))^(1/(1-$B$11))</f>
        <v>5.988559297331526</v>
      </c>
      <c r="Z43" s="23">
        <f>EXP($D43-$D$17)*(($B43*FixedParams!$C$31)^$B$11*(1+FixedParams!$C$25)^(1-$B$11)+(1-$B43)^$B$11*((1+FixedParams!$C$28)/$Z$12)^(1-$B$11))^(1/(1-$B$11))</f>
        <v>4.4354561139066515</v>
      </c>
      <c r="AA43" s="23">
        <f>EXP($D43-$D$17)*(($B43*FixedParams!$C$30)^$B$11*(1+FixedParams!$C$23)^(1-$B$11)+(1-$B43)^$B$11*((1+FixedParams!$C$26)/$Z$12)^(1-$B$11))^(1/(1-$B$11))</f>
        <v>4.5720069041765496</v>
      </c>
      <c r="AB43">
        <f>IF(FixedParams!$H$6=1,IF(Z43&lt;=MIN(Y43:AA43),1,0),$H43)</f>
        <v>1</v>
      </c>
      <c r="AC43">
        <f>IF(FixedParams!$H$6=1,IF(AA43&lt;=MIN(Y43:AA43),1,0),IF(AA43&lt;=Y43,1,0)*(1-$H43))</f>
        <v>0</v>
      </c>
      <c r="AD43" s="23">
        <f>$Z$13*IF(AB43=1,1,IF(AC43=1,FixedParams!$C$46,FixedParams!$C$47))</f>
        <v>0.42539737351864321</v>
      </c>
      <c r="AE43">
        <f>EXP($C43*FixedParams!$B$41)*EXP(IF(AB43+AC43=1,(1-FixedParams!$B$41)*$D43,0))*($B43^((FixedParams!$B$41-1)*$B$11/($B$11-1)))*((1/$B43-1)^$B$11*(AD43)^($B$11-1)+1)^((FixedParams!$B$41-$B$11)/($B$11-1))/((1+IF(AB43=1,FixedParams!$C$25,IF(AC43=1,FixedParams!$C$23,FixedParams!$C$24)))^FixedParams!$B$41)</f>
        <v>8.1744814500197147E-2</v>
      </c>
      <c r="AF43">
        <f t="shared" si="13"/>
        <v>0.89314187090421859</v>
      </c>
      <c r="AG43">
        <f t="shared" si="14"/>
        <v>33.491697904330238</v>
      </c>
      <c r="AH43">
        <f t="shared" si="15"/>
        <v>155.4638598047683</v>
      </c>
      <c r="AI43">
        <f t="shared" si="16"/>
        <v>188.95555770909854</v>
      </c>
      <c r="AJ43" s="23">
        <f t="shared" si="17"/>
        <v>4.6418625967800793</v>
      </c>
      <c r="AK43" s="23">
        <f t="shared" si="18"/>
        <v>1.4592060823680806</v>
      </c>
      <c r="AL43" s="22">
        <f>IF(AB43=1,AG43*(1+FixedParams!$C$25)+AH43*(1+FixedParams!$C$28)/$Z$12,IF(AC43=1,AG43*(1+FixedParams!$C$23)+AH43*(1+FixedParams!$C$26)/$Z$12,AG43*(1+FixedParams!$C$24)+AH43*(1+FixedParams!$C$27)/$Z$12))</f>
        <v>545.92168058877678</v>
      </c>
      <c r="AM43" s="23">
        <f t="shared" si="19"/>
        <v>123.08129458819987</v>
      </c>
      <c r="AN43" s="23">
        <f>AM43^((FixedParams!$B$41-1)/FixedParams!$B$41)*EXP($C43)</f>
        <v>1.3248185573889757</v>
      </c>
      <c r="AO43" s="23">
        <f t="shared" si="20"/>
        <v>-3.3264828251267524E-2</v>
      </c>
      <c r="AP43" s="23">
        <f t="shared" si="21"/>
        <v>-1.3177364792044956E-2</v>
      </c>
      <c r="AR43" s="23">
        <f>EXP(-$D$17)*(($B43*FixedParams!$B$30)^$B$11*(1+FixedParams!$C$24)^(1-$B$11)+(1-$B43)^$B$11*((1+FixedParams!$C$27)/$AS$12)^(1-$B$11))^(1/(1-$B$11))</f>
        <v>6.3068884526792672</v>
      </c>
      <c r="AS43" s="23">
        <f>EXP($D43-$D$17)*(($B43*FixedParams!$C$31)^$B$11*(1+FixedParams!$C$25)^(1-$B$11)+(1-$B43)^$B$11*((1+FixedParams!$C$28)/$AS$12)^(1-$B$11))^(1/(1-$B$11))</f>
        <v>4.6701998454522302</v>
      </c>
      <c r="AT43" s="23">
        <f>EXP($D43-$D$17)*(($B43*FixedParams!$C$30)^$B$11*(1+FixedParams!$C$23)^(1-$B$11)+(1-$B43)^$B$11*((1+FixedParams!$C$26)/$AS$12)^(1-$B$11))^(1/(1-$B$11))</f>
        <v>4.8115640649391889</v>
      </c>
      <c r="AU43">
        <f>IF(FixedParams!$H$6=1,IF(AS43&lt;=MIN(AR43:AT43),1,0),$H43)</f>
        <v>1</v>
      </c>
      <c r="AV43">
        <f>IF(FixedParams!$H$6=1,IF(AT43&lt;=MIN(AR43:AT43),1,0),IF(AT43&lt;=AR43,1,0)*(1-$H43))</f>
        <v>0</v>
      </c>
      <c r="AW43" s="23">
        <f>$AS$13*IF(AU43=1,1,IF(AV43=1,FixedParams!$C$46,FixedParams!$C$47))</f>
        <v>0.40208315658592064</v>
      </c>
      <c r="AX43">
        <f>EXP($C43*FixedParams!$B$41)*EXP(IF(AU43+AV43=1,(1-FixedParams!$B$41)*$D43,0))*($B43^((FixedParams!$B$41-1)*$B$11/($B$11-1)))*((1/$B43-1)^$B$11*(AW43)^($B$11-1)+1)^((FixedParams!$B$41-$B$11)/($B$11-1))/((1+IF(AU43=1,FixedParams!$C$25,IF(AV43=1,FixedParams!$C$23,FixedParams!$C$24)))^FixedParams!$B$41)</f>
        <v>8.3884399347910255E-2</v>
      </c>
      <c r="AY43">
        <f t="shared" si="22"/>
        <v>0.89210408264873153</v>
      </c>
      <c r="AZ43">
        <f t="shared" si="23"/>
        <v>36.669349842656352</v>
      </c>
      <c r="BA43">
        <f t="shared" si="24"/>
        <v>156.41453414194294</v>
      </c>
      <c r="BB43">
        <f t="shared" si="25"/>
        <v>193.08388398459928</v>
      </c>
      <c r="BC43" s="23">
        <f t="shared" si="26"/>
        <v>4.2655387895639922</v>
      </c>
      <c r="BD43" s="23">
        <f t="shared" si="27"/>
        <v>1.4522282688531962</v>
      </c>
      <c r="BE43" s="22">
        <f>IF(AU43=1,AZ43*(1+FixedParams!$C$25)+BA43*(1+FixedParams!$C$28)/$AS$12,IF(AV43=1,AZ43*(1+FixedParams!$C$23)+BA43*(1+FixedParams!$C$26)/$AS$12,AZ43*(1+FixedParams!$C$24)+BA43*(1+FixedParams!$C$27)/$AS$12))</f>
        <v>582.50250515730568</v>
      </c>
      <c r="BF43" s="23">
        <f t="shared" si="28"/>
        <v>124.72753296082989</v>
      </c>
      <c r="BG43" s="23">
        <f>BF43^((FixedParams!$B$41-1)/FixedParams!$B$41)*EXP($C43)</f>
        <v>1.3248009376139565</v>
      </c>
      <c r="BH43" s="23">
        <f t="shared" si="29"/>
        <v>-1.1651944739534112E-2</v>
      </c>
      <c r="BI43" s="23">
        <f t="shared" si="30"/>
        <v>1.0918844919461927E-4</v>
      </c>
      <c r="BJ43" s="23">
        <f t="shared" si="4"/>
        <v>1.3789450358432981E-2</v>
      </c>
      <c r="BK43" s="23"/>
    </row>
    <row r="44" spans="1:63">
      <c r="A44">
        <v>0.13500000000000001</v>
      </c>
      <c r="B44">
        <f t="shared" si="5"/>
        <v>0.13435002035388857</v>
      </c>
      <c r="C44">
        <f>(D44-$D$17)*FixedParams!$B$41+$D$9*($A44-0.5)^2+$A44*$B$10</f>
        <v>0.25910042113432341</v>
      </c>
      <c r="D44">
        <f>(A44-$B$6)*FixedParams!$B$40/(FixedParams!$B$39*Sectors!$B$6)</f>
        <v>-0.19914099682947381</v>
      </c>
      <c r="E44">
        <f t="shared" si="6"/>
        <v>1.2957639203774631</v>
      </c>
      <c r="F44" s="23">
        <f>EXP(-$D$17)*(($B44*FixedParams!$B$30)^$B$11*(1+FixedParams!$B$23)^(1-$B$11)+(1-$B44)^$B$11*((1+FixedParams!$B$26)/$B$12)^(1-$B$11))^(1/(1-$B$11))</f>
        <v>4.6211585334652936</v>
      </c>
      <c r="G44" s="23">
        <f>EXP($D44-$D$17)*(($B44*FixedParams!$B$31)^$B$11*(1+FixedParams!$B$25)^(1-$B$11)+(1-$B44)^$B$11*((1+FixedParams!$B$28)/$B$12)^(1-$B$11))^(1/(1-$B$11))</f>
        <v>3.6641178814947235</v>
      </c>
      <c r="H44">
        <f t="shared" si="7"/>
        <v>1</v>
      </c>
      <c r="I44" s="23">
        <f>$B$13*IF(H44=1,1,FixedParams!$B$46)</f>
        <v>0.3745928365283252</v>
      </c>
      <c r="J44">
        <f>EXP($C44*FixedParams!$B$41)*EXP(IF(H44=1,(1-FixedParams!$B$41)*$D44,0))*($B44^((FixedParams!$B$41-1)*$B$11/($B$11-1)))*((1/$B44-1)^$B$11*(I44)^($B$11-1)+1)^((FixedParams!$B$41-$B$11)/($B$11-1))/((1+IF(H44=1,FixedParams!$B$25,FixedParams!$B$24))^FixedParams!$B$41)</f>
        <v>0.11757344548163502</v>
      </c>
      <c r="K44">
        <f t="shared" si="31"/>
        <v>0.88514130729091045</v>
      </c>
      <c r="L44">
        <f>K44*FixedParams!$B$8/K$15</f>
        <v>40.142144888433684</v>
      </c>
      <c r="M44">
        <f t="shared" si="2"/>
        <v>150.52084785365903</v>
      </c>
      <c r="N44">
        <f t="shared" si="8"/>
        <v>190.66299274209271</v>
      </c>
      <c r="O44" s="23">
        <f t="shared" si="9"/>
        <v>3.7496961926673031</v>
      </c>
      <c r="P44" s="23">
        <f t="shared" si="10"/>
        <v>1.4327252689771257</v>
      </c>
      <c r="Q44" s="22">
        <f>IF(H44=1,L44*(1+FixedParams!$B$25)+M44*FixedParams!$B$33*(1+FixedParams!$B$28)/FixedParams!$B$32,L44*(1+FixedParams!$B$23)+M44*FixedParams!$B$33*(1+FixedParams!$B$26)/FixedParams!$B$32)</f>
        <v>442.74194460250482</v>
      </c>
      <c r="R44" s="23">
        <f t="shared" si="11"/>
        <v>120.8317960616198</v>
      </c>
      <c r="S44" s="23">
        <f>R44^((FixedParams!$B$41-1)/FixedParams!$B$41)*EXP($C44)</f>
        <v>1.2895601902783487</v>
      </c>
      <c r="T44" s="7">
        <f>(L44*FixedParams!$B$32*(FixedParams!$C$25-FixedParams!$C$23)+FixedParams!$B$33*(FixedParams!$C$28-FixedParams!$C$26)*M44)/N44</f>
        <v>-2069.3025731981215</v>
      </c>
      <c r="U44" s="7">
        <f>(L44*FixedParams!$B$32*(FixedParams!$C$25-FixedParams!$C$23)*$Z$12/$B$12+FixedParams!$B$33*(FixedParams!$C$28-FixedParams!$C$26)*M44)/N44</f>
        <v>-2299.322651288996</v>
      </c>
      <c r="V44" s="14">
        <f t="shared" si="3"/>
        <v>-2.3035904335556676</v>
      </c>
      <c r="W44" s="14">
        <f t="shared" si="12"/>
        <v>0.38218720919171412</v>
      </c>
      <c r="X44" s="23"/>
      <c r="Y44" s="23">
        <f>EXP(-$D$17)*(($B44*FixedParams!$B$30)^$B$11*(1+FixedParams!$C$24)^(1-$B$11)+(1-$B44)^$B$11*((1+FixedParams!$C$27)/$Z$12)^(1-$B$11))^(1/(1-$B$11))</f>
        <v>6.0028399821630751</v>
      </c>
      <c r="Z44" s="23">
        <f>EXP($D44-$D$17)*(($B44*FixedParams!$C$31)^$B$11*(1+FixedParams!$C$25)^(1-$B$11)+(1-$B44)^$B$11*((1+FixedParams!$C$28)/$Z$12)^(1-$B$11))^(1/(1-$B$11))</f>
        <v>4.4572059197183984</v>
      </c>
      <c r="AA44" s="23">
        <f>EXP($D44-$D$17)*(($B44*FixedParams!$C$30)^$B$11*(1+FixedParams!$C$23)^(1-$B$11)+(1-$B44)^$B$11*((1+FixedParams!$C$26)/$Z$12)^(1-$B$11))^(1/(1-$B$11))</f>
        <v>4.5925780069345432</v>
      </c>
      <c r="AB44">
        <f>IF(FixedParams!$H$6=1,IF(Z44&lt;=MIN(Y44:AA44),1,0),$H44)</f>
        <v>1</v>
      </c>
      <c r="AC44">
        <f>IF(FixedParams!$H$6=1,IF(AA44&lt;=MIN(Y44:AA44),1,0),IF(AA44&lt;=Y44,1,0)*(1-$H44))</f>
        <v>0</v>
      </c>
      <c r="AD44" s="23">
        <f>$Z$13*IF(AB44=1,1,IF(AC44=1,FixedParams!$C$46,FixedParams!$C$47))</f>
        <v>0.42539737351864321</v>
      </c>
      <c r="AE44">
        <f>EXP($C44*FixedParams!$B$41)*EXP(IF(AB44+AC44=1,(1-FixedParams!$B$41)*$D44,0))*($B44^((FixedParams!$B$41-1)*$B$11/($B$11-1)))*((1/$B44-1)^$B$11*(AD44)^($B$11-1)+1)^((FixedParams!$B$41-$B$11)/($B$11-1))/((1+IF(AB44=1,FixedParams!$C$25,IF(AC44=1,FixedParams!$C$23,FixedParams!$C$24)))^FixedParams!$B$41)</f>
        <v>8.123804811681444E-2</v>
      </c>
      <c r="AF44">
        <f t="shared" si="13"/>
        <v>0.88760495362655201</v>
      </c>
      <c r="AG44">
        <f t="shared" si="14"/>
        <v>33.284070463689552</v>
      </c>
      <c r="AH44">
        <f t="shared" si="15"/>
        <v>151.03775401262476</v>
      </c>
      <c r="AI44">
        <f t="shared" si="16"/>
        <v>184.3218244763143</v>
      </c>
      <c r="AJ44" s="23">
        <f t="shared" si="17"/>
        <v>4.5378390295560669</v>
      </c>
      <c r="AK44" s="23">
        <f t="shared" si="18"/>
        <v>1.4663614792688227</v>
      </c>
      <c r="AL44" s="22">
        <f>IF(AB44=1,AG44*(1+FixedParams!$C$25)+AH44*(1+FixedParams!$C$28)/$Z$12,IF(AC44=1,AG44*(1+FixedParams!$C$23)+AH44*(1+FixedParams!$C$26)/$Z$12,AG44*(1+FixedParams!$C$24)+AH44*(1+FixedParams!$C$27)/$Z$12))</f>
        <v>531.39979835500264</v>
      </c>
      <c r="AM44" s="23">
        <f t="shared" si="19"/>
        <v>119.22262689370564</v>
      </c>
      <c r="AN44" s="23">
        <f>AM44^((FixedParams!$B$41-1)/FixedParams!$B$41)*EXP($C44)</f>
        <v>1.289577496710139</v>
      </c>
      <c r="AO44" s="23">
        <f t="shared" si="20"/>
        <v>-3.3824157814822495E-2</v>
      </c>
      <c r="AP44" s="23">
        <f t="shared" si="21"/>
        <v>-1.3406903746099553E-2</v>
      </c>
      <c r="AR44" s="23">
        <f>EXP(-$D$17)*(($B44*FixedParams!$B$30)^$B$11*(1+FixedParams!$C$24)^(1-$B$11)+(1-$B44)^$B$11*((1+FixedParams!$C$27)/$AS$12)^(1-$B$11))^(1/(1-$B$11))</f>
        <v>6.3213204230705626</v>
      </c>
      <c r="AS44" s="23">
        <f>EXP($D44-$D$17)*(($B44*FixedParams!$C$31)^$B$11*(1+FixedParams!$C$25)^(1-$B$11)+(1-$B44)^$B$11*((1+FixedParams!$C$28)/$AS$12)^(1-$B$11))^(1/(1-$B$11))</f>
        <v>4.6926298589514728</v>
      </c>
      <c r="AT44" s="23">
        <f>EXP($D44-$D$17)*(($B44*FixedParams!$C$30)^$B$11*(1+FixedParams!$C$23)^(1-$B$11)+(1-$B44)^$B$11*((1+FixedParams!$C$26)/$AS$12)^(1-$B$11))^(1/(1-$B$11))</f>
        <v>4.8326826625557286</v>
      </c>
      <c r="AU44">
        <f>IF(FixedParams!$H$6=1,IF(AS44&lt;=MIN(AR44:AT44),1,0),$H44)</f>
        <v>1</v>
      </c>
      <c r="AV44">
        <f>IF(FixedParams!$H$6=1,IF(AT44&lt;=MIN(AR44:AT44),1,0),IF(AT44&lt;=AR44,1,0)*(1-$H44))</f>
        <v>0</v>
      </c>
      <c r="AW44" s="23">
        <f>$AS$13*IF(AU44=1,1,IF(AV44=1,FixedParams!$C$46,FixedParams!$C$47))</f>
        <v>0.40208315658592064</v>
      </c>
      <c r="AX44">
        <f>EXP($C44*FixedParams!$B$41)*EXP(IF(AU44+AV44=1,(1-FixedParams!$B$41)*$D44,0))*($B44^((FixedParams!$B$41-1)*$B$11/($B$11-1)))*((1/$B44-1)^$B$11*(AW44)^($B$11-1)+1)^((FixedParams!$B$41-$B$11)/($B$11-1))/((1+IF(AU44=1,FixedParams!$C$25,IF(AV44=1,FixedParams!$C$23,FixedParams!$C$24)))^FixedParams!$B$41)</f>
        <v>8.3360178190930528E-2</v>
      </c>
      <c r="AY44">
        <f t="shared" si="22"/>
        <v>0.88652903129248539</v>
      </c>
      <c r="AZ44">
        <f t="shared" si="23"/>
        <v>36.440191034228995</v>
      </c>
      <c r="BA44">
        <f t="shared" si="24"/>
        <v>151.95372330849068</v>
      </c>
      <c r="BB44">
        <f t="shared" si="25"/>
        <v>188.39391434271968</v>
      </c>
      <c r="BC44" s="23">
        <f t="shared" si="26"/>
        <v>4.169948592359396</v>
      </c>
      <c r="BD44" s="23">
        <f t="shared" si="27"/>
        <v>1.4592030238427667</v>
      </c>
      <c r="BE44" s="22">
        <f>IF(AU44=1,AZ44*(1+FixedParams!$C$25)+BA44*(1+FixedParams!$C$28)/$AS$12,IF(AV44=1,AZ44*(1+FixedParams!$C$23)+BA44*(1+FixedParams!$C$26)/$AS$12,AZ44*(1+FixedParams!$C$24)+BA44*(1+FixedParams!$C$27)/$AS$12))</f>
        <v>567.00749160262171</v>
      </c>
      <c r="BF44" s="23">
        <f t="shared" si="28"/>
        <v>120.82936618600355</v>
      </c>
      <c r="BG44" s="23">
        <f>BF44^((FixedParams!$B$41-1)/FixedParams!$B$41)*EXP($C44)</f>
        <v>1.2895602162370712</v>
      </c>
      <c r="BH44" s="23">
        <f t="shared" si="29"/>
        <v>-1.1972373860550372E-2</v>
      </c>
      <c r="BI44" s="23">
        <f t="shared" si="30"/>
        <v>-2.0109773483872302E-5</v>
      </c>
      <c r="BJ44" s="23">
        <f t="shared" si="4"/>
        <v>1.3660152135754491E-2</v>
      </c>
      <c r="BK44" s="23"/>
    </row>
    <row r="45" spans="1:63">
      <c r="A45">
        <v>0.14000000000000001</v>
      </c>
      <c r="B45">
        <f t="shared" si="5"/>
        <v>0.13609761018338762</v>
      </c>
      <c r="C45">
        <f>(D45-$D$17)*FixedParams!$B$41+$D$9*($A45-0.5)^2+$A45*$B$10</f>
        <v>0.23232016563385066</v>
      </c>
      <c r="D45">
        <f>(A45-$B$6)*FixedParams!$B$40/(FixedParams!$B$39*Sectors!$B$6)</f>
        <v>-0.19645452578810604</v>
      </c>
      <c r="E45">
        <f t="shared" si="6"/>
        <v>1.2615235606687603</v>
      </c>
      <c r="F45" s="23">
        <f>EXP(-$D$17)*(($B45*FixedParams!$B$30)^$B$11*(1+FixedParams!$B$23)^(1-$B$11)+(1-$B45)^$B$11*((1+FixedParams!$B$26)/$B$12)^(1-$B$11))^(1/(1-$B$11))</f>
        <v>4.6305405524153489</v>
      </c>
      <c r="G45" s="23">
        <f>EXP($D45-$D$17)*(($B45*FixedParams!$B$31)^$B$11*(1+FixedParams!$B$25)^(1-$B$11)+(1-$B45)^$B$11*((1+FixedParams!$B$28)/$B$12)^(1-$B$11))^(1/(1-$B$11))</f>
        <v>3.6811411706523312</v>
      </c>
      <c r="H45">
        <f t="shared" si="7"/>
        <v>1</v>
      </c>
      <c r="I45" s="23">
        <f>$B$13*IF(H45=1,1,FixedParams!$B$46)</f>
        <v>0.3745928365283252</v>
      </c>
      <c r="J45">
        <f>EXP($C45*FixedParams!$B$41)*EXP(IF(H45=1,(1-FixedParams!$B$41)*$D45,0))*($B45^((FixedParams!$B$41-1)*$B$11/($B$11-1)))*((1/$B45-1)^$B$11*(I45)^($B$11-1)+1)^((FixedParams!$B$41-$B$11)/($B$11-1))/((1+IF(H45=1,FixedParams!$B$25,FixedParams!$B$24))^FixedParams!$B$41)</f>
        <v>0.1168246998070918</v>
      </c>
      <c r="K45">
        <f t="shared" si="31"/>
        <v>0.87950444156431129</v>
      </c>
      <c r="L45">
        <f>K45*FixedParams!$B$8/K$15</f>
        <v>39.886506744727185</v>
      </c>
      <c r="M45">
        <f t="shared" si="2"/>
        <v>146.246832509098</v>
      </c>
      <c r="N45">
        <f t="shared" si="8"/>
        <v>186.13333925382517</v>
      </c>
      <c r="O45" s="23">
        <f t="shared" si="9"/>
        <v>3.6665740984808393</v>
      </c>
      <c r="P45" s="23">
        <f t="shared" si="10"/>
        <v>1.4393816313884953</v>
      </c>
      <c r="Q45" s="22">
        <f>IF(H45=1,L45*(1+FixedParams!$B$25)+M45*FixedParams!$B$33*(1+FixedParams!$B$28)/FixedParams!$B$32,L45*(1+FixedParams!$B$23)+M45*FixedParams!$B$33*(1+FixedParams!$B$26)/FixedParams!$B$32)</f>
        <v>431.05609930286329</v>
      </c>
      <c r="R45" s="23">
        <f t="shared" si="11"/>
        <v>117.09849726476973</v>
      </c>
      <c r="S45" s="23">
        <f>R45^((FixedParams!$B$41-1)/FixedParams!$B$41)*EXP($C45)</f>
        <v>1.2555232053667462</v>
      </c>
      <c r="T45" s="7">
        <f>(L45*FixedParams!$B$32*(FixedParams!$C$25-FixedParams!$C$23)+FixedParams!$B$33*(FixedParams!$C$28-FixedParams!$C$26)*M45)/N45</f>
        <v>-2026.7569778436177</v>
      </c>
      <c r="U45" s="7">
        <f>(L45*FixedParams!$B$32*(FixedParams!$C$25-FixedParams!$C$23)*$Z$12/$B$12+FixedParams!$B$33*(FixedParams!$C$28-FixedParams!$C$26)*M45)/N45</f>
        <v>-2260.8742266195291</v>
      </c>
      <c r="V45" s="14">
        <f t="shared" si="3"/>
        <v>-2.2811733500867</v>
      </c>
      <c r="W45" s="14">
        <f t="shared" si="12"/>
        <v>0.39131665168848367</v>
      </c>
      <c r="X45" s="23"/>
      <c r="Y45" s="23">
        <f>EXP(-$D$17)*(($B45*FixedParams!$B$30)^$B$11*(1+FixedParams!$C$24)^(1-$B$11)+(1-$B45)^$B$11*((1+FixedParams!$C$27)/$Z$12)^(1-$B$11))^(1/(1-$B$11))</f>
        <v>6.0170129596712574</v>
      </c>
      <c r="Z45" s="23">
        <f>EXP($D45-$D$17)*(($B45*FixedParams!$C$31)^$B$11*(1+FixedParams!$C$25)^(1-$B$11)+(1-$B45)^$B$11*((1+FixedParams!$C$28)/$Z$12)^(1-$B$11))^(1/(1-$B$11))</f>
        <v>4.4789506768559484</v>
      </c>
      <c r="AA45" s="23">
        <f>EXP($D45-$D$17)*(($B45*FixedParams!$C$30)^$B$11*(1+FixedParams!$C$23)^(1-$B$11)+(1-$B45)^$B$11*((1+FixedParams!$C$26)/$Z$12)^(1-$B$11))^(1/(1-$B$11))</f>
        <v>4.6131126723913622</v>
      </c>
      <c r="AB45">
        <f>IF(FixedParams!$H$6=1,IF(Z45&lt;=MIN(Y45:AA45),1,0),$H45)</f>
        <v>1</v>
      </c>
      <c r="AC45">
        <f>IF(FixedParams!$H$6=1,IF(AA45&lt;=MIN(Y45:AA45),1,0),IF(AA45&lt;=Y45,1,0)*(1-$H45))</f>
        <v>0</v>
      </c>
      <c r="AD45" s="23">
        <f>$Z$13*IF(AB45=1,1,IF(AC45=1,FixedParams!$C$46,FixedParams!$C$47))</f>
        <v>0.42539737351864321</v>
      </c>
      <c r="AE45">
        <f>EXP($C45*FixedParams!$B$41)*EXP(IF(AB45+AC45=1,(1-FixedParams!$B$41)*$D45,0))*($B45^((FixedParams!$B$41-1)*$B$11/($B$11-1)))*((1/$B45-1)^$B$11*(AD45)^($B$11-1)+1)^((FixedParams!$B$41-$B$11)/($B$11-1))/((1+IF(AB45=1,FixedParams!$C$25,IF(AC45=1,FixedParams!$C$23,FixedParams!$C$24)))^FixedParams!$B$41)</f>
        <v>8.0730061250456051E-2</v>
      </c>
      <c r="AF45">
        <f t="shared" si="13"/>
        <v>0.88205470138134068</v>
      </c>
      <c r="AG45">
        <f t="shared" si="14"/>
        <v>33.075942978521653</v>
      </c>
      <c r="AH45">
        <f t="shared" si="15"/>
        <v>146.76608347578508</v>
      </c>
      <c r="AI45">
        <f t="shared" si="16"/>
        <v>179.84202645430673</v>
      </c>
      <c r="AJ45" s="23">
        <f t="shared" si="17"/>
        <v>4.4372456310947745</v>
      </c>
      <c r="AK45" s="23">
        <f t="shared" si="18"/>
        <v>1.4735152152228872</v>
      </c>
      <c r="AL45" s="22">
        <f>IF(AB45=1,AG45*(1+FixedParams!$C$25)+AH45*(1+FixedParams!$C$28)/$Z$12,IF(AC45=1,AG45*(1+FixedParams!$C$23)+AH45*(1+FixedParams!$C$26)/$Z$12,AG45*(1+FixedParams!$C$24)+AH45*(1+FixedParams!$C$27)/$Z$12))</f>
        <v>517.37401453226335</v>
      </c>
      <c r="AM45" s="23">
        <f t="shared" si="19"/>
        <v>115.51232685050242</v>
      </c>
      <c r="AN45" s="23">
        <f>AM45^((FixedParams!$B$41-1)/FixedParams!$B$41)*EXP($C45)</f>
        <v>1.2555403456846466</v>
      </c>
      <c r="AO45" s="23">
        <f t="shared" si="20"/>
        <v>-3.4384459850444006E-2</v>
      </c>
      <c r="AP45" s="23">
        <f t="shared" si="21"/>
        <v>-1.3638187353369755E-2</v>
      </c>
      <c r="AR45" s="23">
        <f>EXP(-$D$17)*(($B45*FixedParams!$B$30)^$B$11*(1+FixedParams!$C$24)^(1-$B$11)+(1-$B45)^$B$11*((1+FixedParams!$C$27)/$AS$12)^(1-$B$11))^(1/(1-$B$11))</f>
        <v>6.3356313690830062</v>
      </c>
      <c r="AS45" s="23">
        <f>EXP($D45-$D$17)*(($B45*FixedParams!$C$31)^$B$11*(1+FixedParams!$C$25)^(1-$B$11)+(1-$B45)^$B$11*((1+FixedParams!$C$28)/$AS$12)^(1-$B$11))^(1/(1-$B$11))</f>
        <v>4.7150463826017006</v>
      </c>
      <c r="AT45" s="23">
        <f>EXP($D45-$D$17)*(($B45*FixedParams!$C$30)^$B$11*(1+FixedParams!$C$23)^(1-$B$11)+(1-$B45)^$B$11*((1+FixedParams!$C$26)/$AS$12)^(1-$B$11))^(1/(1-$B$11))</f>
        <v>4.8537543653283617</v>
      </c>
      <c r="AU45">
        <f>IF(FixedParams!$H$6=1,IF(AS45&lt;=MIN(AR45:AT45),1,0),$H45)</f>
        <v>1</v>
      </c>
      <c r="AV45">
        <f>IF(FixedParams!$H$6=1,IF(AT45&lt;=MIN(AR45:AT45),1,0),IF(AT45&lt;=AR45,1,0)*(1-$H45))</f>
        <v>0</v>
      </c>
      <c r="AW45" s="23">
        <f>$AS$13*IF(AU45=1,1,IF(AV45=1,FixedParams!$C$46,FixedParams!$C$47))</f>
        <v>0.40208315658592064</v>
      </c>
      <c r="AX45">
        <f>EXP($C45*FixedParams!$B$41)*EXP(IF(AU45+AV45=1,(1-FixedParams!$B$41)*$D45,0))*($B45^((FixedParams!$B$41-1)*$B$11/($B$11-1)))*((1/$B45-1)^$B$11*(AW45)^($B$11-1)+1)^((FixedParams!$B$41-$B$11)/($B$11-1))/((1+IF(AU45=1,FixedParams!$C$25,IF(AV45=1,FixedParams!$C$23,FixedParams!$C$24)))^FixedParams!$B$41)</f>
        <v>8.2834725301694917E-2</v>
      </c>
      <c r="AY45">
        <f t="shared" si="22"/>
        <v>0.88094088055920683</v>
      </c>
      <c r="AZ45">
        <f t="shared" si="23"/>
        <v>36.210493784549698</v>
      </c>
      <c r="BA45">
        <f t="shared" si="24"/>
        <v>147.64866768315846</v>
      </c>
      <c r="BB45">
        <f t="shared" si="25"/>
        <v>183.85916146770816</v>
      </c>
      <c r="BC45" s="23">
        <f t="shared" si="26"/>
        <v>4.0775104742194159</v>
      </c>
      <c r="BD45" s="23">
        <f t="shared" si="27"/>
        <v>1.4661735840782086</v>
      </c>
      <c r="BE45" s="22">
        <f>IF(AU45=1,AZ45*(1+FixedParams!$C$25)+BA45*(1+FixedParams!$C$28)/$AS$12,IF(AV45=1,AZ45*(1+FixedParams!$C$23)+BA45*(1+FixedParams!$C$26)/$AS$12,AZ45*(1+FixedParams!$C$24)+BA45*(1+FixedParams!$C$27)/$AS$12))</f>
        <v>552.04182133154632</v>
      </c>
      <c r="BF45" s="23">
        <f t="shared" si="28"/>
        <v>117.08088882615338</v>
      </c>
      <c r="BG45" s="23">
        <f>BF45^((FixedParams!$B$41-1)/FixedParams!$B$41)*EXP($C45)</f>
        <v>1.2555233943666007</v>
      </c>
      <c r="BH45" s="23">
        <f t="shared" si="29"/>
        <v>-1.2293256873466517E-2</v>
      </c>
      <c r="BI45" s="23">
        <f t="shared" si="30"/>
        <v>-1.5038419003026064E-4</v>
      </c>
      <c r="BJ45" s="23">
        <f t="shared" si="4"/>
        <v>1.3529877719208102E-2</v>
      </c>
      <c r="BK45" s="23"/>
    </row>
    <row r="46" spans="1:63">
      <c r="A46">
        <v>0.14499999999999999</v>
      </c>
      <c r="B46">
        <f t="shared" si="5"/>
        <v>0.13784520001288669</v>
      </c>
      <c r="C46">
        <f>(D46-$D$17)*FixedParams!$B$41+$D$9*($A46-0.5)^2+$A46*$B$10</f>
        <v>0.20575240847168336</v>
      </c>
      <c r="D46">
        <f>(A46-$B$6)*FixedParams!$B$40/(FixedParams!$B$39*Sectors!$B$6)</f>
        <v>-0.19376805474673825</v>
      </c>
      <c r="E46">
        <f t="shared" si="6"/>
        <v>1.2284490127707499</v>
      </c>
      <c r="F46" s="23">
        <f>EXP(-$D$17)*(($B46*FixedParams!$B$30)^$B$11*(1+FixedParams!$B$23)^(1-$B$11)+(1-$B46)^$B$11*((1+FixedParams!$B$26)/$B$12)^(1-$B$11))^(1/(1-$B$11))</f>
        <v>4.6398208279911728</v>
      </c>
      <c r="G46" s="23">
        <f>EXP($D46-$D$17)*(($B46*FixedParams!$B$31)^$B$11*(1+FixedParams!$B$25)^(1-$B$11)+(1-$B46)^$B$11*((1+FixedParams!$B$28)/$B$12)^(1-$B$11))^(1/(1-$B$11))</f>
        <v>3.6981450952543695</v>
      </c>
      <c r="H46">
        <f t="shared" si="7"/>
        <v>1</v>
      </c>
      <c r="I46" s="23">
        <f>$B$13*IF(H46=1,1,FixedParams!$B$46)</f>
        <v>0.3745928365283252</v>
      </c>
      <c r="J46">
        <f>EXP($C46*FixedParams!$B$41)*EXP(IF(H46=1,(1-FixedParams!$B$41)*$D46,0))*($B46^((FixedParams!$B$41-1)*$B$11/($B$11-1)))*((1/$B46-1)^$B$11*(I46)^($B$11-1)+1)^((FixedParams!$B$41-$B$11)/($B$11-1))/((1+IF(H46=1,FixedParams!$B$25,FixedParams!$B$24))^FixedParams!$B$41)</f>
        <v>0.11607510445288309</v>
      </c>
      <c r="K46">
        <f t="shared" si="31"/>
        <v>0.87386117909934313</v>
      </c>
      <c r="L46">
        <f>K46*FixedParams!$B$8/K$15</f>
        <v>39.630578501805672</v>
      </c>
      <c r="M46">
        <f t="shared" si="2"/>
        <v>142.12157695637632</v>
      </c>
      <c r="N46">
        <f t="shared" si="8"/>
        <v>181.75215545818199</v>
      </c>
      <c r="O46" s="23">
        <f t="shared" si="9"/>
        <v>3.5861595346103989</v>
      </c>
      <c r="P46" s="23">
        <f t="shared" si="10"/>
        <v>1.4460304219670299</v>
      </c>
      <c r="Q46" s="22">
        <f>IF(H46=1,L46*(1+FixedParams!$B$25)+M46*FixedParams!$B$33*(1+FixedParams!$B$28)/FixedParams!$B$32,L46*(1+FixedParams!$B$23)+M46*FixedParams!$B$33*(1+FixedParams!$B$26)/FixedParams!$B$32)</f>
        <v>419.76778334985994</v>
      </c>
      <c r="R46" s="23">
        <f t="shared" si="11"/>
        <v>113.50765655153049</v>
      </c>
      <c r="S46" s="23">
        <f>R46^((FixedParams!$B$41-1)/FixedParams!$B$41)*EXP($C46)</f>
        <v>1.2226440913687564</v>
      </c>
      <c r="T46" s="7">
        <f>(L46*FixedParams!$B$32*(FixedParams!$C$25-FixedParams!$C$23)+FixedParams!$B$33*(FixedParams!$C$28-FixedParams!$C$26)*M46)/N46</f>
        <v>-1984.129512181054</v>
      </c>
      <c r="U46" s="7">
        <f>(L46*FixedParams!$B$32*(FixedParams!$C$25-FixedParams!$C$23)*$Z$12/$B$12+FixedParams!$B$33*(FixedParams!$C$28-FixedParams!$C$26)*M46)/N46</f>
        <v>-2222.3518158101128</v>
      </c>
      <c r="V46" s="14">
        <f t="shared" si="3"/>
        <v>-2.2589974745164954</v>
      </c>
      <c r="W46" s="14">
        <f t="shared" si="12"/>
        <v>0.4002312064832948</v>
      </c>
      <c r="X46" s="23"/>
      <c r="Y46" s="23">
        <f>EXP(-$D$17)*(($B46*FixedParams!$B$30)^$B$11*(1+FixedParams!$C$24)^(1-$B$11)+(1-$B46)^$B$11*((1+FixedParams!$C$27)/$Z$12)^(1-$B$11))^(1/(1-$B$11))</f>
        <v>6.0310775575022868</v>
      </c>
      <c r="Z46" s="23">
        <f>EXP($D46-$D$17)*(($B46*FixedParams!$C$31)^$B$11*(1+FixedParams!$C$25)^(1-$B$11)+(1-$B46)^$B$11*((1+FixedParams!$C$28)/$Z$12)^(1-$B$11))^(1/(1-$B$11))</f>
        <v>4.5006895006555236</v>
      </c>
      <c r="AA46" s="23">
        <f>EXP($D46-$D$17)*(($B46*FixedParams!$C$30)^$B$11*(1+FixedParams!$C$23)^(1-$B$11)+(1-$B46)^$B$11*((1+FixedParams!$C$26)/$Z$12)^(1-$B$11))^(1/(1-$B$11))</f>
        <v>4.6336099272462192</v>
      </c>
      <c r="AB46">
        <f>IF(FixedParams!$H$6=1,IF(Z46&lt;=MIN(Y46:AA46),1,0),$H46)</f>
        <v>1</v>
      </c>
      <c r="AC46">
        <f>IF(FixedParams!$H$6=1,IF(AA46&lt;=MIN(Y46:AA46),1,0),IF(AA46&lt;=Y46,1,0)*(1-$H46))</f>
        <v>0</v>
      </c>
      <c r="AD46" s="23">
        <f>$Z$13*IF(AB46=1,1,IF(AC46=1,FixedParams!$C$46,FixedParams!$C$47))</f>
        <v>0.42539737351864321</v>
      </c>
      <c r="AE46">
        <f>EXP($C46*FixedParams!$B$41)*EXP(IF(AB46+AC46=1,(1-FixedParams!$B$41)*$D46,0))*($B46^((FixedParams!$B$41-1)*$B$11/($B$11-1)))*((1/$B46-1)^$B$11*(AD46)^($B$11-1)+1)^((FixedParams!$B$41-$B$11)/($B$11-1))/((1+IF(AB46=1,FixedParams!$C$25,IF(AC46=1,FixedParams!$C$23,FixedParams!$C$24)))^FixedParams!$B$41)</f>
        <v>8.0221437894135911E-2</v>
      </c>
      <c r="AF46">
        <f t="shared" si="13"/>
        <v>0.87649749486216444</v>
      </c>
      <c r="AG46">
        <f t="shared" si="14"/>
        <v>32.867554716818276</v>
      </c>
      <c r="AH46">
        <f t="shared" si="15"/>
        <v>142.64284909416588</v>
      </c>
      <c r="AI46">
        <f t="shared" si="16"/>
        <v>175.51040381098414</v>
      </c>
      <c r="AJ46" s="23">
        <f t="shared" si="17"/>
        <v>4.3399288545544206</v>
      </c>
      <c r="AK46" s="23">
        <f t="shared" si="18"/>
        <v>1.4806669991876549</v>
      </c>
      <c r="AL46" s="22">
        <f>IF(AB46=1,AG46*(1+FixedParams!$C$25)+AH46*(1+FixedParams!$C$28)/$Z$12,IF(AC46=1,AG46*(1+FixedParams!$C$23)+AH46*(1+FixedParams!$C$26)/$Z$12,AG46*(1+FixedParams!$C$24)+AH46*(1+FixedParams!$C$27)/$Z$12))</f>
        <v>503.82535881184322</v>
      </c>
      <c r="AM46" s="23">
        <f t="shared" si="19"/>
        <v>111.94403851642316</v>
      </c>
      <c r="AN46" s="23">
        <f>AM46^((FixedParams!$B$41-1)/FixedParams!$B$41)*EXP($C46)</f>
        <v>1.2226610680074383</v>
      </c>
      <c r="AO46" s="23">
        <f t="shared" si="20"/>
        <v>-3.4945653687465439E-2</v>
      </c>
      <c r="AP46" s="23">
        <f t="shared" si="21"/>
        <v>-1.3871202927998165E-2</v>
      </c>
      <c r="AR46" s="23">
        <f>EXP(-$D$17)*(($B46*FixedParams!$B$30)^$B$11*(1+FixedParams!$C$24)^(1-$B$11)+(1-$B46)^$B$11*((1+FixedParams!$C$27)/$AS$12)^(1-$B$11))^(1/(1-$B$11))</f>
        <v>6.3498206141172906</v>
      </c>
      <c r="AS46" s="23">
        <f>EXP($D46-$D$17)*(($B46*FixedParams!$C$31)^$B$11*(1+FixedParams!$C$25)^(1-$B$11)+(1-$B46)^$B$11*((1+FixedParams!$C$28)/$AS$12)^(1-$B$11))^(1/(1-$B$11))</f>
        <v>4.7374484613492012</v>
      </c>
      <c r="AT46" s="23">
        <f>EXP($D46-$D$17)*(($B46*FixedParams!$C$30)^$B$11*(1+FixedParams!$C$23)^(1-$B$11)+(1-$B46)^$B$11*((1+FixedParams!$C$26)/$AS$12)^(1-$B$11))^(1/(1-$B$11))</f>
        <v>4.8747781461238846</v>
      </c>
      <c r="AU46">
        <f>IF(FixedParams!$H$6=1,IF(AS46&lt;=MIN(AR46:AT46),1,0),$H46)</f>
        <v>1</v>
      </c>
      <c r="AV46">
        <f>IF(FixedParams!$H$6=1,IF(AT46&lt;=MIN(AR46:AT46),1,0),IF(AT46&lt;=AR46,1,0)*(1-$H46))</f>
        <v>0</v>
      </c>
      <c r="AW46" s="23">
        <f>$AS$13*IF(AU46=1,1,IF(AV46=1,FixedParams!$C$46,FixedParams!$C$47))</f>
        <v>0.40208315658592064</v>
      </c>
      <c r="AX46">
        <f>EXP($C46*FixedParams!$B$41)*EXP(IF(AU46+AV46=1,(1-FixedParams!$B$41)*$D46,0))*($B46^((FixedParams!$B$41-1)*$B$11/($B$11-1)))*((1/$B46-1)^$B$11*(AW46)^($B$11-1)+1)^((FixedParams!$B$41-$B$11)/($B$11-1))/((1+IF(AU46=1,FixedParams!$C$25,IF(AV46=1,FixedParams!$C$23,FixedParams!$C$24)))^FixedParams!$B$41)</f>
        <v>8.2308640883911918E-2</v>
      </c>
      <c r="AY46">
        <f t="shared" si="22"/>
        <v>0.8753460135687956</v>
      </c>
      <c r="AZ46">
        <f t="shared" si="23"/>
        <v>35.980520467551315</v>
      </c>
      <c r="BA46">
        <f t="shared" si="24"/>
        <v>143.49331411918129</v>
      </c>
      <c r="BB46">
        <f t="shared" si="25"/>
        <v>179.47383458673261</v>
      </c>
      <c r="BC46" s="23">
        <f t="shared" si="26"/>
        <v>3.9880833366095789</v>
      </c>
      <c r="BD46" s="23">
        <f t="shared" si="27"/>
        <v>1.473139652579512</v>
      </c>
      <c r="BE46" s="22">
        <f>IF(AU46=1,AZ46*(1+FixedParams!$C$25)+BA46*(1+FixedParams!$C$28)/$AS$12,IF(AV46=1,AZ46*(1+FixedParams!$C$23)+BA46*(1+FixedParams!$C$26)/$AS$12,AZ46*(1+FixedParams!$C$24)+BA46*(1+FixedParams!$C$27)/$AS$12))</f>
        <v>537.58525276619298</v>
      </c>
      <c r="BF46" s="23">
        <f t="shared" si="28"/>
        <v>113.47569417422039</v>
      </c>
      <c r="BG46" s="23">
        <f>BF46^((FixedParams!$B$41-1)/FixedParams!$B$41)*EXP($C46)</f>
        <v>1.2226444360436866</v>
      </c>
      <c r="BH46" s="23">
        <f t="shared" si="29"/>
        <v>-1.2614546826545808E-2</v>
      </c>
      <c r="BI46" s="23">
        <f t="shared" si="30"/>
        <v>-2.8162750632726495E-4</v>
      </c>
      <c r="BJ46" s="23">
        <f t="shared" si="4"/>
        <v>1.3398634402911098E-2</v>
      </c>
      <c r="BK46" s="23"/>
    </row>
    <row r="47" spans="1:63">
      <c r="A47">
        <v>0.15</v>
      </c>
      <c r="B47">
        <f t="shared" si="5"/>
        <v>0.13959278984238574</v>
      </c>
      <c r="C47">
        <f>(D47-$D$17)*FixedParams!$B$41+$D$9*($A47-0.5)^2+$A47*$B$10</f>
        <v>0.17939714964782105</v>
      </c>
      <c r="D47">
        <f>(A47-$B$6)*FixedParams!$B$40/(FixedParams!$B$39*Sectors!$B$6)</f>
        <v>-0.19108158370537048</v>
      </c>
      <c r="E47">
        <f t="shared" si="6"/>
        <v>1.1964958377205905</v>
      </c>
      <c r="F47" s="23">
        <f>EXP(-$D$17)*(($B47*FixedParams!$B$30)^$B$11*(1+FixedParams!$B$23)^(1-$B$11)+(1-$B47)^$B$11*((1+FixedParams!$B$26)/$B$12)^(1-$B$11))^(1/(1-$B$11))</f>
        <v>4.6489989389740813</v>
      </c>
      <c r="G47" s="23">
        <f>EXP($D47-$D$17)*(($B47*FixedParams!$B$31)^$B$11*(1+FixedParams!$B$25)^(1-$B$11)+(1-$B47)^$B$11*((1+FixedParams!$B$28)/$B$12)^(1-$B$11))^(1/(1-$B$11))</f>
        <v>3.7151288879274231</v>
      </c>
      <c r="H47">
        <f t="shared" si="7"/>
        <v>1</v>
      </c>
      <c r="I47" s="23">
        <f>$B$13*IF(H47=1,1,FixedParams!$B$46)</f>
        <v>0.3745928365283252</v>
      </c>
      <c r="J47">
        <f>EXP($C47*FixedParams!$B$41)*EXP(IF(H47=1,(1-FixedParams!$B$41)*$D47,0))*($B47^((FixedParams!$B$41-1)*$B$11/($B$11-1)))*((1/$B47-1)^$B$11*(I47)^($B$11-1)+1)^((FixedParams!$B$41-$B$11)/($B$11-1))/((1+IF(H47=1,FixedParams!$B$25,FixedParams!$B$24))^FixedParams!$B$41)</f>
        <v>0.11532545951703174</v>
      </c>
      <c r="K47">
        <f t="shared" si="31"/>
        <v>0.86821754336335455</v>
      </c>
      <c r="L47">
        <f>K47*FixedParams!$B$8/K$15</f>
        <v>39.374633330627333</v>
      </c>
      <c r="M47">
        <f t="shared" si="2"/>
        <v>138.13931739443908</v>
      </c>
      <c r="N47">
        <f t="shared" si="8"/>
        <v>177.51395072506642</v>
      </c>
      <c r="O47" s="23">
        <f t="shared" si="9"/>
        <v>3.5083327947333087</v>
      </c>
      <c r="P47" s="23">
        <f t="shared" si="10"/>
        <v>1.4526713406581682</v>
      </c>
      <c r="Q47" s="22">
        <f>IF(H47=1,L47*(1+FixedParams!$B$25)+M47*FixedParams!$B$33*(1+FixedParams!$B$28)/FixedParams!$B$32,L47*(1+FixedParams!$B$23)+M47*FixedParams!$B$33*(1+FixedParams!$B$26)/FixedParams!$B$32)</f>
        <v>408.86185658384488</v>
      </c>
      <c r="R47" s="23">
        <f t="shared" si="11"/>
        <v>110.05320916657043</v>
      </c>
      <c r="S47" s="23">
        <f>R47^((FixedParams!$B$41-1)/FixedParams!$B$41)*EXP($C47)</f>
        <v>1.1908787500294113</v>
      </c>
      <c r="T47" s="7">
        <f>(L47*FixedParams!$B$32*(FixedParams!$C$25-FixedParams!$C$23)+FixedParams!$B$33*(FixedParams!$C$28-FixedParams!$C$26)*M47)/N47</f>
        <v>-1941.4257793047018</v>
      </c>
      <c r="U47" s="7">
        <f>(L47*FixedParams!$B$32*(FixedParams!$C$25-FixedParams!$C$23)*$Z$12/$B$12+FixedParams!$B$33*(FixedParams!$C$28-FixedParams!$C$26)*M47)/N47</f>
        <v>-2183.7604823731099</v>
      </c>
      <c r="V47" s="14">
        <f t="shared" si="3"/>
        <v>-2.2370565495241101</v>
      </c>
      <c r="W47" s="14">
        <f t="shared" si="12"/>
        <v>0.40893788639359774</v>
      </c>
      <c r="X47" s="23"/>
      <c r="Y47" s="23">
        <f>EXP(-$D$17)*(($B47*FixedParams!$B$30)^$B$11*(1+FixedParams!$C$24)^(1-$B$11)+(1-$B47)^$B$11*((1+FixedParams!$C$27)/$Z$12)^(1-$B$11))^(1/(1-$B$11))</f>
        <v>6.0450331029708453</v>
      </c>
      <c r="Z47" s="23">
        <f>EXP($D47-$D$17)*(($B47*FixedParams!$C$31)^$B$11*(1+FixedParams!$C$25)^(1-$B$11)+(1-$B47)^$B$11*((1+FixedParams!$C$28)/$Z$12)^(1-$B$11))^(1/(1-$B$11))</f>
        <v>4.5224214996962102</v>
      </c>
      <c r="AA47" s="23">
        <f>EXP($D47-$D$17)*(($B47*FixedParams!$C$30)^$B$11*(1+FixedParams!$C$23)^(1-$B$11)+(1-$B47)^$B$11*((1+FixedParams!$C$26)/$Z$12)^(1-$B$11))^(1/(1-$B$11))</f>
        <v>4.6540687949287385</v>
      </c>
      <c r="AB47">
        <f>IF(FixedParams!$H$6=1,IF(Z47&lt;=MIN(Y47:AA47),1,0),$H47)</f>
        <v>1</v>
      </c>
      <c r="AC47">
        <f>IF(FixedParams!$H$6=1,IF(AA47&lt;=MIN(Y47:AA47),1,0),IF(AA47&lt;=Y47,1,0)*(1-$H47))</f>
        <v>0</v>
      </c>
      <c r="AD47" s="23">
        <f>$Z$13*IF(AB47=1,1,IF(AC47=1,FixedParams!$C$46,FixedParams!$C$47))</f>
        <v>0.42539737351864321</v>
      </c>
      <c r="AE47">
        <f>EXP($C47*FixedParams!$B$41)*EXP(IF(AB47+AC47=1,(1-FixedParams!$B$41)*$D47,0))*($B47^((FixedParams!$B$41-1)*$B$11/($B$11-1)))*((1/$B47-1)^$B$11*(AD47)^($B$11-1)+1)^((FixedParams!$B$41-$B$11)/($B$11-1))/((1+IF(AB47=1,FixedParams!$C$25,IF(AC47=1,FixedParams!$C$23,FixedParams!$C$24)))^FixedParams!$B$41)</f>
        <v>7.9712729015648465E-2</v>
      </c>
      <c r="AF47">
        <f t="shared" si="13"/>
        <v>0.87093935392985156</v>
      </c>
      <c r="AG47">
        <f t="shared" si="14"/>
        <v>32.659131415796402</v>
      </c>
      <c r="AH47">
        <f t="shared" si="15"/>
        <v>138.66230579079638</v>
      </c>
      <c r="AI47">
        <f t="shared" si="16"/>
        <v>171.32143720659278</v>
      </c>
      <c r="AJ47" s="23">
        <f t="shared" si="17"/>
        <v>4.2457438327257195</v>
      </c>
      <c r="AK47" s="23">
        <f t="shared" si="18"/>
        <v>1.4878165378974983</v>
      </c>
      <c r="AL47" s="22">
        <f>IF(AB47=1,AG47*(1+FixedParams!$C$25)+AH47*(1+FixedParams!$C$28)/$Z$12,IF(AC47=1,AG47*(1+FixedParams!$C$23)+AH47*(1+FixedParams!$C$26)/$Z$12,AG47*(1+FixedParams!$C$24)+AH47*(1+FixedParams!$C$27)/$Z$12))</f>
        <v>490.73565950333324</v>
      </c>
      <c r="AM47" s="23">
        <f t="shared" si="19"/>
        <v>108.51170319624077</v>
      </c>
      <c r="AN47" s="23">
        <f>AM47^((FixedParams!$B$41-1)/FixedParams!$B$41)*EXP($C47)</f>
        <v>1.1908955654249929</v>
      </c>
      <c r="AO47" s="23">
        <f t="shared" si="20"/>
        <v>-3.5507659731020484E-2</v>
      </c>
      <c r="AP47" s="23">
        <f t="shared" si="21"/>
        <v>-1.4105937810371311E-2</v>
      </c>
      <c r="AR47" s="23">
        <f>EXP(-$D$17)*(($B47*FixedParams!$B$30)^$B$11*(1+FixedParams!$C$24)^(1-$B$11)+(1-$B47)^$B$11*((1+FixedParams!$C$27)/$AS$12)^(1-$B$11))^(1/(1-$B$11))</f>
        <v>6.3638874822381819</v>
      </c>
      <c r="AS47" s="23">
        <f>EXP($D47-$D$17)*(($B47*FixedParams!$C$31)^$B$11*(1+FixedParams!$C$25)^(1-$B$11)+(1-$B47)^$B$11*((1+FixedParams!$C$28)/$AS$12)^(1-$B$11))^(1/(1-$B$11))</f>
        <v>4.7598351338947067</v>
      </c>
      <c r="AT47" s="23">
        <f>EXP($D47-$D$17)*(($B47*FixedParams!$C$30)^$B$11*(1+FixedParams!$C$23)^(1-$B$11)+(1-$B47)^$B$11*((1+FixedParams!$C$26)/$AS$12)^(1-$B$11))^(1/(1-$B$11))</f>
        <v>4.8957529755448705</v>
      </c>
      <c r="AU47">
        <f>IF(FixedParams!$H$6=1,IF(AS47&lt;=MIN(AR47:AT47),1,0),$H47)</f>
        <v>1</v>
      </c>
      <c r="AV47">
        <f>IF(FixedParams!$H$6=1,IF(AT47&lt;=MIN(AR47:AT47),1,0),IF(AT47&lt;=AR47,1,0)*(1-$H47))</f>
        <v>0</v>
      </c>
      <c r="AW47" s="23">
        <f>$AS$13*IF(AU47=1,1,IF(AV47=1,FixedParams!$C$46,FixedParams!$C$47))</f>
        <v>0.40208315658592064</v>
      </c>
      <c r="AX47">
        <f>EXP($C47*FixedParams!$B$41)*EXP(IF(AU47+AV47=1,(1-FixedParams!$B$41)*$D47,0))*($B47^((FixedParams!$B$41-1)*$B$11/($B$11-1)))*((1/$B47-1)^$B$11*(AW47)^($B$11-1)+1)^((FixedParams!$B$41-$B$11)/($B$11-1))/((1+IF(AU47=1,FixedParams!$C$25,IF(AV47=1,FixedParams!$C$23,FixedParams!$C$24)))^FixedParams!$B$41)</f>
        <v>8.178249113195106E-2</v>
      </c>
      <c r="AY47">
        <f t="shared" si="22"/>
        <v>0.86975045175446886</v>
      </c>
      <c r="AZ47">
        <f t="shared" si="23"/>
        <v>35.75051859027424</v>
      </c>
      <c r="BA47">
        <f t="shared" si="24"/>
        <v>139.48186583376236</v>
      </c>
      <c r="BB47">
        <f t="shared" si="25"/>
        <v>175.23238442403658</v>
      </c>
      <c r="BC47" s="23">
        <f t="shared" si="26"/>
        <v>3.9015340569551276</v>
      </c>
      <c r="BD47" s="23">
        <f t="shared" si="27"/>
        <v>1.4801009304245705</v>
      </c>
      <c r="BE47" s="22">
        <f>IF(AU47=1,AZ47*(1+FixedParams!$C$25)+BA47*(1+FixedParams!$C$28)/$AS$12,IF(AV47=1,AZ47*(1+FixedParams!$C$23)+BA47*(1+FixedParams!$C$26)/$AS$12,AZ47*(1+FixedParams!$C$24)+BA47*(1+FixedParams!$C$27)/$AS$12))</f>
        <v>523.61839646558133</v>
      </c>
      <c r="BF47" s="23">
        <f t="shared" si="28"/>
        <v>110.00767500052753</v>
      </c>
      <c r="BG47" s="23">
        <f>BF47^((FixedParams!$B$41-1)/FixedParams!$B$41)*EXP($C47)</f>
        <v>1.1908792433470941</v>
      </c>
      <c r="BH47" s="23">
        <f t="shared" si="29"/>
        <v>-1.2936197437221963E-2</v>
      </c>
      <c r="BI47" s="23">
        <f t="shared" si="30"/>
        <v>-4.1383244337200967E-4</v>
      </c>
      <c r="BJ47" s="23">
        <f t="shared" si="4"/>
        <v>1.3266429465866352E-2</v>
      </c>
      <c r="BK47" s="23"/>
    </row>
    <row r="48" spans="1:63">
      <c r="A48">
        <v>0.155</v>
      </c>
      <c r="B48">
        <f t="shared" si="5"/>
        <v>0.14134037967188479</v>
      </c>
      <c r="C48">
        <f>(D48-$D$17)*FixedParams!$B$41+$D$9*($A48-0.5)^2+$A48*$B$10</f>
        <v>0.15325438916226425</v>
      </c>
      <c r="D48">
        <f>(A48-$B$6)*FixedParams!$B$40/(FixedParams!$B$39*Sectors!$B$6)</f>
        <v>-0.18839511266400269</v>
      </c>
      <c r="E48">
        <f t="shared" si="6"/>
        <v>1.1656214626974248</v>
      </c>
      <c r="F48" s="23">
        <f>EXP(-$D$17)*(($B48*FixedParams!$B$30)^$B$11*(1+FixedParams!$B$23)^(1-$B$11)+(1-$B48)^$B$11*((1+FixedParams!$B$26)/$B$12)^(1-$B$11))^(1/(1-$B$11))</f>
        <v>4.6580744667151128</v>
      </c>
      <c r="G48" s="23">
        <f>EXP($D48-$D$17)*(($B48*FixedParams!$B$31)^$B$11*(1+FixedParams!$B$25)^(1-$B$11)+(1-$B48)^$B$11*((1+FixedParams!$B$28)/$B$12)^(1-$B$11))^(1/(1-$B$11))</f>
        <v>3.7320917775714046</v>
      </c>
      <c r="H48">
        <f t="shared" si="7"/>
        <v>1</v>
      </c>
      <c r="I48" s="23">
        <f>$B$13*IF(H48=1,1,FixedParams!$B$46)</f>
        <v>0.3745928365283252</v>
      </c>
      <c r="J48">
        <f>EXP($C48*FixedParams!$B$41)*EXP(IF(H48=1,(1-FixedParams!$B$41)*$D48,0))*($B48^((FixedParams!$B$41-1)*$B$11/($B$11-1)))*((1/$B48-1)^$B$11*(I48)^($B$11-1)+1)^((FixedParams!$B$41-$B$11)/($B$11-1))/((1+IF(H48=1,FixedParams!$B$25,FixedParams!$B$24))^FixedParams!$B$41)</f>
        <v>0.11457651918835413</v>
      </c>
      <c r="K48">
        <f t="shared" si="31"/>
        <v>0.86257921220028466</v>
      </c>
      <c r="L48">
        <f>K48*FixedParams!$B$8/K$15</f>
        <v>39.118928727743473</v>
      </c>
      <c r="M48">
        <f t="shared" si="2"/>
        <v>134.29453344661681</v>
      </c>
      <c r="N48">
        <f t="shared" si="8"/>
        <v>173.41346217436029</v>
      </c>
      <c r="O48" s="23">
        <f t="shared" si="9"/>
        <v>3.4329808564357234</v>
      </c>
      <c r="P48" s="23">
        <f t="shared" si="10"/>
        <v>1.4593040859501643</v>
      </c>
      <c r="Q48" s="22">
        <f>IF(H48=1,L48*(1+FixedParams!$B$25)+M48*FixedParams!$B$33*(1+FixedParams!$B$28)/FixedParams!$B$32,L48*(1+FixedParams!$B$23)+M48*FixedParams!$B$33*(1+FixedParams!$B$26)/FixedParams!$B$32)</f>
        <v>398.32381411944931</v>
      </c>
      <c r="R48" s="23">
        <f t="shared" si="11"/>
        <v>106.72937265724258</v>
      </c>
      <c r="S48" s="23">
        <f>R48^((FixedParams!$B$41-1)/FixedParams!$B$41)*EXP($C48)</f>
        <v>1.1601849334366598</v>
      </c>
      <c r="T48" s="7">
        <f>(L48*FixedParams!$B$32*(FixedParams!$C$25-FixedParams!$C$23)+FixedParams!$B$33*(FixedParams!$C$28-FixedParams!$C$26)*M48)/N48</f>
        <v>-1898.651299969549</v>
      </c>
      <c r="U48" s="7">
        <f>(L48*FixedParams!$B$32*(FixedParams!$C$25-FixedParams!$C$23)*$Z$12/$B$12+FixedParams!$B$33*(FixedParams!$C$28-FixedParams!$C$26)*M48)/N48</f>
        <v>-2145.1052154109279</v>
      </c>
      <c r="V48" s="14">
        <f t="shared" si="3"/>
        <v>-2.215344550267178</v>
      </c>
      <c r="W48" s="14">
        <f t="shared" si="12"/>
        <v>0.41744344610382039</v>
      </c>
      <c r="X48" s="23"/>
      <c r="Y48" s="23">
        <f>EXP(-$D$17)*(($B48*FixedParams!$B$30)^$B$11*(1+FixedParams!$C$24)^(1-$B$11)+(1-$B48)^$B$11*((1+FixedParams!$C$27)/$Z$12)^(1-$B$11))^(1/(1-$B$11))</f>
        <v>6.0588789233956115</v>
      </c>
      <c r="Z48" s="23">
        <f>EXP($D48-$D$17)*(($B48*FixedParams!$C$31)^$B$11*(1+FixedParams!$C$25)^(1-$B$11)+(1-$B48)^$B$11*((1+FixedParams!$C$28)/$Z$12)^(1-$B$11))^(1/(1-$B$11))</f>
        <v>4.5441457760291639</v>
      </c>
      <c r="AA48" s="23">
        <f>EXP($D48-$D$17)*(($B48*FixedParams!$C$30)^$B$11*(1+FixedParams!$C$23)^(1-$B$11)+(1-$B48)^$B$11*((1+FixedParams!$C$26)/$Z$12)^(1-$B$11))^(1/(1-$B$11))</f>
        <v>4.6744882958916785</v>
      </c>
      <c r="AB48">
        <f>IF(FixedParams!$H$6=1,IF(Z48&lt;=MIN(Y48:AA48),1,0),$H48)</f>
        <v>1</v>
      </c>
      <c r="AC48">
        <f>IF(FixedParams!$H$6=1,IF(AA48&lt;=MIN(Y48:AA48),1,0),IF(AA48&lt;=Y48,1,0)*(1-$H48))</f>
        <v>0</v>
      </c>
      <c r="AD48" s="23">
        <f>$Z$13*IF(AB48=1,1,IF(AC48=1,FixedParams!$C$46,FixedParams!$C$47))</f>
        <v>0.42539737351864321</v>
      </c>
      <c r="AE48">
        <f>EXP($C48*FixedParams!$B$41)*EXP(IF(AB48+AC48=1,(1-FixedParams!$B$41)*$D48,0))*($B48^((FixedParams!$B$41-1)*$B$11/($B$11-1)))*((1/$B48-1)^$B$11*(AD48)^($B$11-1)+1)^((FixedParams!$B$41-$B$11)/($B$11-1))/((1+IF(AB48=1,FixedParams!$C$25,IF(AC48=1,FixedParams!$C$23,FixedParams!$C$24)))^FixedParams!$B$41)</f>
        <v>7.9204454119282938E-2</v>
      </c>
      <c r="AF48">
        <f t="shared" si="13"/>
        <v>0.86538595467573176</v>
      </c>
      <c r="AG48">
        <f t="shared" si="14"/>
        <v>32.450885921748721</v>
      </c>
      <c r="AH48">
        <f t="shared" si="15"/>
        <v>134.8189510038282</v>
      </c>
      <c r="AI48">
        <f t="shared" si="16"/>
        <v>167.26983692557693</v>
      </c>
      <c r="AJ48" s="23">
        <f t="shared" si="17"/>
        <v>4.1545537871886564</v>
      </c>
      <c r="AK48" s="23">
        <f t="shared" si="18"/>
        <v>1.494963535939188</v>
      </c>
      <c r="AL48" s="22">
        <f>IF(AB48=1,AG48*(1+FixedParams!$C$25)+AH48*(1+FixedParams!$C$28)/$Z$12,IF(AC48=1,AG48*(1+FixedParams!$C$23)+AH48*(1+FixedParams!$C$26)/$Z$12,AG48*(1+FixedParams!$C$24)+AH48*(1+FixedParams!$C$27)/$Z$12))</f>
        <v>478.08750739164975</v>
      </c>
      <c r="AM48" s="23">
        <f t="shared" si="19"/>
        <v>105.20954453389469</v>
      </c>
      <c r="AN48" s="23">
        <f>AM48^((FixedParams!$B$41-1)/FixedParams!$B$41)*EXP($C48)</f>
        <v>1.1602015900251432</v>
      </c>
      <c r="AO48" s="23">
        <f t="shared" si="20"/>
        <v>-3.6070399457113753E-2</v>
      </c>
      <c r="AP48" s="23">
        <f t="shared" si="21"/>
        <v>-1.4342379363597972E-2</v>
      </c>
      <c r="AR48" s="23">
        <f>EXP(-$D$17)*(($B48*FixedParams!$B$30)^$B$11*(1+FixedParams!$C$24)^(1-$B$11)+(1-$B48)^$B$11*((1+FixedParams!$C$27)/$AS$12)^(1-$B$11))^(1/(1-$B$11))</f>
        <v>6.3778312985363987</v>
      </c>
      <c r="AS48" s="23">
        <f>EXP($D48-$D$17)*(($B48*FixedParams!$C$31)^$B$11*(1+FixedParams!$C$25)^(1-$B$11)+(1-$B48)^$B$11*((1+FixedParams!$C$28)/$AS$12)^(1-$B$11))^(1/(1-$B$11))</f>
        <v>4.782205432950879</v>
      </c>
      <c r="AT48" s="23">
        <f>EXP($D48-$D$17)*(($B48*FixedParams!$C$30)^$B$11*(1+FixedParams!$C$23)^(1-$B$11)+(1-$B48)^$B$11*((1+FixedParams!$C$26)/$AS$12)^(1-$B$11))^(1/(1-$B$11))</f>
        <v>4.9166778222501772</v>
      </c>
      <c r="AU48">
        <f>IF(FixedParams!$H$6=1,IF(AS48&lt;=MIN(AR48:AT48),1,0),$H48)</f>
        <v>1</v>
      </c>
      <c r="AV48">
        <f>IF(FixedParams!$H$6=1,IF(AT48&lt;=MIN(AR48:AT48),1,0),IF(AT48&lt;=AR48,1,0)*(1-$H48))</f>
        <v>0</v>
      </c>
      <c r="AW48" s="23">
        <f>$AS$13*IF(AU48=1,1,IF(AV48=1,FixedParams!$C$46,FixedParams!$C$47))</f>
        <v>0.40208315658592064</v>
      </c>
      <c r="AX48">
        <f>EXP($C48*FixedParams!$B$41)*EXP(IF(AU48+AV48=1,(1-FixedParams!$B$41)*$D48,0))*($B48^((FixedParams!$B$41-1)*$B$11/($B$11-1)))*((1/$B48-1)^$B$11*(AW48)^($B$11-1)+1)^((FixedParams!$B$41-$B$11)/($B$11-1))/((1+IF(AU48=1,FixedParams!$C$25,IF(AV48=1,FixedParams!$C$23,FixedParams!$C$24)))^FixedParams!$B$41)</f>
        <v>8.1256809839598002E-2</v>
      </c>
      <c r="AY48">
        <f t="shared" si="22"/>
        <v>0.8641598719717466</v>
      </c>
      <c r="AZ48">
        <f t="shared" si="23"/>
        <v>35.520721496119876</v>
      </c>
      <c r="BA48">
        <f t="shared" si="24"/>
        <v>135.60877079360307</v>
      </c>
      <c r="BB48">
        <f t="shared" si="25"/>
        <v>171.12949228972295</v>
      </c>
      <c r="BC48" s="23">
        <f t="shared" si="26"/>
        <v>3.8177369456984809</v>
      </c>
      <c r="BD48" s="23">
        <f t="shared" si="27"/>
        <v>1.4870571168292506</v>
      </c>
      <c r="BE48" s="22">
        <f>IF(AU48=1,AZ48*(1+FixedParams!$C$25)+BA48*(1+FixedParams!$C$28)/$AS$12,IF(AV48=1,AZ48*(1+FixedParams!$C$23)+BA48*(1+FixedParams!$C$26)/$AS$12,AZ48*(1+FixedParams!$C$24)+BA48*(1+FixedParams!$C$27)/$AS$12))</f>
        <v>510.12267656056679</v>
      </c>
      <c r="BF48" s="23">
        <f t="shared" si="28"/>
        <v>106.67100853628396</v>
      </c>
      <c r="BG48" s="23">
        <f>BF48^((FixedParams!$B$41-1)/FixedParams!$B$41)*EXP($C48)</f>
        <v>1.1601855686836509</v>
      </c>
      <c r="BH48" s="23">
        <f t="shared" si="29"/>
        <v>-1.3258163088736506E-2</v>
      </c>
      <c r="BI48" s="23">
        <f t="shared" si="30"/>
        <v>-5.469917353230244E-4</v>
      </c>
      <c r="BJ48" s="23">
        <f t="shared" si="4"/>
        <v>1.3133270173915338E-2</v>
      </c>
      <c r="BK48" s="23"/>
    </row>
    <row r="49" spans="1:63">
      <c r="A49">
        <v>0.16</v>
      </c>
      <c r="B49">
        <f t="shared" si="5"/>
        <v>0.14308796950138386</v>
      </c>
      <c r="C49">
        <f>(D49-$D$17)*FixedParams!$B$41+$D$9*($A49-0.5)^2+$A49*$B$10</f>
        <v>0.12732412701501272</v>
      </c>
      <c r="D49">
        <f>(A49-$B$6)*FixedParams!$B$40/(FixedParams!$B$39*Sectors!$B$6)</f>
        <v>-0.1857086416226349</v>
      </c>
      <c r="E49">
        <f t="shared" si="6"/>
        <v>1.1357850967592023</v>
      </c>
      <c r="F49" s="23">
        <f>EXP(-$D$17)*(($B49*FixedParams!$B$30)^$B$11*(1+FixedParams!$B$23)^(1-$B$11)+(1-$B49)^$B$11*((1+FixedParams!$B$26)/$B$12)^(1-$B$11))^(1/(1-$B$11))</f>
        <v>4.6670469954000868</v>
      </c>
      <c r="G49" s="23">
        <f>EXP($D49-$D$17)*(($B49*FixedParams!$B$31)^$B$11*(1+FixedParams!$B$25)^(1-$B$11)+(1-$B49)^$B$11*((1+FixedParams!$B$28)/$B$12)^(1-$B$11))^(1/(1-$B$11))</f>
        <v>3.7490329895712899</v>
      </c>
      <c r="H49">
        <f t="shared" si="7"/>
        <v>1</v>
      </c>
      <c r="I49" s="23">
        <f>$B$13*IF(H49=1,1,FixedParams!$B$46)</f>
        <v>0.3745928365283252</v>
      </c>
      <c r="J49">
        <f>EXP($C49*FixedParams!$B$41)*EXP(IF(H49=1,(1-FixedParams!$B$41)*$D49,0))*($B49^((FixedParams!$B$41-1)*$B$11/($B$11-1)))*((1/$B49-1)^$B$11*(I49)^($B$11-1)+1)^((FixedParams!$B$41-$B$11)/($B$11-1))/((1+IF(H49=1,FixedParams!$B$25,FixedParams!$B$24))^FixedParams!$B$41)</f>
        <v>0.113828993938776</v>
      </c>
      <c r="K49">
        <f t="shared" si="31"/>
        <v>0.85695153433532079</v>
      </c>
      <c r="L49">
        <f>K49*FixedParams!$B$8/K$15</f>
        <v>38.863707263803178</v>
      </c>
      <c r="M49">
        <f t="shared" si="2"/>
        <v>130.58193716231818</v>
      </c>
      <c r="N49">
        <f t="shared" si="8"/>
        <v>169.44564442612136</v>
      </c>
      <c r="O49" s="23">
        <f t="shared" si="9"/>
        <v>3.3599969317373741</v>
      </c>
      <c r="P49" s="23">
        <f t="shared" si="10"/>
        <v>1.4659283549568789</v>
      </c>
      <c r="Q49" s="22">
        <f>IF(H49=1,L49*(1+FixedParams!$B$25)+M49*FixedParams!$B$33*(1+FixedParams!$B$28)/FixedParams!$B$32,L49*(1+FixedParams!$B$23)+M49*FixedParams!$B$33*(1+FixedParams!$B$26)/FixedParams!$B$32)</f>
        <v>388.13975768324724</v>
      </c>
      <c r="R49" s="23">
        <f t="shared" si="11"/>
        <v>103.53063276928697</v>
      </c>
      <c r="S49" s="23">
        <f>R49^((FixedParams!$B$41-1)/FixedParams!$B$41)*EXP($C49)</f>
        <v>1.1305221605375055</v>
      </c>
      <c r="T49" s="7">
        <f>(L49*FixedParams!$B$32*(FixedParams!$C$25-FixedParams!$C$23)+FixedParams!$B$33*(FixedParams!$C$28-FixedParams!$C$26)*M49)/N49</f>
        <v>-1855.8115131607033</v>
      </c>
      <c r="U49" s="7">
        <f>(L49*FixedParams!$B$32*(FixedParams!$C$25-FixedParams!$C$23)*$Z$12/$B$12+FixedParams!$B$33*(FixedParams!$C$28-FixedParams!$C$26)*M49)/N49</f>
        <v>-2106.3909301305939</v>
      </c>
      <c r="V49" s="14">
        <f t="shared" si="3"/>
        <v>-2.1938556729452787</v>
      </c>
      <c r="W49" s="14">
        <f t="shared" si="12"/>
        <v>0.42575439283328731</v>
      </c>
      <c r="X49" s="23"/>
      <c r="Y49" s="23">
        <f>EXP(-$D$17)*(($B49*FixedParams!$B$30)^$B$11*(1+FixedParams!$C$24)^(1-$B$11)+(1-$B49)^$B$11*((1+FixedParams!$C$27)/$Z$12)^(1-$B$11))^(1/(1-$B$11))</f>
        <v>6.0726143464246132</v>
      </c>
      <c r="Z49" s="23">
        <f>EXP($D49-$D$17)*(($B49*FixedParams!$C$31)^$B$11*(1+FixedParams!$C$25)^(1-$B$11)+(1-$B49)^$B$11*((1+FixedParams!$C$28)/$Z$12)^(1-$B$11))^(1/(1-$B$11))</f>
        <v>4.5658614254024021</v>
      </c>
      <c r="AA49" s="23">
        <f>EXP($D49-$D$17)*(($B49*FixedParams!$C$30)^$B$11*(1+FixedParams!$C$23)^(1-$B$11)+(1-$B49)^$B$11*((1+FixedParams!$C$26)/$Z$12)^(1-$B$11))^(1/(1-$B$11))</f>
        <v>4.6948674478974413</v>
      </c>
      <c r="AB49">
        <f>IF(FixedParams!$H$6=1,IF(Z49&lt;=MIN(Y49:AA49),1,0),$H49)</f>
        <v>1</v>
      </c>
      <c r="AC49">
        <f>IF(FixedParams!$H$6=1,IF(AA49&lt;=MIN(Y49:AA49),1,0),IF(AA49&lt;=Y49,1,0)*(1-$H49))</f>
        <v>0</v>
      </c>
      <c r="AD49" s="23">
        <f>$Z$13*IF(AB49=1,1,IF(AC49=1,FixedParams!$C$46,FixedParams!$C$47))</f>
        <v>0.42539737351864321</v>
      </c>
      <c r="AE49">
        <f>EXP($C49*FixedParams!$B$41)*EXP(IF(AB49+AC49=1,(1-FixedParams!$B$41)*$D49,0))*($B49^((FixedParams!$B$41-1)*$B$11/($B$11-1)))*((1/$B49-1)^$B$11*(AD49)^($B$11-1)+1)^((FixedParams!$B$41-$B$11)/($B$11-1))/((1+IF(AB49=1,FixedParams!$C$25,IF(AC49=1,FixedParams!$C$23,FixedParams!$C$24)))^FixedParams!$B$41)</f>
        <v>7.8697102747207037E-2</v>
      </c>
      <c r="AF49">
        <f t="shared" si="13"/>
        <v>0.85984264582571779</v>
      </c>
      <c r="AG49">
        <f t="shared" si="14"/>
        <v>32.243018805176185</v>
      </c>
      <c r="AH49">
        <f t="shared" si="15"/>
        <v>131.10751373046952</v>
      </c>
      <c r="AI49">
        <f t="shared" si="16"/>
        <v>163.3505325356457</v>
      </c>
      <c r="AJ49" s="23">
        <f t="shared" si="17"/>
        <v>4.0662294843627347</v>
      </c>
      <c r="AK49" s="23">
        <f t="shared" si="18"/>
        <v>1.5021076958258455</v>
      </c>
      <c r="AL49" s="22">
        <f>IF(AB49=1,AG49*(1+FixedParams!$C$25)+AH49*(1+FixedParams!$C$28)/$Z$12,IF(AC49=1,AG49*(1+FixedParams!$C$23)+AH49*(1+FixedParams!$C$26)/$Z$12,AG49*(1+FixedParams!$C$24)+AH49*(1+FixedParams!$C$27)/$Z$12))</f>
        <v>465.86422133564315</v>
      </c>
      <c r="AM49" s="23">
        <f t="shared" si="19"/>
        <v>102.03205439915102</v>
      </c>
      <c r="AN49" s="23">
        <f>AM49^((FixedParams!$B$41-1)/FixedParams!$B$41)*EXP($C49)</f>
        <v>1.1305386607532977</v>
      </c>
      <c r="AO49" s="23">
        <f t="shared" si="20"/>
        <v>-3.6633795407869763E-2</v>
      </c>
      <c r="AP49" s="23">
        <f t="shared" si="21"/>
        <v>-1.4580514970165779E-2</v>
      </c>
      <c r="AR49" s="23">
        <f>EXP(-$D$17)*(($B49*FixedParams!$B$30)^$B$11*(1+FixedParams!$C$24)^(1-$B$11)+(1-$B49)^$B$11*((1+FixedParams!$C$27)/$AS$12)^(1-$B$11))^(1/(1-$B$11))</f>
        <v>6.3916513894791338</v>
      </c>
      <c r="AS49" s="23">
        <f>EXP($D49-$D$17)*(($B49*FixedParams!$C$31)^$B$11*(1+FixedParams!$C$25)^(1-$B$11)+(1-$B49)^$B$11*((1+FixedParams!$C$28)/$AS$12)^(1-$B$11))^(1/(1-$B$11))</f>
        <v>4.8045583854947864</v>
      </c>
      <c r="AT49" s="23">
        <f>EXP($D49-$D$17)*(($B49*FixedParams!$C$30)^$B$11*(1+FixedParams!$C$23)^(1-$B$11)+(1-$B49)^$B$11*((1+FixedParams!$C$26)/$AS$12)^(1-$B$11))^(1/(1-$B$11))</f>
        <v>4.9375516532682804</v>
      </c>
      <c r="AU49">
        <f>IF(FixedParams!$H$6=1,IF(AS49&lt;=MIN(AR49:AT49),1,0),$H49)</f>
        <v>1</v>
      </c>
      <c r="AV49">
        <f>IF(FixedParams!$H$6=1,IF(AT49&lt;=MIN(AR49:AT49),1,0),IF(AT49&lt;=AR49,1,0)*(1-$H49))</f>
        <v>0</v>
      </c>
      <c r="AW49" s="23">
        <f>$AS$13*IF(AU49=1,1,IF(AV49=1,FixedParams!$C$46,FixedParams!$C$47))</f>
        <v>0.40208315658592064</v>
      </c>
      <c r="AX49">
        <f>EXP($C49*FixedParams!$B$41)*EXP(IF(AU49+AV49=1,(1-FixedParams!$B$41)*$D49,0))*($B49^((FixedParams!$B$41-1)*$B$11/($B$11-1)))*((1/$B49-1)^$B$11*(AW49)^($B$11-1)+1)^((FixedParams!$B$41-$B$11)/($B$11-1))/((1+IF(AU49=1,FixedParams!$C$25,IF(AV49=1,FixedParams!$C$23,FixedParams!$C$24)))^FixedParams!$B$41)</f>
        <v>8.0732099946633398E-2</v>
      </c>
      <c r="AY49">
        <f t="shared" si="22"/>
        <v>0.85857962294619805</v>
      </c>
      <c r="AZ49">
        <f t="shared" si="23"/>
        <v>35.291349040924473</v>
      </c>
      <c r="BA49">
        <f t="shared" si="24"/>
        <v>131.86871065739149</v>
      </c>
      <c r="BB49">
        <f t="shared" si="25"/>
        <v>167.16005969831596</v>
      </c>
      <c r="BC49" s="23">
        <f t="shared" si="26"/>
        <v>3.7365732464484198</v>
      </c>
      <c r="BD49" s="23">
        <f t="shared" si="27"/>
        <v>1.4940079092258987</v>
      </c>
      <c r="BE49" s="22">
        <f>IF(AU49=1,AZ49*(1+FixedParams!$C$25)+BA49*(1+FixedParams!$C$28)/$AS$12,IF(AV49=1,AZ49*(1+FixedParams!$C$23)+BA49*(1+FixedParams!$C$26)/$AS$12,AZ49*(1+FixedParams!$C$24)+BA49*(1+FixedParams!$C$27)/$AS$12))</f>
        <v>497.08029404706963</v>
      </c>
      <c r="BF49" s="23">
        <f t="shared" si="28"/>
        <v>103.46014225735732</v>
      </c>
      <c r="BG49" s="23">
        <f>BF49^((FixedParams!$B$41-1)/FixedParams!$B$41)*EXP($C49)</f>
        <v>1.1305229313050622</v>
      </c>
      <c r="BH49" s="23">
        <f t="shared" si="29"/>
        <v>-1.3580398826859708E-2</v>
      </c>
      <c r="BI49" s="23">
        <f t="shared" si="30"/>
        <v>-6.8109812763966933E-4</v>
      </c>
      <c r="BJ49" s="23">
        <f t="shared" si="4"/>
        <v>1.2999163781598693E-2</v>
      </c>
      <c r="BK49" s="23"/>
    </row>
    <row r="50" spans="1:63">
      <c r="A50">
        <v>0.16500000000000001</v>
      </c>
      <c r="B50">
        <f t="shared" si="5"/>
        <v>0.14483555933088291</v>
      </c>
      <c r="C50">
        <f>(D50-$D$17)*FixedParams!$B$41+$D$9*($A50-0.5)^2+$A50*$B$10</f>
        <v>0.10160636320606647</v>
      </c>
      <c r="D50">
        <f>(A50-$B$6)*FixedParams!$B$40/(FixedParams!$B$39*Sectors!$B$6)</f>
        <v>-0.1830221705812671</v>
      </c>
      <c r="E50">
        <f t="shared" si="6"/>
        <v>1.1069476506317044</v>
      </c>
      <c r="F50" s="23">
        <f>EXP(-$D$17)*(($B50*FixedParams!$B$30)^$B$11*(1+FixedParams!$B$23)^(1-$B$11)+(1-$B50)^$B$11*((1+FixedParams!$B$26)/$B$12)^(1-$B$11))^(1/(1-$B$11))</f>
        <v>4.6759161123056376</v>
      </c>
      <c r="G50" s="23">
        <f>EXP($D50-$D$17)*(($B50*FixedParams!$B$31)^$B$11*(1+FixedParams!$B$25)^(1-$B$11)+(1-$B50)^$B$11*((1+FixedParams!$B$28)/$B$12)^(1-$B$11))^(1/(1-$B$11))</f>
        <v>3.7659517460047809</v>
      </c>
      <c r="H50">
        <f t="shared" si="7"/>
        <v>1</v>
      </c>
      <c r="I50" s="23">
        <f>$B$13*IF(H50=1,1,FixedParams!$B$46)</f>
        <v>0.3745928365283252</v>
      </c>
      <c r="J50">
        <f>EXP($C50*FixedParams!$B$41)*EXP(IF(H50=1,(1-FixedParams!$B$41)*$D50,0))*($B50^((FixedParams!$B$41-1)*$B$11/($B$11-1)))*((1/$B50-1)^$B$11*(I50)^($B$11-1)+1)^((FixedParams!$B$41-$B$11)/($B$11-1))/((1+IF(H50=1,FixedParams!$B$25,FixedParams!$B$24))^FixedParams!$B$41)</f>
        <v>0.11308355262963055</v>
      </c>
      <c r="K50">
        <f t="shared" si="31"/>
        <v>0.85133954523197575</v>
      </c>
      <c r="L50">
        <f>K50*FixedParams!$B$8/K$15</f>
        <v>38.609197302689424</v>
      </c>
      <c r="M50">
        <f t="shared" si="2"/>
        <v>126.99646254475276</v>
      </c>
      <c r="N50">
        <f t="shared" si="8"/>
        <v>165.60565984744218</v>
      </c>
      <c r="O50" s="23">
        <f t="shared" si="9"/>
        <v>3.2892800528620803</v>
      </c>
      <c r="P50" s="23">
        <f t="shared" si="10"/>
        <v>1.4725438434989788</v>
      </c>
      <c r="Q50" s="22">
        <f>IF(H50=1,L50*(1+FixedParams!$B$25)+M50*FixedParams!$B$33*(1+FixedParams!$B$28)/FixedParams!$B$32,L50*(1+FixedParams!$B$23)+M50*FixedParams!$B$33*(1+FixedParams!$B$26)/FixedParams!$B$32)</f>
        <v>378.29636832872853</v>
      </c>
      <c r="R50" s="23">
        <f t="shared" si="11"/>
        <v>100.45173009188321</v>
      </c>
      <c r="S50" s="23">
        <f>R50^((FixedParams!$B$41-1)/FixedParams!$B$41)*EXP($C50)</f>
        <v>1.101851637665783</v>
      </c>
      <c r="T50" s="7">
        <f>(L50*FixedParams!$B$32*(FixedParams!$C$25-FixedParams!$C$23)+FixedParams!$B$33*(FixedParams!$C$28-FixedParams!$C$26)*M50)/N50</f>
        <v>-1812.9117766508007</v>
      </c>
      <c r="U50" s="7">
        <f>(L50*FixedParams!$B$32*(FixedParams!$C$25-FixedParams!$C$23)*$Z$12/$B$12+FixedParams!$B$33*(FixedParams!$C$28-FixedParams!$C$26)*M50)/N50</f>
        <v>-2067.6224683474784</v>
      </c>
      <c r="V50" s="14">
        <f t="shared" si="3"/>
        <v>-2.1725843240574219</v>
      </c>
      <c r="W50" s="14">
        <f t="shared" ref="W50:W81" si="32">N50/(N$15*COUNT($N$17:$N$217))+W49</f>
        <v>0.43387699652576756</v>
      </c>
      <c r="X50" s="23"/>
      <c r="Y50" s="23">
        <f>EXP(-$D$17)*(($B50*FixedParams!$B$30)^$B$11*(1+FixedParams!$C$24)^(1-$B$11)+(1-$B50)^$B$11*((1+FixedParams!$C$27)/$Z$12)^(1-$B$11))^(1/(1-$B$11))</f>
        <v>6.0862387003510348</v>
      </c>
      <c r="Z50" s="23">
        <f>EXP($D50-$D$17)*(($B50*FixedParams!$C$31)^$B$11*(1+FixedParams!$C$25)^(1-$B$11)+(1-$B50)^$B$11*((1+FixedParams!$C$28)/$Z$12)^(1-$B$11))^(1/(1-$B$11))</f>
        <v>4.5875675374815348</v>
      </c>
      <c r="AA50" s="23">
        <f>EXP($D50-$D$17)*(($B50*FixedParams!$C$30)^$B$11*(1+FixedParams!$C$23)^(1-$B$11)+(1-$B50)^$B$11*((1+FixedParams!$C$26)/$Z$12)^(1-$B$11))^(1/(1-$B$11))</f>
        <v>4.7152052662986739</v>
      </c>
      <c r="AB50">
        <f>IF(FixedParams!$H$6=1,IF(Z50&lt;=MIN(Y50:AA50),1,0),$H50)</f>
        <v>1</v>
      </c>
      <c r="AC50">
        <f>IF(FixedParams!$H$6=1,IF(AA50&lt;=MIN(Y50:AA50),1,0),IF(AA50&lt;=Y50,1,0)*(1-$H50))</f>
        <v>0</v>
      </c>
      <c r="AD50" s="23">
        <f>$Z$13*IF(AB50=1,1,IF(AC50=1,FixedParams!$C$46,FixedParams!$C$47))</f>
        <v>0.42539737351864321</v>
      </c>
      <c r="AE50">
        <f>EXP($C50*FixedParams!$B$41)*EXP(IF(AB50+AC50=1,(1-FixedParams!$B$41)*$D50,0))*($B50^((FixedParams!$B$41-1)*$B$11/($B$11-1)))*((1/$B50-1)^$B$11*(AD50)^($B$11-1)+1)^((FixedParams!$B$41-$B$11)/($B$11-1))/((1+IF(AB50=1,FixedParams!$C$25,IF(AC50=1,FixedParams!$C$23,FixedParams!$C$24)))^FixedParams!$B$41)</f>
        <v>7.8191135922004287E-2</v>
      </c>
      <c r="AF50">
        <f t="shared" si="13"/>
        <v>0.85431446450143378</v>
      </c>
      <c r="AG50">
        <f t="shared" si="14"/>
        <v>32.035718951810409</v>
      </c>
      <c r="AH50">
        <f t="shared" si="15"/>
        <v>127.52294409507095</v>
      </c>
      <c r="AI50">
        <f t="shared" si="16"/>
        <v>159.55866304688135</v>
      </c>
      <c r="AJ50" s="23">
        <f t="shared" si="17"/>
        <v>3.9806487342112344</v>
      </c>
      <c r="AK50" s="23">
        <f t="shared" si="18"/>
        <v>1.5092487180695615</v>
      </c>
      <c r="AL50" s="22">
        <f>IF(AB50=1,AG50*(1+FixedParams!$C$25)+AH50*(1+FixedParams!$C$28)/$Z$12,IF(AC50=1,AG50*(1+FixedParams!$C$23)+AH50*(1+FixedParams!$C$26)/$Z$12,AG50*(1+FixedParams!$C$24)+AH50*(1+FixedParams!$C$27)/$Z$12))</f>
        <v>454.04981551978864</v>
      </c>
      <c r="AM50" s="23">
        <f t="shared" si="19"/>
        <v>98.973979524027058</v>
      </c>
      <c r="AN50" s="23">
        <f>AM50^((FixedParams!$B$41-1)/FixedParams!$B$41)*EXP($C50)</f>
        <v>1.1018679839403027</v>
      </c>
      <c r="AO50" s="23">
        <f t="shared" si="20"/>
        <v>-3.7197771186966898E-2</v>
      </c>
      <c r="AP50" s="23">
        <f t="shared" si="21"/>
        <v>-1.4820332028809708E-2</v>
      </c>
      <c r="AR50" s="23">
        <f>EXP(-$D$17)*(($B50*FixedParams!$B$30)^$B$11*(1+FixedParams!$C$24)^(1-$B$11)+(1-$B50)^$B$11*((1+FixedParams!$C$27)/$AS$12)^(1-$B$11))^(1/(1-$B$11))</f>
        <v>6.4053470832498638</v>
      </c>
      <c r="AS50" s="23">
        <f>EXP($D50-$D$17)*(($B50*FixedParams!$C$31)^$B$11*(1+FixedParams!$C$25)^(1-$B$11)+(1-$B50)^$B$11*((1+FixedParams!$C$28)/$AS$12)^(1-$B$11))^(1/(1-$B$11))</f>
        <v>4.8268930130157139</v>
      </c>
      <c r="AT50" s="23">
        <f>EXP($D50-$D$17)*(($B50*FixedParams!$C$30)^$B$11*(1+FixedParams!$C$23)^(1-$B$11)+(1-$B50)^$B$11*((1+FixedParams!$C$26)/$AS$12)^(1-$B$11))^(1/(1-$B$11))</f>
        <v>4.9583734343038568</v>
      </c>
      <c r="AU50">
        <f>IF(FixedParams!$H$6=1,IF(AS50&lt;=MIN(AR50:AT50),1,0),$H50)</f>
        <v>1</v>
      </c>
      <c r="AV50">
        <f>IF(FixedParams!$H$6=1,IF(AT50&lt;=MIN(AR50:AT50),1,0),IF(AT50&lt;=AR50,1,0)*(1-$H50))</f>
        <v>0</v>
      </c>
      <c r="AW50" s="23">
        <f>$AS$13*IF(AU50=1,1,IF(AV50=1,FixedParams!$C$46,FixedParams!$C$47))</f>
        <v>0.40208315658592064</v>
      </c>
      <c r="AX50">
        <f>EXP($C50*FixedParams!$B$41)*EXP(IF(AU50+AV50=1,(1-FixedParams!$B$41)*$D50,0))*($B50^((FixedParams!$B$41-1)*$B$11/($B$11-1)))*((1/$B50-1)^$B$11*(AW50)^($B$11-1)+1)^((FixedParams!$B$41-$B$11)/($B$11-1))/((1+IF(AU50=1,FixedParams!$C$25,IF(AV50=1,FixedParams!$C$23,FixedParams!$C$24)))^FixedParams!$B$41)</f>
        <v>8.0208835024766431E-2</v>
      </c>
      <c r="AY50">
        <f t="shared" si="22"/>
        <v>0.85301474107622954</v>
      </c>
      <c r="AZ50">
        <f t="shared" si="23"/>
        <v>35.062608242522273</v>
      </c>
      <c r="BA50">
        <f t="shared" si="24"/>
        <v>128.25659024723456</v>
      </c>
      <c r="BB50">
        <f t="shared" si="25"/>
        <v>163.31919848975684</v>
      </c>
      <c r="BC50" s="23">
        <f t="shared" si="26"/>
        <v>3.6579306753252609</v>
      </c>
      <c r="BD50" s="23">
        <f t="shared" si="27"/>
        <v>1.5009530033404004</v>
      </c>
      <c r="BE50" s="22">
        <f>IF(AU50=1,AZ50*(1+FixedParams!$C$25)+BA50*(1+FixedParams!$C$28)/$AS$12,IF(AV50=1,AZ50*(1+FixedParams!$C$23)+BA50*(1+FixedParams!$C$26)/$AS$12,AZ50*(1+FixedParams!$C$24)+BA50*(1+FixedParams!$C$27)/$AS$12))</f>
        <v>484.47419184317442</v>
      </c>
      <c r="BF50" s="23">
        <f t="shared" si="28"/>
        <v>100.36978042330544</v>
      </c>
      <c r="BG50" s="23">
        <f>BF50^((FixedParams!$B$41-1)/FixedParams!$B$41)*EXP($C50)</f>
        <v>1.1018525378363373</v>
      </c>
      <c r="BH50" s="23">
        <f t="shared" si="29"/>
        <v>-1.3902860356687948E-2</v>
      </c>
      <c r="BI50" s="23">
        <f t="shared" si="30"/>
        <v>-8.1614437533469766E-4</v>
      </c>
      <c r="BJ50" s="23">
        <f t="shared" si="4"/>
        <v>1.2864117533903666E-2</v>
      </c>
      <c r="BK50" s="23"/>
    </row>
    <row r="51" spans="1:63">
      <c r="A51">
        <v>0.17</v>
      </c>
      <c r="B51">
        <f t="shared" si="5"/>
        <v>0.14658314916038198</v>
      </c>
      <c r="C51">
        <f>(D51-$D$17)*FixedParams!$B$41+$D$9*($A51-0.5)^2+$A51*$B$10</f>
        <v>7.6101097735425338E-2</v>
      </c>
      <c r="D51">
        <f>(A51-$B$6)*FixedParams!$B$40/(FixedParams!$B$39*Sectors!$B$6)</f>
        <v>-0.18033569953989931</v>
      </c>
      <c r="E51">
        <f t="shared" si="6"/>
        <v>1.0790716603442303</v>
      </c>
      <c r="F51" s="23">
        <f>EXP(-$D$17)*(($B51*FixedParams!$B$30)^$B$11*(1+FixedParams!$B$23)^(1-$B$11)+(1-$B51)^$B$11*((1+FixedParams!$B$26)/$B$12)^(1-$B$11))^(1/(1-$B$11))</f>
        <v>4.6846814080466181</v>
      </c>
      <c r="G51" s="23">
        <f>EXP($D51-$D$17)*(($B51*FixedParams!$B$31)^$B$11*(1+FixedParams!$B$25)^(1-$B$11)+(1-$B51)^$B$11*((1+FixedParams!$B$28)/$B$12)^(1-$B$11))^(1/(1-$B$11))</f>
        <v>3.7828472658461387</v>
      </c>
      <c r="H51">
        <f t="shared" si="7"/>
        <v>1</v>
      </c>
      <c r="I51" s="23">
        <f>$B$13*IF(H51=1,1,FixedParams!$B$46)</f>
        <v>0.3745928365283252</v>
      </c>
      <c r="J51">
        <f>EXP($C51*FixedParams!$B$41)*EXP(IF(H51=1,(1-FixedParams!$B$41)*$D51,0))*($B51^((FixedParams!$B$41-1)*$B$11/($B$11-1)))*((1/$B51-1)^$B$11*(I51)^($B$11-1)+1)^((FixedParams!$B$41-$B$11)/($B$11-1))/((1+IF(H51=1,FixedParams!$B$25,FixedParams!$B$24))^FixedParams!$B$41)</f>
        <v>0.11234082453419365</v>
      </c>
      <c r="K51">
        <f t="shared" si="31"/>
        <v>0.84574798231856785</v>
      </c>
      <c r="L51">
        <f>K51*FixedParams!$B$8/K$15</f>
        <v>38.355613692056906</v>
      </c>
      <c r="M51">
        <f t="shared" si="2"/>
        <v>123.53325557828875</v>
      </c>
      <c r="N51">
        <f t="shared" si="8"/>
        <v>161.88886927034565</v>
      </c>
      <c r="O51" s="23">
        <f t="shared" si="9"/>
        <v>3.2207346901053846</v>
      </c>
      <c r="P51" s="23">
        <f t="shared" si="10"/>
        <v>1.4791502461836388</v>
      </c>
      <c r="Q51" s="22">
        <f>IF(H51=1,L51*(1+FixedParams!$B$25)+M51*FixedParams!$B$33*(1+FixedParams!$B$28)/FixedParams!$B$32,L51*(1+FixedParams!$B$23)+M51*FixedParams!$B$33*(1+FixedParams!$B$26)/FixedParams!$B$32)</f>
        <v>368.7808804587707</v>
      </c>
      <c r="R51" s="23">
        <f t="shared" si="11"/>
        <v>97.487647410021097</v>
      </c>
      <c r="S51" s="23">
        <f>R51^((FixedParams!$B$41-1)/FixedParams!$B$41)*EXP($C51)</f>
        <v>1.0741361828782523</v>
      </c>
      <c r="T51" s="7">
        <f>(L51*FixedParams!$B$32*(FixedParams!$C$25-FixedParams!$C$23)+FixedParams!$B$33*(FixedParams!$C$28-FixedParams!$C$26)*M51)/N51</f>
        <v>-1769.9573675473137</v>
      </c>
      <c r="U51" s="7">
        <f>(L51*FixedParams!$B$32*(FixedParams!$C$25-FixedParams!$C$23)*$Z$12/$B$12+FixedParams!$B$33*(FixedParams!$C$28-FixedParams!$C$26)*M51)/N51</f>
        <v>-2028.8045989799018</v>
      </c>
      <c r="V51" s="14">
        <f t="shared" si="3"/>
        <v>-2.1515251103037114</v>
      </c>
      <c r="W51" s="14">
        <f t="shared" si="32"/>
        <v>0.44181729958375554</v>
      </c>
      <c r="X51" s="23"/>
      <c r="Y51" s="23">
        <f>EXP(-$D$17)*(($B51*FixedParams!$B$30)^$B$11*(1+FixedParams!$C$24)^(1-$B$11)+(1-$B51)^$B$11*((1+FixedParams!$C$27)/$Z$12)^(1-$B$11))^(1/(1-$B$11))</f>
        <v>6.0997513144198416</v>
      </c>
      <c r="Z51" s="23">
        <f>EXP($D51-$D$17)*(($B51*FixedParams!$C$31)^$B$11*(1+FixedParams!$C$25)^(1-$B$11)+(1-$B51)^$B$11*((1+FixedParams!$C$28)/$Z$12)^(1-$B$11))^(1/(1-$B$11))</f>
        <v>4.6092631960666868</v>
      </c>
      <c r="AA51" s="23">
        <f>EXP($D51-$D$17)*(($B51*FixedParams!$C$30)^$B$11*(1+FixedParams!$C$23)^(1-$B$11)+(1-$B51)^$B$11*((1+FixedParams!$C$26)/$Z$12)^(1-$B$11))^(1/(1-$B$11))</f>
        <v>4.735500764313298</v>
      </c>
      <c r="AB51">
        <f>IF(FixedParams!$H$6=1,IF(Z51&lt;=MIN(Y51:AA51),1,0),$H51)</f>
        <v>1</v>
      </c>
      <c r="AC51">
        <f>IF(FixedParams!$H$6=1,IF(AA51&lt;=MIN(Y51:AA51),1,0),IF(AA51&lt;=Y51,1,0)*(1-$H51))</f>
        <v>0</v>
      </c>
      <c r="AD51" s="23">
        <f>$Z$13*IF(AB51=1,1,IF(AC51=1,FixedParams!$C$46,FixedParams!$C$47))</f>
        <v>0.42539737351864321</v>
      </c>
      <c r="AE51">
        <f>EXP($C51*FixedParams!$B$41)*EXP(IF(AB51+AC51=1,(1-FixedParams!$B$41)*$D51,0))*($B51^((FixedParams!$B$41-1)*$B$11/($B$11-1)))*((1/$B51-1)^$B$11*(AD51)^($B$11-1)+1)^((FixedParams!$B$41-$B$11)/($B$11-1))/((1+IF(AB51=1,FixedParams!$C$25,IF(AC51=1,FixedParams!$C$23,FixedParams!$C$24)))^FixedParams!$B$41)</f>
        <v>7.7686987531910112E-2</v>
      </c>
      <c r="AF51">
        <f t="shared" si="13"/>
        <v>0.84880615135527115</v>
      </c>
      <c r="AG51">
        <f t="shared" si="14"/>
        <v>31.829164130159327</v>
      </c>
      <c r="AH51">
        <f t="shared" si="15"/>
        <v>124.06040341505057</v>
      </c>
      <c r="AI51">
        <f t="shared" si="16"/>
        <v>155.8895675452099</v>
      </c>
      <c r="AJ51" s="23">
        <f t="shared" si="17"/>
        <v>3.8976959277890266</v>
      </c>
      <c r="AK51" s="23">
        <f t="shared" si="18"/>
        <v>1.5163863012527599</v>
      </c>
      <c r="AL51" s="22">
        <f>IF(AB51=1,AG51*(1+FixedParams!$C$25)+AH51*(1+FixedParams!$C$28)/$Z$12,IF(AC51=1,AG51*(1+FixedParams!$C$23)+AH51*(1+FixedParams!$C$26)/$Z$12,AG51*(1+FixedParams!$C$24)+AH51*(1+FixedParams!$C$27)/$Z$12))</f>
        <v>442.62896827518625</v>
      </c>
      <c r="AM51" s="23">
        <f t="shared" si="19"/>
        <v>96.030308846954881</v>
      </c>
      <c r="AN51" s="23">
        <f>AM51^((FixedParams!$B$41-1)/FixedParams!$B$41)*EXP($C51)</f>
        <v>1.0741523776386155</v>
      </c>
      <c r="AO51" s="23">
        <f t="shared" si="20"/>
        <v>-3.77622514551883E-2</v>
      </c>
      <c r="AP51" s="23">
        <f t="shared" si="21"/>
        <v>-1.506181795154087E-2</v>
      </c>
      <c r="AR51" s="23">
        <f>EXP(-$D$17)*(($B51*FixedParams!$B$30)^$B$11*(1+FixedParams!$C$24)^(1-$B$11)+(1-$B51)^$B$11*((1+FixedParams!$C$27)/$AS$12)^(1-$B$11))^(1/(1-$B$11))</f>
        <v>6.4189177100779187</v>
      </c>
      <c r="AS51" s="23">
        <f>EXP($D51-$D$17)*(($B51*FixedParams!$C$31)^$B$11*(1+FixedParams!$C$25)^(1-$B$11)+(1-$B51)^$B$11*((1+FixedParams!$C$28)/$AS$12)^(1-$B$11))^(1/(1-$B$11))</f>
        <v>4.849208331758593</v>
      </c>
      <c r="AT51" s="23">
        <f>EXP($D51-$D$17)*(($B51*FixedParams!$C$30)^$B$11*(1+FixedParams!$C$23)^(1-$B$11)+(1-$B51)^$B$11*((1+FixedParams!$C$26)/$AS$12)^(1-$B$11))^(1/(1-$B$11))</f>
        <v>4.9791421300379</v>
      </c>
      <c r="AU51">
        <f>IF(FixedParams!$H$6=1,IF(AS51&lt;=MIN(AR51:AT51),1,0),$H51)</f>
        <v>1</v>
      </c>
      <c r="AV51">
        <f>IF(FixedParams!$H$6=1,IF(AT51&lt;=MIN(AR51:AT51),1,0),IF(AT51&lt;=AR51,1,0)*(1-$H51))</f>
        <v>0</v>
      </c>
      <c r="AW51" s="23">
        <f>$AS$13*IF(AU51=1,1,IF(AV51=1,FixedParams!$C$46,FixedParams!$C$47))</f>
        <v>0.40208315658592064</v>
      </c>
      <c r="AX51">
        <f>EXP($C51*FixedParams!$B$41)*EXP(IF(AU51+AV51=1,(1-FixedParams!$B$41)*$D51,0))*($B51^((FixedParams!$B$41-1)*$B$11/($B$11-1)))*((1/$B51-1)^$B$11*(AW51)^($B$11-1)+1)^((FixedParams!$B$41-$B$11)/($B$11-1))/((1+IF(AU51=1,FixedParams!$C$25,IF(AV51=1,FixedParams!$C$23,FixedParams!$C$24)))^FixedParams!$B$41)</f>
        <v>7.9687460704513144E-2</v>
      </c>
      <c r="AY51">
        <f t="shared" si="22"/>
        <v>0.84746996560782473</v>
      </c>
      <c r="AZ51">
        <f t="shared" si="23"/>
        <v>34.834693904493207</v>
      </c>
      <c r="BA51">
        <f t="shared" si="24"/>
        <v>124.76752752248242</v>
      </c>
      <c r="BB51">
        <f t="shared" si="25"/>
        <v>159.60222142697563</v>
      </c>
      <c r="BC51" s="23">
        <f t="shared" si="26"/>
        <v>3.5817029960004643</v>
      </c>
      <c r="BD51" s="23">
        <f t="shared" si="27"/>
        <v>1.5078920932678765</v>
      </c>
      <c r="BE51" s="22">
        <f>IF(AU51=1,AZ51*(1+FixedParams!$C$25)+BA51*(1+FixedParams!$C$28)/$AS$12,IF(AV51=1,AZ51*(1+FixedParams!$C$23)+BA51*(1+FixedParams!$C$26)/$AS$12,AZ51*(1+FixedParams!$C$24)+BA51*(1+FixedParams!$C$27)/$AS$12))</f>
        <v>472.28802152068994</v>
      </c>
      <c r="BF51" s="23">
        <f t="shared" si="28"/>
        <v>97.394871329319031</v>
      </c>
      <c r="BG51" s="23">
        <f>BF51^((FixedParams!$B$41-1)/FixedParams!$B$41)*EXP($C51)</f>
        <v>1.0741372066124981</v>
      </c>
      <c r="BH51" s="23">
        <f t="shared" si="29"/>
        <v>-1.4225504039511746E-2</v>
      </c>
      <c r="BI51" s="23">
        <f t="shared" si="30"/>
        <v>-9.5212324133513604E-4</v>
      </c>
      <c r="BJ51" s="23">
        <f t="shared" si="4"/>
        <v>1.2728138667903226E-2</v>
      </c>
      <c r="BK51" s="23"/>
    </row>
    <row r="52" spans="1:63">
      <c r="A52">
        <v>0.17500000000000002</v>
      </c>
      <c r="B52">
        <f t="shared" si="5"/>
        <v>0.14833073898988103</v>
      </c>
      <c r="C52">
        <f>(D52-$D$17)*FixedParams!$B$41+$D$9*($A52-0.5)^2+$A52*$B$10</f>
        <v>5.0808330603089646E-2</v>
      </c>
      <c r="D52">
        <f>(A52-$B$6)*FixedParams!$B$40/(FixedParams!$B$39*Sectors!$B$6)</f>
        <v>-0.17764922849853151</v>
      </c>
      <c r="E52">
        <f t="shared" si="6"/>
        <v>1.0521212145173344</v>
      </c>
      <c r="F52" s="23">
        <f>EXP(-$D$17)*(($B52*FixedParams!$B$30)^$B$11*(1+FixedParams!$B$23)^(1-$B$11)+(1-$B52)^$B$11*((1+FixedParams!$B$26)/$B$12)^(1-$B$11))^(1/(1-$B$11))</f>
        <v>4.6933424768153129</v>
      </c>
      <c r="G52" s="23">
        <f>EXP($D52-$D$17)*(($B52*FixedParams!$B$31)^$B$11*(1+FixedParams!$B$25)^(1-$B$11)+(1-$B52)^$B$11*((1+FixedParams!$B$28)/$B$12)^(1-$B$11))^(1/(1-$B$11))</f>
        <v>3.7997187651664173</v>
      </c>
      <c r="H52">
        <f t="shared" si="7"/>
        <v>1</v>
      </c>
      <c r="I52" s="23">
        <f>$B$13*IF(H52=1,1,FixedParams!$B$46)</f>
        <v>0.3745928365283252</v>
      </c>
      <c r="J52">
        <f>EXP($C52*FixedParams!$B$41)*EXP(IF(H52=1,(1-FixedParams!$B$41)*$D52,0))*($B52^((FixedParams!$B$41-1)*$B$11/($B$11-1)))*((1/$B52-1)^$B$11*(I52)^($B$11-1)+1)^((FixedParams!$B$41-$B$11)/($B$11-1))/((1+IF(H52=1,FixedParams!$B$25,FixedParams!$B$24))^FixedParams!$B$41)</f>
        <v>0.11160140127878258</v>
      </c>
      <c r="K52">
        <f t="shared" si="31"/>
        <v>0.84018129960160959</v>
      </c>
      <c r="L52">
        <f>K52*FixedParams!$B$8/K$15</f>
        <v>38.103158426065534</v>
      </c>
      <c r="M52">
        <f t="shared" si="2"/>
        <v>120.18766473043313</v>
      </c>
      <c r="N52">
        <f t="shared" si="8"/>
        <v>158.29082315649867</v>
      </c>
      <c r="O52" s="23">
        <f t="shared" si="9"/>
        <v>3.1542703989655458</v>
      </c>
      <c r="P52" s="23">
        <f t="shared" si="10"/>
        <v>1.485747256482836</v>
      </c>
      <c r="Q52" s="22">
        <f>IF(H52=1,L52*(1+FixedParams!$B$25)+M52*FixedParams!$B$33*(1+FixedParams!$B$28)/FixedParams!$B$32,L52*(1+FixedParams!$B$23)+M52*FixedParams!$B$33*(1+FixedParams!$B$26)/FixedParams!$B$32)</f>
        <v>359.5810570895124</v>
      </c>
      <c r="R52" s="23">
        <f t="shared" si="11"/>
        <v>94.6335977246368</v>
      </c>
      <c r="S52" s="23">
        <f>R52^((FixedParams!$B$41-1)/FixedParams!$B$41)*EXP($C52)</f>
        <v>1.0473401539064799</v>
      </c>
      <c r="T52" s="7">
        <f>(L52*FixedParams!$B$32*(FixedParams!$C$25-FixedParams!$C$23)+FixedParams!$B$33*(FixedParams!$C$28-FixedParams!$C$26)*M52)/N52</f>
        <v>-1726.9534828314686</v>
      </c>
      <c r="U52" s="7">
        <f>(L52*FixedParams!$B$32*(FixedParams!$C$25-FixedParams!$C$23)*$Z$12/$B$12+FixedParams!$B$33*(FixedParams!$C$28-FixedParams!$C$26)*M52)/N52</f>
        <v>-1989.9420185361528</v>
      </c>
      <c r="V52" s="14">
        <f t="shared" si="3"/>
        <v>-2.1306728290853614</v>
      </c>
      <c r="W52" s="14">
        <f t="shared" si="32"/>
        <v>0.44958112616939971</v>
      </c>
      <c r="X52" s="23"/>
      <c r="Y52" s="23">
        <f>EXP(-$D$17)*(($B52*FixedParams!$B$30)^$B$11*(1+FixedParams!$C$24)^(1-$B$11)+(1-$B52)^$B$11*((1+FixedParams!$C$27)/$Z$12)^(1-$B$11))^(1/(1-$B$11))</f>
        <v>6.1131515191258297</v>
      </c>
      <c r="Z52" s="23">
        <f>EXP($D52-$D$17)*(($B52*FixedParams!$C$31)^$B$11*(1+FixedParams!$C$25)^(1-$B$11)+(1-$B52)^$B$11*((1+FixedParams!$C$28)/$Z$12)^(1-$B$11))^(1/(1-$B$11))</f>
        <v>4.6309474793058776</v>
      </c>
      <c r="AA52" s="23">
        <f>EXP($D52-$D$17)*(($B52*FixedParams!$C$30)^$B$11*(1+FixedParams!$C$23)^(1-$B$11)+(1-$B52)^$B$11*((1+FixedParams!$C$26)/$Z$12)^(1-$B$11))^(1/(1-$B$11))</f>
        <v>4.7557529532942615</v>
      </c>
      <c r="AB52">
        <f>IF(FixedParams!$H$6=1,IF(Z52&lt;=MIN(Y52:AA52),1,0),$H52)</f>
        <v>1</v>
      </c>
      <c r="AC52">
        <f>IF(FixedParams!$H$6=1,IF(AA52&lt;=MIN(Y52:AA52),1,0),IF(AA52&lt;=Y52,1,0)*(1-$H52))</f>
        <v>0</v>
      </c>
      <c r="AD52" s="23">
        <f>$Z$13*IF(AB52=1,1,IF(AC52=1,FixedParams!$C$46,FixedParams!$C$47))</f>
        <v>0.42539737351864321</v>
      </c>
      <c r="AE52">
        <f>EXP($C52*FixedParams!$B$41)*EXP(IF(AB52+AC52=1,(1-FixedParams!$B$41)*$D52,0))*($B52^((FixedParams!$B$41-1)*$B$11/($B$11-1)))*((1/$B52-1)^$B$11*(AD52)^($B$11-1)+1)^((FixedParams!$B$41-$B$11)/($B$11-1))/((1+IF(AB52=1,FixedParams!$C$25,IF(AC52=1,FixedParams!$C$23,FixedParams!$C$24)))^FixedParams!$B$41)</f>
        <v>7.7185065660334187E-2</v>
      </c>
      <c r="AF52">
        <f t="shared" si="13"/>
        <v>0.84332216509671787</v>
      </c>
      <c r="AG52">
        <f t="shared" si="14"/>
        <v>31.623521536226271</v>
      </c>
      <c r="AH52">
        <f t="shared" si="15"/>
        <v>120.71525473971484</v>
      </c>
      <c r="AI52">
        <f t="shared" si="16"/>
        <v>152.33877627594111</v>
      </c>
      <c r="AJ52" s="23">
        <f t="shared" si="17"/>
        <v>3.8172616102045969</v>
      </c>
      <c r="AK52" s="23">
        <f t="shared" si="18"/>
        <v>1.5235201420983973</v>
      </c>
      <c r="AL52" s="22">
        <f>IF(AB52=1,AG52*(1+FixedParams!$C$25)+AH52*(1+FixedParams!$C$28)/$Z$12,IF(AC52=1,AG52*(1+FixedParams!$C$23)+AH52*(1+FixedParams!$C$26)/$Z$12,AG52*(1+FixedParams!$C$24)+AH52*(1+FixedParams!$C$27)/$Z$12))</f>
        <v>431.58699239052163</v>
      </c>
      <c r="AM52" s="23">
        <f t="shared" si="19"/>
        <v>93.196261525127738</v>
      </c>
      <c r="AN52" s="23">
        <f>AM52^((FixedParams!$B$41-1)/FixedParams!$B$41)*EXP($C52)</f>
        <v>1.0473561995742668</v>
      </c>
      <c r="AO52" s="23">
        <f t="shared" si="20"/>
        <v>-3.832716192610245E-2</v>
      </c>
      <c r="AP52" s="23">
        <f t="shared" si="21"/>
        <v>-1.5304960160855799E-2</v>
      </c>
      <c r="AR52" s="23">
        <f>EXP(-$D$17)*(($B52*FixedParams!$B$30)^$B$11*(1+FixedParams!$C$24)^(1-$B$11)+(1-$B52)^$B$11*((1+FixedParams!$C$27)/$AS$12)^(1-$B$11))^(1/(1-$B$11))</f>
        <v>6.4323626025583742</v>
      </c>
      <c r="AS52" s="23">
        <f>EXP($D52-$D$17)*(($B52*FixedParams!$C$31)^$B$11*(1+FixedParams!$C$25)^(1-$B$11)+(1-$B52)^$B$11*((1+FixedParams!$C$28)/$AS$12)^(1-$B$11))^(1/(1-$B$11))</f>
        <v>4.8715033529633596</v>
      </c>
      <c r="AT52" s="23">
        <f>EXP($D52-$D$17)*(($B52*FixedParams!$C$30)^$B$11*(1+FixedParams!$C$23)^(1-$B$11)+(1-$B52)^$B$11*((1+FixedParams!$C$26)/$AS$12)^(1-$B$11))^(1/(1-$B$11))</f>
        <v>4.9998567044217452</v>
      </c>
      <c r="AU52">
        <f>IF(FixedParams!$H$6=1,IF(AS52&lt;=MIN(AR52:AT52),1,0),$H52)</f>
        <v>1</v>
      </c>
      <c r="AV52">
        <f>IF(FixedParams!$H$6=1,IF(AT52&lt;=MIN(AR52:AT52),1,0),IF(AT52&lt;=AR52,1,0)*(1-$H52))</f>
        <v>0</v>
      </c>
      <c r="AW52" s="23">
        <f>$AS$13*IF(AU52=1,1,IF(AV52=1,FixedParams!$C$46,FixedParams!$C$47))</f>
        <v>0.40208315658592064</v>
      </c>
      <c r="AX52">
        <f>EXP($C52*FixedParams!$B$41)*EXP(IF(AU52+AV52=1,(1-FixedParams!$B$41)*$D52,0))*($B52^((FixedParams!$B$41-1)*$B$11/($B$11-1)))*((1/$B52-1)^$B$11*(AW52)^($B$11-1)+1)^((FixedParams!$B$41-$B$11)/($B$11-1))/((1+IF(AU52=1,FixedParams!$C$25,IF(AV52=1,FixedParams!$C$23,FixedParams!$C$24)))^FixedParams!$B$41)</f>
        <v>7.9168396044658917E-2</v>
      </c>
      <c r="AY52">
        <f t="shared" si="22"/>
        <v>0.84194975319867227</v>
      </c>
      <c r="AZ52">
        <f t="shared" si="23"/>
        <v>34.607789214811731</v>
      </c>
      <c r="BA52">
        <f t="shared" si="24"/>
        <v>121.39684403078716</v>
      </c>
      <c r="BB52">
        <f t="shared" si="25"/>
        <v>156.00463324559888</v>
      </c>
      <c r="BC52" s="23">
        <f t="shared" si="26"/>
        <v>3.5077896272793621</v>
      </c>
      <c r="BD52" s="23">
        <f t="shared" si="27"/>
        <v>1.5148248715471129</v>
      </c>
      <c r="BE52" s="22">
        <f>IF(AU52=1,AZ52*(1+FixedParams!$C$25)+BA52*(1+FixedParams!$C$28)/$AS$12,IF(AV52=1,AZ52*(1+FixedParams!$C$23)+BA52*(1+FixedParams!$C$26)/$AS$12,AZ52*(1+FixedParams!$C$24)+BA52*(1+FixedParams!$C$27)/$AS$12))</f>
        <v>460.5061116265303</v>
      </c>
      <c r="BF52" s="23">
        <f t="shared" si="28"/>
        <v>94.530595231224069</v>
      </c>
      <c r="BG52" s="23">
        <f>BF52^((FixedParams!$B$41-1)/FixedParams!$B$41)*EXP($C52)</f>
        <v>1.0473412956310504</v>
      </c>
      <c r="BH52" s="23">
        <f t="shared" si="29"/>
        <v>-1.4548286889724116E-2</v>
      </c>
      <c r="BI52" s="23">
        <f t="shared" si="30"/>
        <v>-1.0890274949306531E-3</v>
      </c>
      <c r="BJ52" s="23">
        <f t="shared" si="4"/>
        <v>1.2591234414307709E-2</v>
      </c>
      <c r="BK52" s="23"/>
    </row>
    <row r="53" spans="1:63">
      <c r="A53">
        <v>0.18</v>
      </c>
      <c r="B53">
        <f t="shared" si="5"/>
        <v>0.1500783288193801</v>
      </c>
      <c r="C53">
        <f>(D53-$D$17)*FixedParams!$B$41+$D$9*($A53-0.5)^2+$A53*$B$10</f>
        <v>2.572806180905951E-2</v>
      </c>
      <c r="D53">
        <f>(A53-$B$6)*FixedParams!$B$40/(FixedParams!$B$39*Sectors!$B$6)</f>
        <v>-0.17496275745716375</v>
      </c>
      <c r="E53">
        <f t="shared" si="6"/>
        <v>1.0260618851183378</v>
      </c>
      <c r="F53" s="23">
        <f>EXP(-$D$17)*(($B53*FixedParams!$B$30)^$B$11*(1+FixedParams!$B$23)^(1-$B$11)+(1-$B53)^$B$11*((1+FixedParams!$B$26)/$B$12)^(1-$B$11))^(1/(1-$B$11))</f>
        <v>4.7018989166127829</v>
      </c>
      <c r="G53" s="23">
        <f>EXP($D53-$D$17)*(($B53*FixedParams!$B$31)^$B$11*(1+FixedParams!$B$25)^(1-$B$11)+(1-$B53)^$B$11*((1+FixedParams!$B$28)/$B$12)^(1-$B$11))^(1/(1-$B$11))</f>
        <v>3.8165654573303298</v>
      </c>
      <c r="H53">
        <f t="shared" si="7"/>
        <v>1</v>
      </c>
      <c r="I53" s="23">
        <f>$B$13*IF(H53=1,1,FixedParams!$B$46)</f>
        <v>0.3745928365283252</v>
      </c>
      <c r="J53">
        <f>EXP($C53*FixedParams!$B$41)*EXP(IF(H53=1,(1-FixedParams!$B$41)*$D53,0))*($B53^((FixedParams!$B$41-1)*$B$11/($B$11-1)))*((1/$B53-1)^$B$11*(I53)^($B$11-1)+1)^((FixedParams!$B$41-$B$11)/($B$11-1))/((1+IF(H53=1,FixedParams!$B$25,FixedParams!$B$24))^FixedParams!$B$41)</f>
        <v>0.11086583870478817</v>
      </c>
      <c r="K53">
        <f t="shared" si="31"/>
        <v>0.83464368168395331</v>
      </c>
      <c r="L53">
        <f>K53*FixedParams!$B$8/K$15</f>
        <v>37.85202128111893</v>
      </c>
      <c r="M53">
        <f t="shared" si="2"/>
        <v>116.95523190472477</v>
      </c>
      <c r="N53">
        <f t="shared" si="8"/>
        <v>154.80725318584371</v>
      </c>
      <c r="O53" s="23">
        <f t="shared" si="9"/>
        <v>3.0898014939842469</v>
      </c>
      <c r="P53" s="23">
        <f t="shared" si="10"/>
        <v>1.4923345668103276</v>
      </c>
      <c r="Q53" s="22">
        <f>IF(H53=1,L53*(1+FixedParams!$B$25)+M53*FixedParams!$B$33*(1+FixedParams!$B$28)/FixedParams!$B$32,L53*(1+FixedParams!$B$23)+M53*FixedParams!$B$33*(1+FixedParams!$B$26)/FixedParams!$B$32)</f>
        <v>350.68516629303673</v>
      </c>
      <c r="R53" s="23">
        <f t="shared" si="11"/>
        <v>91.885012903286992</v>
      </c>
      <c r="S53" s="23">
        <f>R53^((FixedParams!$B$41-1)/FixedParams!$B$41)*EXP($C53)</f>
        <v>1.0214293795421991</v>
      </c>
      <c r="T53" s="7">
        <f>(L53*FixedParams!$B$32*(FixedParams!$C$25-FixedParams!$C$23)+FixedParams!$B$33*(FixedParams!$C$28-FixedParams!$C$26)*M53)/N53</f>
        <v>-1683.90523989033</v>
      </c>
      <c r="U53" s="7">
        <f>(L53*FixedParams!$B$32*(FixedParams!$C$25-FixedParams!$C$23)*$Z$12/$B$12+FixedParams!$B$33*(FixedParams!$C$28-FixedParams!$C$26)*M53)/N53</f>
        <v>-1951.0393515953299</v>
      </c>
      <c r="V53" s="14">
        <f t="shared" si="3"/>
        <v>-2.110022459561022</v>
      </c>
      <c r="W53" s="14">
        <f t="shared" si="32"/>
        <v>0.45717409109287171</v>
      </c>
      <c r="X53" s="23"/>
      <c r="Y53" s="23">
        <f>EXP(-$D$17)*(($B53*FixedParams!$B$30)^$B$11*(1+FixedParams!$C$24)^(1-$B$11)+(1-$B53)^$B$11*((1+FixedParams!$C$27)/$Z$12)^(1-$B$11))^(1/(1-$B$11))</f>
        <v>6.126438646503428</v>
      </c>
      <c r="Z53" s="23">
        <f>EXP($D53-$D$17)*(($B53*FixedParams!$C$31)^$B$11*(1+FixedParams!$C$25)^(1-$B$11)+(1-$B53)^$B$11*((1+FixedParams!$C$28)/$Z$12)^(1-$B$11))^(1/(1-$B$11))</f>
        <v>4.6526194599051465</v>
      </c>
      <c r="AA53" s="23">
        <f>EXP($D53-$D$17)*(($B53*FixedParams!$C$30)^$B$11*(1+FixedParams!$C$23)^(1-$B$11)+(1-$B53)^$B$11*((1+FixedParams!$C$26)/$Z$12)^(1-$B$11))^(1/(1-$B$11))</f>
        <v>4.7759608429942899</v>
      </c>
      <c r="AB53">
        <f>IF(FixedParams!$H$6=1,IF(Z53&lt;=MIN(Y53:AA53),1,0),$H53)</f>
        <v>1</v>
      </c>
      <c r="AC53">
        <f>IF(FixedParams!$H$6=1,IF(AA53&lt;=MIN(Y53:AA53),1,0),IF(AA53&lt;=Y53,1,0)*(1-$H53))</f>
        <v>0</v>
      </c>
      <c r="AD53" s="23">
        <f>$Z$13*IF(AB53=1,1,IF(AC53=1,FixedParams!$C$46,FixedParams!$C$47))</f>
        <v>0.42539737351864321</v>
      </c>
      <c r="AE53">
        <f>EXP($C53*FixedParams!$B$41)*EXP(IF(AB53+AC53=1,(1-FixedParams!$B$41)*$D53,0))*($B53^((FixedParams!$B$41-1)*$B$11/($B$11-1)))*((1/$B53-1)^$B$11*(AD53)^($B$11-1)+1)^((FixedParams!$B$41-$B$11)/($B$11-1))/((1+IF(AB53=1,FixedParams!$C$25,IF(AC53=1,FixedParams!$C$23,FixedParams!$C$24)))^FixedParams!$B$41)</f>
        <v>7.668575386129349E-2</v>
      </c>
      <c r="AF53">
        <f t="shared" si="13"/>
        <v>0.83786669642770917</v>
      </c>
      <c r="AG53">
        <f t="shared" si="14"/>
        <v>31.418948316068093</v>
      </c>
      <c r="AH53">
        <f t="shared" si="15"/>
        <v>117.48305383834123</v>
      </c>
      <c r="AI53">
        <f t="shared" si="16"/>
        <v>148.90200215440933</v>
      </c>
      <c r="AJ53" s="23">
        <f t="shared" si="17"/>
        <v>3.7392420859058082</v>
      </c>
      <c r="AK53" s="23">
        <f t="shared" si="18"/>
        <v>1.530649935539091</v>
      </c>
      <c r="AL53" s="22">
        <f>IF(AB53=1,AG53*(1+FixedParams!$C$25)+AH53*(1+FixedParams!$C$28)/$Z$12,IF(AC53=1,AG53*(1+FixedParams!$C$23)+AH53*(1+FixedParams!$C$26)/$Z$12,AG53*(1+FixedParams!$C$24)+AH53*(1+FixedParams!$C$27)/$Z$12))</f>
        <v>420.90980683787325</v>
      </c>
      <c r="AM53" s="23">
        <f t="shared" si="19"/>
        <v>90.467275577799853</v>
      </c>
      <c r="AN53" s="23">
        <f>AM53^((FixedParams!$B$41-1)/FixedParams!$B$41)*EXP($C53)</f>
        <v>1.0214452785322994</v>
      </c>
      <c r="AO53" s="23">
        <f t="shared" si="20"/>
        <v>-3.8892429361823043E-2</v>
      </c>
      <c r="AP53" s="23">
        <f t="shared" si="21"/>
        <v>-1.5549746087103128E-2</v>
      </c>
      <c r="AR53" s="23">
        <f>EXP(-$D$17)*(($B53*FixedParams!$B$30)^$B$11*(1+FixedParams!$C$24)^(1-$B$11)+(1-$B53)^$B$11*((1+FixedParams!$C$27)/$AS$12)^(1-$B$11))^(1/(1-$B$11))</f>
        <v>6.4456810959626951</v>
      </c>
      <c r="AS53" s="23">
        <f>EXP($D53-$D$17)*(($B53*FixedParams!$C$31)^$B$11*(1+FixedParams!$C$25)^(1-$B$11)+(1-$B53)^$B$11*((1+FixedParams!$C$28)/$AS$12)^(1-$B$11))^(1/(1-$B$11))</f>
        <v>4.8937770831004892</v>
      </c>
      <c r="AT53" s="23">
        <f>EXP($D53-$D$17)*(($B53*FixedParams!$C$30)^$B$11*(1+FixedParams!$C$23)^(1-$B$11)+(1-$B53)^$B$11*((1+FixedParams!$C$26)/$AS$12)^(1-$B$11))^(1/(1-$B$11))</f>
        <v>5.0205161209652598</v>
      </c>
      <c r="AU53">
        <f>IF(FixedParams!$H$6=1,IF(AS53&lt;=MIN(AR53:AT53),1,0),$H53)</f>
        <v>1</v>
      </c>
      <c r="AV53">
        <f>IF(FixedParams!$H$6=1,IF(AT53&lt;=MIN(AR53:AT53),1,0),IF(AT53&lt;=AR53,1,0)*(1-$H53))</f>
        <v>0</v>
      </c>
      <c r="AW53" s="23">
        <f>$AS$13*IF(AU53=1,1,IF(AV53=1,FixedParams!$C$46,FixedParams!$C$47))</f>
        <v>0.40208315658592064</v>
      </c>
      <c r="AX53">
        <f>EXP($C53*FixedParams!$B$41)*EXP(IF(AU53+AV53=1,(1-FixedParams!$B$41)*$D53,0))*($B53^((FixedParams!$B$41-1)*$B$11/($B$11-1)))*((1/$B53-1)^$B$11*(AW53)^($B$11-1)+1)^((FixedParams!$B$41-$B$11)/($B$11-1))/((1+IF(AU53=1,FixedParams!$C$25,IF(AV53=1,FixedParams!$C$23,FixedParams!$C$24)))^FixedParams!$B$41)</f>
        <v>7.8652034845976854E-2</v>
      </c>
      <c r="AY53">
        <f t="shared" si="22"/>
        <v>0.83645829188945886</v>
      </c>
      <c r="AZ53">
        <f t="shared" si="23"/>
        <v>34.382066320127656</v>
      </c>
      <c r="BA53">
        <f t="shared" si="24"/>
        <v>118.14005581254663</v>
      </c>
      <c r="BB53">
        <f t="shared" si="25"/>
        <v>152.5221221326743</v>
      </c>
      <c r="BC53" s="23">
        <f t="shared" si="26"/>
        <v>3.4360952803870921</v>
      </c>
      <c r="BD53" s="23">
        <f t="shared" si="27"/>
        <v>1.5217510292338006</v>
      </c>
      <c r="BE53" s="22">
        <f>IF(AU53=1,AZ53*(1+FixedParams!$C$25)+BA53*(1+FixedParams!$C$28)/$AS$12,IF(AV53=1,AZ53*(1+FixedParams!$C$23)+BA53*(1+FixedParams!$C$26)/$AS$12,AZ53*(1+FixedParams!$C$24)+BA53*(1+FixedParams!$C$27)/$AS$12))</f>
        <v>449.11343751375182</v>
      </c>
      <c r="BF53" s="23">
        <f t="shared" si="28"/>
        <v>91.772352906032381</v>
      </c>
      <c r="BG53" s="23">
        <f>BF53^((FixedParams!$B$41-1)/FixedParams!$B$41)*EXP($C53)</f>
        <v>1.0214306339379069</v>
      </c>
      <c r="BH53" s="23">
        <f t="shared" si="29"/>
        <v>-1.487116657176437E-2</v>
      </c>
      <c r="BI53" s="23">
        <f t="shared" si="30"/>
        <v>-1.2268499103110261E-3</v>
      </c>
      <c r="BJ53" s="23">
        <f t="shared" si="4"/>
        <v>1.2453411998927336E-2</v>
      </c>
      <c r="BK53" s="23"/>
    </row>
    <row r="54" spans="1:63">
      <c r="A54">
        <v>0.185</v>
      </c>
      <c r="B54">
        <f t="shared" si="5"/>
        <v>0.15182591864887915</v>
      </c>
      <c r="C54">
        <f>(D54-$D$17)*FixedParams!$B$41+$D$9*($A54-0.5)^2+$A54*$B$10</f>
        <v>8.6029135333454132E-4</v>
      </c>
      <c r="D54">
        <f>(A54-$B$6)*FixedParams!$B$40/(FixedParams!$B$39*Sectors!$B$6)</f>
        <v>-0.17227628641579598</v>
      </c>
      <c r="E54">
        <f t="shared" si="6"/>
        <v>1.0008606615100808</v>
      </c>
      <c r="F54" s="23">
        <f>EXP(-$D$17)*(($B54*FixedParams!$B$30)^$B$11*(1+FixedParams!$B$23)^(1-$B$11)+(1-$B54)^$B$11*((1+FixedParams!$B$26)/$B$12)^(1-$B$11))^(1/(1-$B$11))</f>
        <v>4.7103503294727549</v>
      </c>
      <c r="G54" s="23">
        <f>EXP($D54-$D$17)*(($B54*FixedParams!$B$31)^$B$11*(1+FixedParams!$B$25)^(1-$B$11)+(1-$B54)^$B$11*((1+FixedParams!$B$28)/$B$12)^(1-$B$11))^(1/(1-$B$11))</f>
        <v>3.8333865531898992</v>
      </c>
      <c r="H54">
        <f t="shared" si="7"/>
        <v>1</v>
      </c>
      <c r="I54" s="23">
        <f>$B$13*IF(H54=1,1,FixedParams!$B$46)</f>
        <v>0.3745928365283252</v>
      </c>
      <c r="J54">
        <f>EXP($C54*FixedParams!$B$41)*EXP(IF(H54=1,(1-FixedParams!$B$41)*$D54,0))*($B54^((FixedParams!$B$41-1)*$B$11/($B$11-1)))*((1/$B54-1)^$B$11*(I54)^($B$11-1)+1)^((FixedParams!$B$41-$B$11)/($B$11-1))/((1+IF(H54=1,FixedParams!$B$25,FixedParams!$B$24))^FixedParams!$B$41)</f>
        <v>0.11013465865404148</v>
      </c>
      <c r="K54">
        <f t="shared" si="31"/>
        <v>0.82913905720576664</v>
      </c>
      <c r="L54">
        <f>K54*FixedParams!$B$8/K$15</f>
        <v>37.602380425427668</v>
      </c>
      <c r="M54">
        <f t="shared" si="2"/>
        <v>113.83168382206463</v>
      </c>
      <c r="N54">
        <f t="shared" si="8"/>
        <v>151.4340642474923</v>
      </c>
      <c r="O54" s="23">
        <f t="shared" si="9"/>
        <v>3.0272467469928794</v>
      </c>
      <c r="P54" s="23">
        <f t="shared" si="10"/>
        <v>1.4989118685973706</v>
      </c>
      <c r="Q54" s="22">
        <f>IF(H54=1,L54*(1+FixedParams!$B$25)+M54*FixedParams!$B$33*(1+FixedParams!$B$28)/FixedParams!$B$32,L54*(1+FixedParams!$B$23)+M54*FixedParams!$B$33*(1+FixedParams!$B$26)/FixedParams!$B$32)</f>
        <v>342.08195875957824</v>
      </c>
      <c r="R54" s="23">
        <f t="shared" si="11"/>
        <v>89.237532926315396</v>
      </c>
      <c r="S54" s="23">
        <f>R54^((FixedParams!$B$41-1)/FixedParams!$B$41)*EXP($C54)</f>
        <v>0.99637109428347626</v>
      </c>
      <c r="T54" s="7">
        <f>(L54*FixedParams!$B$32*(FixedParams!$C$25-FixedParams!$C$23)+FixedParams!$B$33*(FixedParams!$C$28-FixedParams!$C$26)*M54)/N54</f>
        <v>-1640.8176770434727</v>
      </c>
      <c r="U54" s="7">
        <f>(L54*FixedParams!$B$32*(FixedParams!$C$25-FixedParams!$C$23)*$Z$12/$B$12+FixedParams!$B$33*(FixedParams!$C$28-FixedParams!$C$26)*M54)/N54</f>
        <v>-1912.1011512832979</v>
      </c>
      <c r="V54" s="14">
        <f t="shared" si="3"/>
        <v>-2.0895691542207606</v>
      </c>
      <c r="W54" s="14">
        <f t="shared" si="32"/>
        <v>0.46460160830790592</v>
      </c>
      <c r="X54" s="23"/>
      <c r="Y54" s="23">
        <f>EXP(-$D$17)*(($B54*FixedParams!$B$30)^$B$11*(1+FixedParams!$C$24)^(1-$B$11)+(1-$B54)^$B$11*((1+FixedParams!$C$27)/$Z$12)^(1-$B$11))^(1/(1-$B$11))</f>
        <v>6.139612030408709</v>
      </c>
      <c r="Z54" s="23">
        <f>EXP($D54-$D$17)*(($B54*FixedParams!$C$31)^$B$11*(1+FixedParams!$C$25)^(1-$B$11)+(1-$B54)^$B$11*((1+FixedParams!$C$28)/$Z$12)^(1-$B$11))^(1/(1-$B$11))</f>
        <v>4.6742782053355878</v>
      </c>
      <c r="AA54" s="23">
        <f>EXP($D54-$D$17)*(($B54*FixedParams!$C$30)^$B$11*(1+FixedParams!$C$23)^(1-$B$11)+(1-$B54)^$B$11*((1+FixedParams!$C$26)/$Z$12)^(1-$B$11))^(1/(1-$B$11))</f>
        <v>4.7961234418258831</v>
      </c>
      <c r="AB54">
        <f>IF(FixedParams!$H$6=1,IF(Z54&lt;=MIN(Y54:AA54),1,0),$H54)</f>
        <v>1</v>
      </c>
      <c r="AC54">
        <f>IF(FixedParams!$H$6=1,IF(AA54&lt;=MIN(Y54:AA54),1,0),IF(AA54&lt;=Y54,1,0)*(1-$H54))</f>
        <v>0</v>
      </c>
      <c r="AD54" s="23">
        <f>$Z$13*IF(AB54=1,1,IF(AC54=1,FixedParams!$C$46,FixedParams!$C$47))</f>
        <v>0.42539737351864321</v>
      </c>
      <c r="AE54">
        <f>EXP($C54*FixedParams!$B$41)*EXP(IF(AB54+AC54=1,(1-FixedParams!$B$41)*$D54,0))*($B54^((FixedParams!$B$41-1)*$B$11/($B$11-1)))*((1/$B54-1)^$B$11*(AD54)^($B$11-1)+1)^((FixedParams!$B$41-$B$11)/($B$11-1))/((1+IF(AB54=1,FixedParams!$C$25,IF(AC54=1,FixedParams!$C$23,FixedParams!$C$24)))^FixedParams!$B$41)</f>
        <v>7.6189412382396002E-2</v>
      </c>
      <c r="AF54">
        <f t="shared" si="13"/>
        <v>0.83244368140491765</v>
      </c>
      <c r="AG54">
        <f t="shared" si="14"/>
        <v>31.215592066864257</v>
      </c>
      <c r="AH54">
        <f t="shared" si="15"/>
        <v>114.35954061511525</v>
      </c>
      <c r="AI54">
        <f t="shared" si="16"/>
        <v>145.57513268197951</v>
      </c>
      <c r="AJ54" s="23">
        <f t="shared" si="17"/>
        <v>3.6635390535010655</v>
      </c>
      <c r="AK54" s="23">
        <f t="shared" si="18"/>
        <v>1.537775374785231</v>
      </c>
      <c r="AL54" s="22">
        <f>IF(AB54=1,AG54*(1+FixedParams!$C$25)+AH54*(1+FixedParams!$C$28)/$Z$12,IF(AC54=1,AG54*(1+FixedParams!$C$23)+AH54*(1+FixedParams!$C$26)/$Z$12,AG54*(1+FixedParams!$C$24)+AH54*(1+FixedParams!$C$27)/$Z$12))</f>
        <v>410.58390984220603</v>
      </c>
      <c r="AM54" s="23">
        <f t="shared" si="19"/>
        <v>87.838997125488461</v>
      </c>
      <c r="AN54" s="23">
        <f>AM54^((FixedParams!$B$41-1)/FixedParams!$B$41)*EXP($C54)</f>
        <v>0.99638684900300667</v>
      </c>
      <c r="AO54" s="23">
        <f t="shared" si="20"/>
        <v>-3.9457981568838153E-2</v>
      </c>
      <c r="AP54" s="23">
        <f t="shared" si="21"/>
        <v>-1.5796163166001399E-2</v>
      </c>
      <c r="AR54" s="23">
        <f>EXP(-$D$17)*(($B54*FixedParams!$B$30)^$B$11*(1+FixedParams!$C$24)^(1-$B$11)+(1-$B54)^$B$11*((1+FixedParams!$C$27)/$AS$12)^(1-$B$11))^(1/(1-$B$11))</f>
        <v>6.4588725285406081</v>
      </c>
      <c r="AS54" s="23">
        <f>EXP($D54-$D$17)*(($B54*FixedParams!$C$31)^$B$11*(1+FixedParams!$C$25)^(1-$B$11)+(1-$B54)^$B$11*((1+FixedParams!$C$28)/$AS$12)^(1-$B$11))^(1/(1-$B$11))</f>
        <v>4.9160285241029555</v>
      </c>
      <c r="AT54" s="23">
        <f>EXP($D54-$D$17)*(($B54*FixedParams!$C$30)^$B$11*(1+FixedParams!$C$23)^(1-$B$11)+(1-$B54)^$B$11*((1+FixedParams!$C$26)/$AS$12)^(1-$B$11))^(1/(1-$B$11))</f>
        <v>5.0411193430194929</v>
      </c>
      <c r="AU54">
        <f>IF(FixedParams!$H$6=1,IF(AS54&lt;=MIN(AR54:AT54),1,0),$H54)</f>
        <v>1</v>
      </c>
      <c r="AV54">
        <f>IF(FixedParams!$H$6=1,IF(AT54&lt;=MIN(AR54:AT54),1,0),IF(AT54&lt;=AR54,1,0)*(1-$H54))</f>
        <v>0</v>
      </c>
      <c r="AW54" s="23">
        <f>$AS$13*IF(AU54=1,1,IF(AV54=1,FixedParams!$C$46,FixedParams!$C$47))</f>
        <v>0.40208315658592064</v>
      </c>
      <c r="AX54">
        <f>EXP($C54*FixedParams!$B$41)*EXP(IF(AU54+AV54=1,(1-FixedParams!$B$41)*$D54,0))*($B54^((FixedParams!$B$41-1)*$B$11/($B$11-1)))*((1/$B54-1)^$B$11*(AW54)^($B$11-1)+1)^((FixedParams!$B$41-$B$11)/($B$11-1))/((1+IF(AU54=1,FixedParams!$C$25,IF(AV54=1,FixedParams!$C$23,FixedParams!$C$24)))^FixedParams!$B$41)</f>
        <v>7.8138746910893411E-2</v>
      </c>
      <c r="AY54">
        <f t="shared" si="22"/>
        <v>0.83099951450031506</v>
      </c>
      <c r="AZ54">
        <f t="shared" si="23"/>
        <v>34.157686876418154</v>
      </c>
      <c r="BA54">
        <f t="shared" si="24"/>
        <v>114.99286473612685</v>
      </c>
      <c r="BB54">
        <f t="shared" si="25"/>
        <v>149.150551612545</v>
      </c>
      <c r="BC54" s="23">
        <f t="shared" si="26"/>
        <v>3.3665296233954245</v>
      </c>
      <c r="BD54" s="23">
        <f t="shared" si="27"/>
        <v>1.5286702559726666</v>
      </c>
      <c r="BE54" s="22">
        <f>IF(AU54=1,AZ54*(1+FixedParams!$C$25)+BA54*(1+FixedParams!$C$28)/$AS$12,IF(AV54=1,AZ54*(1+FixedParams!$C$23)+BA54*(1+FixedParams!$C$26)/$AS$12,AZ54*(1+FixedParams!$C$24)+BA54*(1+FixedParams!$C$27)/$AS$12))</f>
        <v>438.09559260632005</v>
      </c>
      <c r="BF54" s="23">
        <f t="shared" si="28"/>
        <v>89.115754812724731</v>
      </c>
      <c r="BG54" s="23">
        <f>BF54^((FixedParams!$B$41-1)/FixedParams!$B$41)*EXP($C54)</f>
        <v>0.99637245627408899</v>
      </c>
      <c r="BH54" s="23">
        <f t="shared" si="29"/>
        <v>-1.5194101397094142E-2</v>
      </c>
      <c r="BI54" s="23">
        <f t="shared" si="30"/>
        <v>-1.3655832652027646E-3</v>
      </c>
      <c r="BJ54" s="23">
        <f t="shared" si="4"/>
        <v>1.2314678644035598E-2</v>
      </c>
      <c r="BK54" s="23"/>
    </row>
    <row r="55" spans="1:63">
      <c r="A55">
        <v>0.19</v>
      </c>
      <c r="B55">
        <f t="shared" si="5"/>
        <v>0.1535735084783782</v>
      </c>
      <c r="C55">
        <f>(D55-$D$17)*FixedParams!$B$41+$D$9*($A55-0.5)^2+$A55*$B$10</f>
        <v>-2.3794980764085372E-2</v>
      </c>
      <c r="D55">
        <f>(A55-$B$6)*FixedParams!$B$40/(FixedParams!$B$39*Sectors!$B$6)</f>
        <v>-0.16958981537442819</v>
      </c>
      <c r="E55">
        <f t="shared" si="6"/>
        <v>0.97648588762761401</v>
      </c>
      <c r="F55" s="23">
        <f>EXP(-$D$17)*(($B55*FixedParams!$B$30)^$B$11*(1+FixedParams!$B$23)^(1-$B$11)+(1-$B55)^$B$11*((1+FixedParams!$B$26)/$B$12)^(1-$B$11))^(1/(1-$B$11))</f>
        <v>4.7186963216782951</v>
      </c>
      <c r="G55" s="23">
        <f>EXP($D55-$D$17)*(($B55*FixedParams!$B$31)^$B$11*(1+FixedParams!$B$25)^(1-$B$11)+(1-$B55)^$B$11*((1+FixedParams!$B$28)/$B$12)^(1-$B$11))^(1/(1-$B$11))</f>
        <v>3.8501812612750985</v>
      </c>
      <c r="H55">
        <f t="shared" si="7"/>
        <v>1</v>
      </c>
      <c r="I55" s="23">
        <f>$B$13*IF(H55=1,1,FixedParams!$B$46)</f>
        <v>0.3745928365283252</v>
      </c>
      <c r="J55">
        <f>EXP($C55*FixedParams!$B$41)*EXP(IF(H55=1,(1-FixedParams!$B$41)*$D55,0))*($B55^((FixedParams!$B$41-1)*$B$11/($B$11-1)))*((1/$B55-1)^$B$11*(I55)^($B$11-1)+1)^((FixedParams!$B$41-$B$11)/($B$11-1))/((1+IF(H55=1,FixedParams!$B$25,FixedParams!$B$24))^FixedParams!$B$41)</f>
        <v>0.10940835067993263</v>
      </c>
      <c r="K55">
        <f t="shared" si="31"/>
        <v>0.82367111172653895</v>
      </c>
      <c r="L55">
        <f>K55*FixedParams!$B$8/K$15</f>
        <v>37.354403003222608</v>
      </c>
      <c r="M55">
        <f t="shared" si="2"/>
        <v>110.81292380917665</v>
      </c>
      <c r="N55">
        <f t="shared" si="8"/>
        <v>148.16732681239927</v>
      </c>
      <c r="O55" s="23">
        <f t="shared" si="9"/>
        <v>2.9665291076828799</v>
      </c>
      <c r="P55" s="23">
        <f t="shared" si="10"/>
        <v>1.505478852367266</v>
      </c>
      <c r="Q55" s="22">
        <f>IF(H55=1,L55*(1+FixedParams!$B$25)+M55*FixedParams!$B$33*(1+FixedParams!$B$28)/FixedParams!$B$32,L55*(1+FixedParams!$B$23)+M55*FixedParams!$B$33*(1+FixedParams!$B$26)/FixedParams!$B$32)</f>
        <v>333.76064642310217</v>
      </c>
      <c r="R55" s="23">
        <f t="shared" si="11"/>
        <v>86.686995695513758</v>
      </c>
      <c r="S55" s="23">
        <f>R55^((FixedParams!$B$41-1)/FixedParams!$B$41)*EXP($C55)</f>
        <v>0.97213387607812651</v>
      </c>
      <c r="T55" s="7">
        <f>(L55*FixedParams!$B$32*(FixedParams!$C$25-FixedParams!$C$23)+FixedParams!$B$33*(FixedParams!$C$28-FixedParams!$C$26)*M55)/N55</f>
        <v>-1597.6957540655117</v>
      </c>
      <c r="U55" s="7">
        <f>(L55*FixedParams!$B$32*(FixedParams!$C$25-FixedParams!$C$23)*$Z$12/$B$12+FixedParams!$B$33*(FixedParams!$C$28-FixedParams!$C$26)*M55)/N55</f>
        <v>-1873.1318997448964</v>
      </c>
      <c r="V55" s="14">
        <f t="shared" si="3"/>
        <v>-2.0693082309421476</v>
      </c>
      <c r="W55" s="14">
        <f t="shared" si="32"/>
        <v>0.47186889903323503</v>
      </c>
      <c r="X55" s="23"/>
      <c r="Y55" s="23">
        <f>EXP(-$D$17)*(($B55*FixedParams!$B$30)^$B$11*(1+FixedParams!$C$24)^(1-$B$11)+(1-$B55)^$B$11*((1+FixedParams!$C$27)/$Z$12)^(1-$B$11))^(1/(1-$B$11))</f>
        <v>6.1526710067939501</v>
      </c>
      <c r="Z55" s="23">
        <f>EXP($D55-$D$17)*(($B55*FixedParams!$C$31)^$B$11*(1+FixedParams!$C$25)^(1-$B$11)+(1-$B55)^$B$11*((1+FixedParams!$C$28)/$Z$12)^(1-$B$11))^(1/(1-$B$11))</f>
        <v>4.6959227780375592</v>
      </c>
      <c r="AA55" s="23">
        <f>EXP($D55-$D$17)*(($B55*FixedParams!$C$30)^$B$11*(1+FixedParams!$C$23)^(1-$B$11)+(1-$B55)^$B$11*((1+FixedParams!$C$26)/$Z$12)^(1-$B$11))^(1/(1-$B$11))</f>
        <v>4.8162397571167981</v>
      </c>
      <c r="AB55">
        <f>IF(FixedParams!$H$6=1,IF(Z55&lt;=MIN(Y55:AA55),1,0),$H55)</f>
        <v>1</v>
      </c>
      <c r="AC55">
        <f>IF(FixedParams!$H$6=1,IF(AA55&lt;=MIN(Y55:AA55),1,0),IF(AA55&lt;=Y55,1,0)*(1-$H55))</f>
        <v>0</v>
      </c>
      <c r="AD55" s="23">
        <f>$Z$13*IF(AB55=1,1,IF(AC55=1,FixedParams!$C$46,FixedParams!$C$47))</f>
        <v>0.42539737351864321</v>
      </c>
      <c r="AE55">
        <f>EXP($C55*FixedParams!$B$41)*EXP(IF(AB55+AC55=1,(1-FixedParams!$B$41)*$D55,0))*($B55^((FixedParams!$B$41-1)*$B$11/($B$11-1)))*((1/$B55-1)^$B$11*(AD55)^($B$11-1)+1)^((FixedParams!$B$41-$B$11)/($B$11-1))/((1+IF(AB55=1,FixedParams!$C$25,IF(AC55=1,FixedParams!$C$23,FixedParams!$C$24)))^FixedParams!$B$41)</f>
        <v>7.5696379337030217E-2</v>
      </c>
      <c r="AF55">
        <f t="shared" si="13"/>
        <v>0.82705681424706834</v>
      </c>
      <c r="AG55">
        <f t="shared" si="14"/>
        <v>31.013591317175081</v>
      </c>
      <c r="AH55">
        <f t="shared" si="15"/>
        <v>111.34063092968243</v>
      </c>
      <c r="AI55">
        <f t="shared" si="16"/>
        <v>142.35422224685752</v>
      </c>
      <c r="AJ55" s="23">
        <f t="shared" si="17"/>
        <v>3.590059267596748</v>
      </c>
      <c r="AK55" s="23">
        <f t="shared" si="18"/>
        <v>1.5448961513921617</v>
      </c>
      <c r="AL55" s="22">
        <f>IF(AB55=1,AG55*(1+FixedParams!$C$25)+AH55*(1+FixedParams!$C$28)/$Z$12,IF(AC55=1,AG55*(1+FixedParams!$C$23)+AH55*(1+FixedParams!$C$26)/$Z$12,AG55*(1+FixedParams!$C$24)+AH55*(1+FixedParams!$C$27)/$Z$12))</f>
        <v>400.59635322715786</v>
      </c>
      <c r="AM55" s="23">
        <f t="shared" si="19"/>
        <v>85.307270192072536</v>
      </c>
      <c r="AN55" s="23">
        <f>AM55^((FixedParams!$B$41-1)/FixedParams!$B$41)*EXP($C55)</f>
        <v>0.97214948892542452</v>
      </c>
      <c r="AO55" s="23">
        <f t="shared" si="20"/>
        <v>-4.0023747393883764E-2</v>
      </c>
      <c r="AP55" s="23">
        <f t="shared" si="21"/>
        <v>-1.6044198836304063E-2</v>
      </c>
      <c r="AR55" s="23">
        <f>EXP(-$D$17)*(($B55*FixedParams!$B$30)^$B$11*(1+FixedParams!$C$24)^(1-$B$11)+(1-$B55)^$B$11*((1+FixedParams!$C$27)/$AS$12)^(1-$B$11))^(1/(1-$B$11))</f>
        <v>6.4719362418135553</v>
      </c>
      <c r="AS55" s="23">
        <f>EXP($D55-$D$17)*(($B55*FixedParams!$C$31)^$B$11*(1+FixedParams!$C$25)^(1-$B$11)+(1-$B55)^$B$11*((1+FixedParams!$C$28)/$AS$12)^(1-$B$11))^(1/(1-$B$11))</f>
        <v>4.9382566735948297</v>
      </c>
      <c r="AT55" s="23">
        <f>EXP($D55-$D$17)*(($B55*FixedParams!$C$30)^$B$11*(1+FixedParams!$C$23)^(1-$B$11)+(1-$B55)^$B$11*((1+FixedParams!$C$26)/$AS$12)^(1-$B$11))^(1/(1-$B$11))</f>
        <v>5.0616653340540285</v>
      </c>
      <c r="AU55">
        <f>IF(FixedParams!$H$6=1,IF(AS55&lt;=MIN(AR55:AT55),1,0),$H55)</f>
        <v>1</v>
      </c>
      <c r="AV55">
        <f>IF(FixedParams!$H$6=1,IF(AT55&lt;=MIN(AR55:AT55),1,0),IF(AT55&lt;=AR55,1,0)*(1-$H55))</f>
        <v>0</v>
      </c>
      <c r="AW55" s="23">
        <f>$AS$13*IF(AU55=1,1,IF(AV55=1,FixedParams!$C$46,FixedParams!$C$47))</f>
        <v>0.40208315658592064</v>
      </c>
      <c r="AX55">
        <f>EXP($C55*FixedParams!$B$41)*EXP(IF(AU55+AV55=1,(1-FixedParams!$B$41)*$D55,0))*($B55^((FixedParams!$B$41-1)*$B$11/($B$11-1)))*((1/$B55-1)^$B$11*(AW55)^($B$11-1)+1)^((FixedParams!$B$41-$B$11)/($B$11-1))/((1+IF(AU55=1,FixedParams!$C$25,IF(AV55=1,FixedParams!$C$23,FixedParams!$C$24)))^FixedParams!$B$41)</f>
        <v>7.7628879250806651E-2</v>
      </c>
      <c r="AY55">
        <f t="shared" si="22"/>
        <v>0.82557711147055213</v>
      </c>
      <c r="AZ55">
        <f t="shared" si="23"/>
        <v>33.934802576756731</v>
      </c>
      <c r="BA55">
        <f t="shared" si="24"/>
        <v>111.95115024243508</v>
      </c>
      <c r="BB55">
        <f t="shared" si="25"/>
        <v>145.8859528191918</v>
      </c>
      <c r="BC55" s="23">
        <f t="shared" si="26"/>
        <v>3.2990069704756375</v>
      </c>
      <c r="BD55" s="23">
        <f t="shared" si="27"/>
        <v>1.5355822400685566</v>
      </c>
      <c r="BE55" s="22">
        <f>IF(AU55=1,AZ55*(1+FixedParams!$C$25)+BA55*(1+FixedParams!$C$28)/$AS$12,IF(AV55=1,AZ55*(1+FixedParams!$C$23)+BA55*(1+FixedParams!$C$26)/$AS$12,AZ55*(1+FixedParams!$C$24)+BA55*(1+FixedParams!$C$27)/$AS$12))</f>
        <v>427.43876102570272</v>
      </c>
      <c r="BF55" s="23">
        <f t="shared" si="28"/>
        <v>86.556610820017667</v>
      </c>
      <c r="BG55" s="23">
        <f>BF55^((FixedParams!$B$41-1)/FixedParams!$B$41)*EXP($C55)</f>
        <v>0.97213534081965347</v>
      </c>
      <c r="BH55" s="23">
        <f t="shared" si="29"/>
        <v>-1.5517050321171441E-2</v>
      </c>
      <c r="BI55" s="23">
        <f t="shared" si="30"/>
        <v>-1.5052203395688243E-3</v>
      </c>
      <c r="BJ55" s="23">
        <f t="shared" si="4"/>
        <v>1.2175041569669538E-2</v>
      </c>
      <c r="BK55" s="23"/>
    </row>
    <row r="56" spans="1:63">
      <c r="A56">
        <v>0.19500000000000001</v>
      </c>
      <c r="B56">
        <f t="shared" si="5"/>
        <v>0.15532109830787727</v>
      </c>
      <c r="C56">
        <f>(D56-$D$17)*FixedParams!$B$41+$D$9*($A56-0.5)^2+$A56*$B$10</f>
        <v>-4.8237754543199785E-2</v>
      </c>
      <c r="D56">
        <f>(A56-$B$6)*FixedParams!$B$40/(FixedParams!$B$39*Sectors!$B$6)</f>
        <v>-0.16690334433306039</v>
      </c>
      <c r="E56">
        <f t="shared" si="6"/>
        <v>0.95290720212621804</v>
      </c>
      <c r="F56" s="23">
        <f>EXP(-$D$17)*(($B56*FixedParams!$B$30)^$B$11*(1+FixedParams!$B$23)^(1-$B$11)+(1-$B56)^$B$11*((1+FixedParams!$B$26)/$B$12)^(1-$B$11))^(1/(1-$B$11))</f>
        <v>4.7269365039716185</v>
      </c>
      <c r="G56" s="23">
        <f>EXP($D56-$D$17)*(($B56*FixedParams!$B$31)^$B$11*(1+FixedParams!$B$25)^(1-$B$11)+(1-$B56)^$B$11*((1+FixedParams!$B$28)/$B$12)^(1-$B$11))^(1/(1-$B$11))</f>
        <v>3.8669487879816464</v>
      </c>
      <c r="H56">
        <f t="shared" si="7"/>
        <v>1</v>
      </c>
      <c r="I56" s="23">
        <f>$B$13*IF(H56=1,1,FixedParams!$B$46)</f>
        <v>0.3745928365283252</v>
      </c>
      <c r="J56">
        <f>EXP($C56*FixedParams!$B$41)*EXP(IF(H56=1,(1-FixedParams!$B$41)*$D56,0))*($B56^((FixedParams!$B$41-1)*$B$11/($B$11-1)))*((1/$B56-1)^$B$11*(I56)^($B$11-1)+1)^((FixedParams!$B$41-$B$11)/($B$11-1))/((1+IF(H56=1,FixedParams!$B$25,FixedParams!$B$24))^FixedParams!$B$41)</f>
        <v>0.10868737368670092</v>
      </c>
      <c r="K56">
        <f t="shared" si="31"/>
        <v>0.81824330006633328</v>
      </c>
      <c r="L56">
        <f>K56*FixedParams!$B$8/K$15</f>
        <v>37.108245694444456</v>
      </c>
      <c r="M56">
        <f t="shared" si="2"/>
        <v>107.89502397399701</v>
      </c>
      <c r="N56">
        <f t="shared" si="8"/>
        <v>145.00326966844148</v>
      </c>
      <c r="O56" s="23">
        <f t="shared" si="9"/>
        <v>2.9075754446174256</v>
      </c>
      <c r="P56" s="23">
        <f t="shared" si="10"/>
        <v>1.5120352078087891</v>
      </c>
      <c r="Q56" s="22">
        <f>IF(H56=1,L56*(1+FixedParams!$B$25)+M56*FixedParams!$B$33*(1+FixedParams!$B$28)/FixedParams!$B$32,L56*(1+FixedParams!$B$23)+M56*FixedParams!$B$33*(1+FixedParams!$B$26)/FixedParams!$B$32)</f>
        <v>325.71088209705852</v>
      </c>
      <c r="R56" s="23">
        <f t="shared" si="11"/>
        <v>84.229427374202004</v>
      </c>
      <c r="S56" s="23">
        <f>R56^((FixedParams!$B$41-1)/FixedParams!$B$41)*EXP($C56)</f>
        <v>0.94868758700942646</v>
      </c>
      <c r="T56" s="7">
        <f>(L56*FixedParams!$B$32*(FixedParams!$C$25-FixedParams!$C$23)+FixedParams!$B$33*(FixedParams!$C$28-FixedParams!$C$26)*M56)/N56</f>
        <v>-1554.5443527056573</v>
      </c>
      <c r="U56" s="7">
        <f>(L56*FixedParams!$B$32*(FixedParams!$C$25-FixedParams!$C$23)*$Z$12/$B$12+FixedParams!$B$33*(FixedParams!$C$28-FixedParams!$C$26)*M56)/N56</f>
        <v>-1834.1360086134621</v>
      </c>
      <c r="V56" s="14">
        <f t="shared" si="3"/>
        <v>-2.0492351654957193</v>
      </c>
      <c r="W56" s="14">
        <f t="shared" si="32"/>
        <v>0.47898099951769674</v>
      </c>
      <c r="X56" s="23"/>
      <c r="Y56" s="23">
        <f>EXP(-$D$17)*(($B56*FixedParams!$B$30)^$B$11*(1+FixedParams!$C$24)^(1-$B$11)+(1-$B56)^$B$11*((1+FixedParams!$C$27)/$Z$12)^(1-$B$11))^(1/(1-$B$11))</f>
        <v>6.1656149139751069</v>
      </c>
      <c r="Z56" s="23">
        <f>EXP($D56-$D$17)*(($B56*FixedParams!$C$31)^$B$11*(1+FixedParams!$C$25)^(1-$B$11)+(1-$B56)^$B$11*((1+FixedParams!$C$28)/$Z$12)^(1-$B$11))^(1/(1-$B$11))</f>
        <v>4.7175522356222084</v>
      </c>
      <c r="AA56" s="23">
        <f>EXP($D56-$D$17)*(($B56*FixedParams!$C$30)^$B$11*(1+FixedParams!$C$23)^(1-$B$11)+(1-$B56)^$B$11*((1+FixedParams!$C$26)/$Z$12)^(1-$B$11))^(1/(1-$B$11))</f>
        <v>4.8363087953611936</v>
      </c>
      <c r="AB56">
        <f>IF(FixedParams!$H$6=1,IF(Z56&lt;=MIN(Y56:AA56),1,0),$H56)</f>
        <v>1</v>
      </c>
      <c r="AC56">
        <f>IF(FixedParams!$H$6=1,IF(AA56&lt;=MIN(Y56:AA56),1,0),IF(AA56&lt;=Y56,1,0)*(1-$H56))</f>
        <v>0</v>
      </c>
      <c r="AD56" s="23">
        <f>$Z$13*IF(AB56=1,1,IF(AC56=1,FixedParams!$C$46,FixedParams!$C$47))</f>
        <v>0.42539737351864321</v>
      </c>
      <c r="AE56">
        <f>EXP($C56*FixedParams!$B$41)*EXP(IF(AB56+AC56=1,(1-FixedParams!$B$41)*$D56,0))*($B56^((FixedParams!$B$41-1)*$B$11/($B$11-1)))*((1/$B56-1)^$B$11*(AD56)^($B$11-1)+1)^((FixedParams!$B$41-$B$11)/($B$11-1))/((1+IF(AB56=1,FixedParams!$C$25,IF(AC56=1,FixedParams!$C$23,FixedParams!$C$24)))^FixedParams!$B$41)</f>
        <v>7.520697182741426E-2</v>
      </c>
      <c r="AF56">
        <f t="shared" si="13"/>
        <v>0.8217095596053452</v>
      </c>
      <c r="AG56">
        <f t="shared" si="14"/>
        <v>30.81307598706654</v>
      </c>
      <c r="AH56">
        <f t="shared" si="15"/>
        <v>108.42240880317678</v>
      </c>
      <c r="AI56">
        <f t="shared" si="16"/>
        <v>139.23548479024333</v>
      </c>
      <c r="AJ56" s="23">
        <f t="shared" si="17"/>
        <v>3.5187142253725634</v>
      </c>
      <c r="AK56" s="23">
        <f t="shared" si="18"/>
        <v>1.5520119553264822</v>
      </c>
      <c r="AL56" s="22">
        <f>IF(AB56=1,AG56*(1+FixedParams!$C$25)+AH56*(1+FixedParams!$C$28)/$Z$12,IF(AC56=1,AG56*(1+FixedParams!$C$23)+AH56*(1+FixedParams!$C$26)/$Z$12,AG56*(1+FixedParams!$C$24)+AH56*(1+FixedParams!$C$27)/$Z$12))</f>
        <v>390.93471797326367</v>
      </c>
      <c r="AM56" s="23">
        <f t="shared" si="19"/>
        <v>82.868127038704102</v>
      </c>
      <c r="AN56" s="23">
        <f>AM56^((FixedParams!$B$41-1)/FixedParams!$B$41)*EXP($C56)</f>
        <v>0.94870306037311292</v>
      </c>
      <c r="AO56" s="23">
        <f t="shared" si="20"/>
        <v>-4.0589656719856197E-2</v>
      </c>
      <c r="AP56" s="23">
        <f t="shared" si="21"/>
        <v>-1.6293840537605395E-2</v>
      </c>
      <c r="AR56" s="23">
        <f>EXP(-$D$17)*(($B56*FixedParams!$B$30)^$B$11*(1+FixedParams!$C$24)^(1-$B$11)+(1-$B56)^$B$11*((1+FixedParams!$C$27)/$AS$12)^(1-$B$11))^(1/(1-$B$11))</f>
        <v>6.4848715808601245</v>
      </c>
      <c r="AS56" s="23">
        <f>EXP($D56-$D$17)*(($B56*FixedParams!$C$31)^$B$11*(1+FixedParams!$C$25)^(1-$B$11)+(1-$B56)^$B$11*((1+FixedParams!$C$28)/$AS$12)^(1-$B$11))^(1/(1-$B$11))</f>
        <v>4.9604605251167335</v>
      </c>
      <c r="AT56" s="23">
        <f>EXP($D56-$D$17)*(($B56*FixedParams!$C$30)^$B$11*(1+FixedParams!$C$23)^(1-$B$11)+(1-$B56)^$B$11*((1+FixedParams!$C$26)/$AS$12)^(1-$B$11))^(1/(1-$B$11))</f>
        <v>5.0821530579292471</v>
      </c>
      <c r="AU56">
        <f>IF(FixedParams!$H$6=1,IF(AS56&lt;=MIN(AR56:AT56),1,0),$H56)</f>
        <v>1</v>
      </c>
      <c r="AV56">
        <f>IF(FixedParams!$H$6=1,IF(AT56&lt;=MIN(AR56:AT56),1,0),IF(AT56&lt;=AR56,1,0)*(1-$H56))</f>
        <v>0</v>
      </c>
      <c r="AW56" s="23">
        <f>$AS$13*IF(AU56=1,1,IF(AV56=1,FixedParams!$C$46,FixedParams!$C$47))</f>
        <v>0.40208315658592064</v>
      </c>
      <c r="AX56">
        <f>EXP($C56*FixedParams!$B$41)*EXP(IF(AU56+AV56=1,(1-FixedParams!$B$41)*$D56,0))*($B56^((FixedParams!$B$41-1)*$B$11/($B$11-1)))*((1/$B56-1)^$B$11*(AW56)^($B$11-1)+1)^((FixedParams!$B$41-$B$11)/($B$11-1))/((1+IF(AU56=1,FixedParams!$C$25,IF(AV56=1,FixedParams!$C$23,FixedParams!$C$24)))^FixedParams!$B$41)</f>
        <v>7.712275724276238E-2</v>
      </c>
      <c r="AY56">
        <f t="shared" si="22"/>
        <v>0.82019454315982232</v>
      </c>
      <c r="AZ56">
        <f t="shared" si="23"/>
        <v>33.71355565694428</v>
      </c>
      <c r="BA56">
        <f t="shared" si="24"/>
        <v>109.01096147852267</v>
      </c>
      <c r="BB56">
        <f t="shared" si="25"/>
        <v>142.72451713546695</v>
      </c>
      <c r="BC56" s="23">
        <f t="shared" si="26"/>
        <v>3.233445993883731</v>
      </c>
      <c r="BD56" s="23">
        <f t="shared" si="27"/>
        <v>1.5424866685565426</v>
      </c>
      <c r="BE56" s="22">
        <f>IF(AU56=1,AZ56*(1+FixedParams!$C$25)+BA56*(1+FixedParams!$C$28)/$AS$12,IF(AV56=1,AZ56*(1+FixedParams!$C$23)+BA56*(1+FixedParams!$C$26)/$AS$12,AZ56*(1+FixedParams!$C$24)+BA56*(1+FixedParams!$C$27)/$AS$12))</f>
        <v>417.12969151115004</v>
      </c>
      <c r="BF56" s="23">
        <f t="shared" si="28"/>
        <v>84.09092046979525</v>
      </c>
      <c r="BG56" s="23">
        <f>BF56^((FixedParams!$B$41-1)/FixedParams!$B$41)*EXP($C56)</f>
        <v>0.94868914987989283</v>
      </c>
      <c r="BH56" s="23">
        <f t="shared" si="29"/>
        <v>-1.5839972940441031E-2</v>
      </c>
      <c r="BI56" s="23">
        <f t="shared" si="30"/>
        <v>-1.6457539144032511E-3</v>
      </c>
      <c r="BJ56" s="23">
        <f t="shared" si="4"/>
        <v>1.2034507994835112E-2</v>
      </c>
      <c r="BK56" s="23"/>
    </row>
    <row r="57" spans="1:63">
      <c r="A57">
        <v>0.2</v>
      </c>
      <c r="B57">
        <f t="shared" si="5"/>
        <v>0.15706868813737632</v>
      </c>
      <c r="C57">
        <f>(D57-$D$17)*FixedParams!$B$41+$D$9*($A57-0.5)^2+$A57*$B$10</f>
        <v>-7.2468029984009086E-2</v>
      </c>
      <c r="D57">
        <f>(A57-$B$6)*FixedParams!$B$40/(FixedParams!$B$39*Sectors!$B$6)</f>
        <v>-0.16421687329169263</v>
      </c>
      <c r="E57">
        <f t="shared" si="6"/>
        <v>0.93009548135237852</v>
      </c>
      <c r="F57" s="23">
        <f>EXP(-$D$17)*(($B57*FixedParams!$B$30)^$B$11*(1+FixedParams!$B$23)^(1-$B$11)+(1-$B57)^$B$11*((1+FixedParams!$B$26)/$B$12)^(1-$B$11))^(1/(1-$B$11))</f>
        <v>4.7350704917572983</v>
      </c>
      <c r="G57" s="23">
        <f>EXP($D57-$D$17)*(($B57*FixedParams!$B$31)^$B$11*(1+FixedParams!$B$25)^(1-$B$11)+(1-$B57)^$B$11*((1+FixedParams!$B$28)/$B$12)^(1-$B$11))^(1/(1-$B$11))</f>
        <v>3.8836883377560971</v>
      </c>
      <c r="H57">
        <f t="shared" si="7"/>
        <v>1</v>
      </c>
      <c r="I57" s="23">
        <f>$B$13*IF(H57=1,1,FixedParams!$B$46)</f>
        <v>0.3745928365283252</v>
      </c>
      <c r="J57">
        <f>EXP($C57*FixedParams!$B$41)*EXP(IF(H57=1,(1-FixedParams!$B$41)*$D57,0))*($B57^((FixedParams!$B$41-1)*$B$11/($B$11-1)))*((1/$B57-1)^$B$11*(I57)^($B$11-1)+1)^((FixedParams!$B$41-$B$11)/($B$11-1))/((1+IF(H57=1,FixedParams!$B$25,FixedParams!$B$24))^FixedParams!$B$41)</f>
        <v>0.10797215749930678</v>
      </c>
      <c r="K57">
        <f t="shared" si="31"/>
        <v>0.8128588581244276</v>
      </c>
      <c r="L57">
        <f>K57*FixedParams!$B$8/K$15</f>
        <v>36.864055250732292</v>
      </c>
      <c r="M57">
        <f t="shared" si="2"/>
        <v>105.07421774883369</v>
      </c>
      <c r="N57">
        <f t="shared" si="8"/>
        <v>141.93827299956598</v>
      </c>
      <c r="O57" s="23">
        <f t="shared" si="9"/>
        <v>2.8503163049796707</v>
      </c>
      <c r="P57" s="23">
        <f t="shared" si="10"/>
        <v>1.5185806238485624</v>
      </c>
      <c r="Q57" s="22">
        <f>IF(H57=1,L57*(1+FixedParams!$B$25)+M57*FixedParams!$B$33*(1+FixedParams!$B$28)/FixedParams!$B$32,L57*(1+FixedParams!$B$23)+M57*FixedParams!$B$33*(1+FixedParams!$B$26)/FixedParams!$B$32)</f>
        <v>317.92274006989999</v>
      </c>
      <c r="R57" s="23">
        <f t="shared" si="11"/>
        <v>81.86103322945533</v>
      </c>
      <c r="S57" s="23">
        <f>R57^((FixedParams!$B$41-1)/FixedParams!$B$41)*EXP($C57)</f>
        <v>0.92600331677730663</v>
      </c>
      <c r="T57" s="7">
        <f>(L57*FixedParams!$B$32*(FixedParams!$C$25-FixedParams!$C$23)+FixedParams!$B$33*(FixedParams!$C$28-FixedParams!$C$26)*M57)/N57</f>
        <v>-1511.3682772053505</v>
      </c>
      <c r="U57" s="7">
        <f>(L57*FixedParams!$B$32*(FixedParams!$C$25-FixedParams!$C$23)*$Z$12/$B$12+FixedParams!$B$33*(FixedParams!$C$28-FixedParams!$C$26)*M57)/N57</f>
        <v>-1795.1178194786132</v>
      </c>
      <c r="V57" s="14">
        <f t="shared" si="3"/>
        <v>-2.0293455844696444</v>
      </c>
      <c r="W57" s="14">
        <f t="shared" si="32"/>
        <v>0.48594276846588741</v>
      </c>
      <c r="X57" s="23"/>
      <c r="Y57" s="23">
        <f>EXP(-$D$17)*(($B57*FixedParams!$B$30)^$B$11*(1+FixedParams!$C$24)^(1-$B$11)+(1-$B57)^$B$11*((1+FixedParams!$C$27)/$Z$12)^(1-$B$11))^(1/(1-$B$11))</f>
        <v>6.1784430928924943</v>
      </c>
      <c r="Z57" s="23">
        <f>EXP($D57-$D$17)*(($B57*FixedParams!$C$31)^$B$11*(1+FixedParams!$C$25)^(1-$B$11)+(1-$B57)^$B$11*((1+FixedParams!$C$28)/$Z$12)^(1-$B$11))^(1/(1-$B$11))</f>
        <v>4.7391656310705459</v>
      </c>
      <c r="AA57" s="23">
        <f>EXP($D57-$D$17)*(($B57*FixedParams!$C$30)^$B$11*(1+FixedParams!$C$23)^(1-$B$11)+(1-$B57)^$B$11*((1+FixedParams!$C$26)/$Z$12)^(1-$B$11))^(1/(1-$B$11))</f>
        <v>4.8563295624666925</v>
      </c>
      <c r="AB57">
        <f>IF(FixedParams!$H$6=1,IF(Z57&lt;=MIN(Y57:AA57),1,0),$H57)</f>
        <v>1</v>
      </c>
      <c r="AC57">
        <f>IF(FixedParams!$H$6=1,IF(AA57&lt;=MIN(Y57:AA57),1,0),IF(AA57&lt;=Y57,1,0)*(1-$H57))</f>
        <v>0</v>
      </c>
      <c r="AD57" s="23">
        <f>$Z$13*IF(AB57=1,1,IF(AC57=1,FixedParams!$C$46,FixedParams!$C$47))</f>
        <v>0.42539737351864321</v>
      </c>
      <c r="AE57">
        <f>EXP($C57*FixedParams!$B$41)*EXP(IF(AB57+AC57=1,(1-FixedParams!$B$41)*$D57,0))*($B57^((FixedParams!$B$41-1)*$B$11/($B$11-1)))*((1/$B57-1)^$B$11*(AD57)^($B$11-1)+1)^((FixedParams!$B$41-$B$11)/($B$11-1))/((1+IF(AB57=1,FixedParams!$C$25,IF(AC57=1,FixedParams!$C$23,FixedParams!$C$24)))^FixedParams!$B$41)</f>
        <v>7.4721487020154326E-2</v>
      </c>
      <c r="AF57">
        <f t="shared" si="13"/>
        <v>0.81640516431491772</v>
      </c>
      <c r="AG57">
        <f t="shared" si="14"/>
        <v>30.614167828777763</v>
      </c>
      <c r="AH57">
        <f t="shared" si="15"/>
        <v>105.60111899063115</v>
      </c>
      <c r="AI57">
        <f t="shared" si="16"/>
        <v>136.2152868194089</v>
      </c>
      <c r="AJ57" s="23">
        <f t="shared" si="17"/>
        <v>3.4494198758316261</v>
      </c>
      <c r="AK57" s="23">
        <f t="shared" si="18"/>
        <v>1.5591224750315373</v>
      </c>
      <c r="AL57" s="22">
        <f>IF(AB57=1,AG57*(1+FixedParams!$C$25)+AH57*(1+FixedParams!$C$28)/$Z$12,IF(AC57=1,AG57*(1+FixedParams!$C$23)+AH57*(1+FixedParams!$C$26)/$Z$12,AG57*(1+FixedParams!$C$24)+AH57*(1+FixedParams!$C$27)/$Z$12))</f>
        <v>381.58709092812131</v>
      </c>
      <c r="AM57" s="23">
        <f t="shared" si="19"/>
        <v>80.517779000250584</v>
      </c>
      <c r="AN57" s="23">
        <f>AM57^((FixedParams!$B$41-1)/FixedParams!$B$41)*EXP($C57)</f>
        <v>0.92601865303541631</v>
      </c>
      <c r="AO57" s="23">
        <f t="shared" si="20"/>
        <v>-4.1155640461733242E-2</v>
      </c>
      <c r="AP57" s="23">
        <f t="shared" si="21"/>
        <v>-1.6545075708274518E-2</v>
      </c>
      <c r="AR57" s="23">
        <f>EXP(-$D$17)*(($B57*FixedParams!$B$30)^$B$11*(1+FixedParams!$C$24)^(1-$B$11)+(1-$B57)^$B$11*((1+FixedParams!$C$27)/$AS$12)^(1-$B$11))^(1/(1-$B$11))</f>
        <v>6.4976778945938189</v>
      </c>
      <c r="AS57" s="23">
        <f>EXP($D57-$D$17)*(($B57*FixedParams!$C$31)^$B$11*(1+FixedParams!$C$25)^(1-$B$11)+(1-$B57)^$B$11*((1+FixedParams!$C$28)/$AS$12)^(1-$B$11))^(1/(1-$B$11))</f>
        <v>4.9826390683483357</v>
      </c>
      <c r="AT57" s="23">
        <f>EXP($D57-$D$17)*(($B57*FixedParams!$C$30)^$B$11*(1+FixedParams!$C$23)^(1-$B$11)+(1-$B57)^$B$11*((1+FixedParams!$C$26)/$AS$12)^(1-$B$11))^(1/(1-$B$11))</f>
        <v>5.1025814791637485</v>
      </c>
      <c r="AU57">
        <f>IF(FixedParams!$H$6=1,IF(AS57&lt;=MIN(AR57:AT57),1,0),$H57)</f>
        <v>1</v>
      </c>
      <c r="AV57">
        <f>IF(FixedParams!$H$6=1,IF(AT57&lt;=MIN(AR57:AT57),1,0),IF(AT57&lt;=AR57,1,0)*(1-$H57))</f>
        <v>0</v>
      </c>
      <c r="AW57" s="23">
        <f>$AS$13*IF(AU57=1,1,IF(AV57=1,FixedParams!$C$46,FixedParams!$C$47))</f>
        <v>0.40208315658592064</v>
      </c>
      <c r="AX57">
        <f>EXP($C57*FixedParams!$B$41)*EXP(IF(AU57+AV57=1,(1-FixedParams!$B$41)*$D57,0))*($B57^((FixedParams!$B$41-1)*$B$11/($B$11-1)))*((1/$B57-1)^$B$11*(AW57)^($B$11-1)+1)^((FixedParams!$B$41-$B$11)/($B$11-1))/((1+IF(AU57=1,FixedParams!$C$25,IF(AV57=1,FixedParams!$C$23,FixedParams!$C$24)))^FixedParams!$B$41)</f>
        <v>7.6620685737187E-2</v>
      </c>
      <c r="AY57">
        <f t="shared" si="22"/>
        <v>0.81485505162877214</v>
      </c>
      <c r="AZ57">
        <f t="shared" si="23"/>
        <v>33.494079379745045</v>
      </c>
      <c r="BA57">
        <f t="shared" si="24"/>
        <v>106.1685098009515</v>
      </c>
      <c r="BB57">
        <f t="shared" si="25"/>
        <v>139.66258918069656</v>
      </c>
      <c r="BC57" s="23">
        <f t="shared" si="26"/>
        <v>3.1697694567821153</v>
      </c>
      <c r="BD57" s="23">
        <f t="shared" si="27"/>
        <v>1.5493832272711079</v>
      </c>
      <c r="BE57" s="22">
        <f>IF(AU57=1,AZ57*(1+FixedParams!$C$25)+BA57*(1+FixedParams!$C$28)/$AS$12,IF(AV57=1,AZ57*(1+FixedParams!$C$23)+BA57*(1+FixedParams!$C$26)/$AS$12,AZ57*(1+FixedParams!$C$24)+BA57*(1+FixedParams!$C$27)/$AS$12))</f>
        <v>407.15567256910981</v>
      </c>
      <c r="BF57" s="23">
        <f t="shared" si="28"/>
        <v>81.714863746708303</v>
      </c>
      <c r="BG57" s="23">
        <f>BF57^((FixedParams!$B$41-1)/FixedParams!$B$41)*EXP($C57)</f>
        <v>0.92600497336699372</v>
      </c>
      <c r="BH57" s="23">
        <f t="shared" si="29"/>
        <v>-1.6162829489318808E-2</v>
      </c>
      <c r="BI57" s="23">
        <f t="shared" si="30"/>
        <v>-1.7871767705944638E-3</v>
      </c>
      <c r="BJ57" s="23">
        <f t="shared" si="4"/>
        <v>1.18930851386439E-2</v>
      </c>
      <c r="BK57" s="23"/>
    </row>
    <row r="58" spans="1:63">
      <c r="A58">
        <v>0.20500000000000002</v>
      </c>
      <c r="B58">
        <f t="shared" si="5"/>
        <v>0.15881627796687536</v>
      </c>
      <c r="C58">
        <f>(D58-$D$17)*FixedParams!$B$41+$D$9*($A58-0.5)^2+$A58*$B$10</f>
        <v>-9.6485807086512942E-2</v>
      </c>
      <c r="D58">
        <f>(A58-$B$6)*FixedParams!$B$40/(FixedParams!$B$39*Sectors!$B$6)</f>
        <v>-0.16153040225032483</v>
      </c>
      <c r="E58">
        <f t="shared" si="6"/>
        <v>0.90802278499712652</v>
      </c>
      <c r="F58" s="23">
        <f>EXP(-$D$17)*(($B58*FixedParams!$B$30)^$B$11*(1+FixedParams!$B$23)^(1-$B$11)+(1-$B58)^$B$11*((1+FixedParams!$B$26)/$B$12)^(1-$B$11))^(1/(1-$B$11))</f>
        <v>4.7430979052991118</v>
      </c>
      <c r="G58" s="23">
        <f>EXP($D58-$D$17)*(($B58*FixedParams!$B$31)^$B$11*(1+FixedParams!$B$25)^(1-$B$11)+(1-$B58)^$B$11*((1+FixedParams!$B$28)/$B$12)^(1-$B$11))^(1/(1-$B$11))</f>
        <v>3.9003991132783549</v>
      </c>
      <c r="H58">
        <f t="shared" si="7"/>
        <v>1</v>
      </c>
      <c r="I58" s="23">
        <f>$B$13*IF(H58=1,1,FixedParams!$B$46)</f>
        <v>0.3745928365283252</v>
      </c>
      <c r="J58">
        <f>EXP($C58*FixedParams!$B$41)*EXP(IF(H58=1,(1-FixedParams!$B$41)*$D58,0))*($B58^((FixedParams!$B$41-1)*$B$11/($B$11-1)))*((1/$B58-1)^$B$11*(I58)^($B$11-1)+1)^((FixedParams!$B$41-$B$11)/($B$11-1))/((1+IF(H58=1,FixedParams!$B$25,FixedParams!$B$24))^FixedParams!$B$41)</f>
        <v>0.10726310436628106</v>
      </c>
      <c r="K58">
        <f t="shared" si="31"/>
        <v>0.80752081419338428</v>
      </c>
      <c r="L58">
        <f>K58*FixedParams!$B$8/K$15</f>
        <v>36.621969008529227</v>
      </c>
      <c r="M58">
        <f t="shared" si="2"/>
        <v>102.34689278313012</v>
      </c>
      <c r="N58">
        <f t="shared" si="8"/>
        <v>138.96886179165935</v>
      </c>
      <c r="O58" s="23">
        <f t="shared" si="9"/>
        <v>2.7946856915119338</v>
      </c>
      <c r="P58" s="23">
        <f t="shared" si="10"/>
        <v>1.5251147887224219</v>
      </c>
      <c r="Q58" s="22">
        <f>IF(H58=1,L58*(1+FixedParams!$B$25)+M58*FixedParams!$B$33*(1+FixedParams!$B$28)/FixedParams!$B$32,L58*(1+FixedParams!$B$23)+M58*FixedParams!$B$33*(1+FixedParams!$B$26)/FixedParams!$B$32)</f>
        <v>310.386697612604</v>
      </c>
      <c r="R58" s="23">
        <f t="shared" si="11"/>
        <v>79.578188948904383</v>
      </c>
      <c r="S58" s="23">
        <f>R58^((FixedParams!$B$41-1)/FixedParams!$B$41)*EXP($C58)</f>
        <v>0.90405332883590839</v>
      </c>
      <c r="T58" s="7">
        <f>(L58*FixedParams!$B$32*(FixedParams!$C$25-FixedParams!$C$23)+FixedParams!$B$33*(FixedParams!$C$28-FixedParams!$C$26)*M58)/N58</f>
        <v>-1468.1722548148898</v>
      </c>
      <c r="U58" s="7">
        <f>(L58*FixedParams!$B$32*(FixedParams!$C$25-FixedParams!$C$23)*$Z$12/$B$12+FixedParams!$B$33*(FixedParams!$C$28-FixedParams!$C$26)*M58)/N58</f>
        <v>-1756.0816043531288</v>
      </c>
      <c r="V58" s="14">
        <f t="shared" si="3"/>
        <v>-2.0096352585857544</v>
      </c>
      <c r="W58" s="14">
        <f t="shared" si="32"/>
        <v>0.4927588941403877</v>
      </c>
      <c r="X58" s="23"/>
      <c r="Y58" s="23">
        <f>EXP(-$D$17)*(($B58*FixedParams!$B$30)^$B$11*(1+FixedParams!$C$24)^(1-$B$11)+(1-$B58)^$B$11*((1+FixedParams!$C$27)/$Z$12)^(1-$B$11))^(1/(1-$B$11))</f>
        <v>6.1911548873650171</v>
      </c>
      <c r="Z58" s="23">
        <f>EXP($D58-$D$17)*(($B58*FixedParams!$C$31)^$B$11*(1+FixedParams!$C$25)^(1-$B$11)+(1-$B58)^$B$11*((1+FixedParams!$C$28)/$Z$12)^(1-$B$11))^(1/(1-$B$11))</f>
        <v>4.7607620129301722</v>
      </c>
      <c r="AA58" s="23">
        <f>EXP($D58-$D$17)*(($B58*FixedParams!$C$30)^$B$11*(1+FixedParams!$C$23)^(1-$B$11)+(1-$B58)^$B$11*((1+FixedParams!$C$26)/$Z$12)^(1-$B$11))^(1/(1-$B$11))</f>
        <v>4.8763010639974809</v>
      </c>
      <c r="AB58">
        <f>IF(FixedParams!$H$6=1,IF(Z58&lt;=MIN(Y58:AA58),1,0),$H58)</f>
        <v>1</v>
      </c>
      <c r="AC58">
        <f>IF(FixedParams!$H$6=1,IF(AA58&lt;=MIN(Y58:AA58),1,0),IF(AA58&lt;=Y58,1,0)*(1-$H58))</f>
        <v>0</v>
      </c>
      <c r="AD58" s="23">
        <f>$Z$13*IF(AB58=1,1,IF(AC58=1,FixedParams!$C$46,FixedParams!$C$47))</f>
        <v>0.42539737351864321</v>
      </c>
      <c r="AE58">
        <f>EXP($C58*FixedParams!$B$41)*EXP(IF(AB58+AC58=1,(1-FixedParams!$B$41)*$D58,0))*($B58^((FixedParams!$B$41-1)*$B$11/($B$11-1)))*((1/$B58-1)^$B$11*(AD58)^($B$11-1)+1)^((FixedParams!$B$41-$B$11)/($B$11-1))/((1+IF(AB58=1,FixedParams!$C$25,IF(AC58=1,FixedParams!$C$23,FixedParams!$C$24)))^FixedParams!$B$41)</f>
        <v>7.4240203175951106E-2</v>
      </c>
      <c r="AF58">
        <f t="shared" si="13"/>
        <v>0.8111466686454879</v>
      </c>
      <c r="AG58">
        <f t="shared" si="14"/>
        <v>30.416980848602403</v>
      </c>
      <c r="AH58">
        <f t="shared" si="15"/>
        <v>102.8731599016632</v>
      </c>
      <c r="AI58">
        <f t="shared" si="16"/>
        <v>133.29014075026561</v>
      </c>
      <c r="AJ58" s="23">
        <f t="shared" si="17"/>
        <v>3.3820963498548546</v>
      </c>
      <c r="AK58" s="23">
        <f t="shared" si="18"/>
        <v>1.5662273974921395</v>
      </c>
      <c r="AL58" s="22">
        <f>IF(AB58=1,AG58*(1+FixedParams!$C$25)+AH58*(1+FixedParams!$C$28)/$Z$12,IF(AC58=1,AG58*(1+FixedParams!$C$23)+AH58*(1+FixedParams!$C$26)/$Z$12,AG58*(1+FixedParams!$C$24)+AH58*(1+FixedParams!$C$27)/$Z$12))</f>
        <v>372.54204261117178</v>
      </c>
      <c r="AM58" s="23">
        <f t="shared" si="19"/>
        <v>78.25260779668298</v>
      </c>
      <c r="AN58" s="23">
        <f>AM58^((FixedParams!$B$41-1)/FixedParams!$B$41)*EXP($C58)</f>
        <v>0.90406853035508816</v>
      </c>
      <c r="AO58" s="23">
        <f t="shared" si="20"/>
        <v>-4.1721630562490501E-2</v>
      </c>
      <c r="AP58" s="23">
        <f t="shared" si="21"/>
        <v>-1.6797891783514173E-2</v>
      </c>
      <c r="AR58" s="23">
        <f>EXP(-$D$17)*(($B58*FixedParams!$B$30)^$B$11*(1+FixedParams!$C$24)^(1-$B$11)+(1-$B58)^$B$11*((1+FixedParams!$C$27)/$AS$12)^(1-$B$11))^(1/(1-$B$11))</f>
        <v>6.5103545360334811</v>
      </c>
      <c r="AS58" s="23">
        <f>EXP($D58-$D$17)*(($B58*FixedParams!$C$31)^$B$11*(1+FixedParams!$C$25)^(1-$B$11)+(1-$B58)^$B$11*((1+FixedParams!$C$28)/$AS$12)^(1-$B$11))^(1/(1-$B$11))</f>
        <v>5.004791289328046</v>
      </c>
      <c r="AT58" s="23">
        <f>EXP($D58-$D$17)*(($B58*FixedParams!$C$30)^$B$11*(1+FixedParams!$C$23)^(1-$B$11)+(1-$B58)^$B$11*((1+FixedParams!$C$26)/$AS$12)^(1-$B$11))^(1/(1-$B$11))</f>
        <v>5.1229495631970972</v>
      </c>
      <c r="AU58">
        <f>IF(FixedParams!$H$6=1,IF(AS58&lt;=MIN(AR58:AT58),1,0),$H58)</f>
        <v>1</v>
      </c>
      <c r="AV58">
        <f>IF(FixedParams!$H$6=1,IF(AT58&lt;=MIN(AR58:AT58),1,0),IF(AT58&lt;=AR58,1,0)*(1-$H58))</f>
        <v>0</v>
      </c>
      <c r="AW58" s="23">
        <f>$AS$13*IF(AU58=1,1,IF(AV58=1,FixedParams!$C$46,FixedParams!$C$47))</f>
        <v>0.40208315658592064</v>
      </c>
      <c r="AX58">
        <f>EXP($C58*FixedParams!$B$41)*EXP(IF(AU58+AV58=1,(1-FixedParams!$B$41)*$D58,0))*($B58^((FixedParams!$B$41-1)*$B$11/($B$11-1)))*((1/$B58-1)^$B$11*(AW58)^($B$11-1)+1)^((FixedParams!$B$41-$B$11)/($B$11-1))/((1+IF(AU58=1,FixedParams!$C$25,IF(AV58=1,FixedParams!$C$23,FixedParams!$C$24)))^FixedParams!$B$41)</f>
        <v>7.6122950118367269E-2</v>
      </c>
      <c r="AY58">
        <f t="shared" si="22"/>
        <v>0.80956167191716266</v>
      </c>
      <c r="AZ58">
        <f t="shared" si="23"/>
        <v>33.276498498466353</v>
      </c>
      <c r="BA58">
        <f t="shared" si="24"/>
        <v>103.42016163065499</v>
      </c>
      <c r="BB58">
        <f t="shared" si="25"/>
        <v>136.69666012912134</v>
      </c>
      <c r="BC58" s="23">
        <f t="shared" si="26"/>
        <v>3.1079039651789508</v>
      </c>
      <c r="BD58" s="23">
        <f t="shared" si="27"/>
        <v>1.5562716009144639</v>
      </c>
      <c r="BE58" s="22">
        <f>IF(AU58=1,AZ58*(1+FixedParams!$C$25)+BA58*(1+FixedParams!$C$28)/$AS$12,IF(AV58=1,AZ58*(1+FixedParams!$C$23)+BA58*(1+FixedParams!$C$26)/$AS$12,AZ58*(1+FixedParams!$C$24)+BA58*(1+FixedParams!$C$27)/$AS$12))</f>
        <v>397.50450879061549</v>
      </c>
      <c r="BF58" s="23">
        <f t="shared" si="28"/>
        <v>79.424792326152186</v>
      </c>
      <c r="BG58" s="23">
        <f>BF58^((FixedParams!$B$41-1)/FixedParams!$B$41)*EXP($C58)</f>
        <v>0.90405507493803772</v>
      </c>
      <c r="BH58" s="23">
        <f t="shared" si="29"/>
        <v>-1.6485580837153603E-2</v>
      </c>
      <c r="BI58" s="23">
        <f t="shared" si="30"/>
        <v>-1.9294816878541105E-3</v>
      </c>
      <c r="BJ58" s="23">
        <f t="shared" si="4"/>
        <v>1.1750780221384252E-2</v>
      </c>
      <c r="BK58" s="23"/>
    </row>
    <row r="59" spans="1:63">
      <c r="A59">
        <v>0.21</v>
      </c>
      <c r="B59">
        <f t="shared" si="5"/>
        <v>0.16056386779637444</v>
      </c>
      <c r="C59">
        <f>(D59-$D$17)*FixedParams!$B$41+$D$9*($A59-0.5)^2+$A59*$B$10</f>
        <v>-0.1202910858507113</v>
      </c>
      <c r="D59">
        <f>(A59-$B$6)*FixedParams!$B$40/(FixedParams!$B$39*Sectors!$B$6)</f>
        <v>-0.15884393120895707</v>
      </c>
      <c r="E59">
        <f t="shared" si="6"/>
        <v>0.88666230429849247</v>
      </c>
      <c r="F59" s="23">
        <f>EXP(-$D$17)*(($B59*FixedParams!$B$30)^$B$11*(1+FixedParams!$B$23)^(1-$B$11)+(1-$B59)^$B$11*((1+FixedParams!$B$26)/$B$12)^(1-$B$11))^(1/(1-$B$11))</f>
        <v>4.7510183699107831</v>
      </c>
      <c r="G59" s="23">
        <f>EXP($D59-$D$17)*(($B59*FixedParams!$B$31)^$B$11*(1+FixedParams!$B$25)^(1-$B$11)+(1-$B59)^$B$11*((1+FixedParams!$B$28)/$B$12)^(1-$B$11))^(1/(1-$B$11))</f>
        <v>3.9170803156417699</v>
      </c>
      <c r="H59">
        <f t="shared" si="7"/>
        <v>1</v>
      </c>
      <c r="I59" s="23">
        <f>$B$13*IF(H59=1,1,FixedParams!$B$46)</f>
        <v>0.3745928365283252</v>
      </c>
      <c r="J59">
        <f>EXP($C59*FixedParams!$B$41)*EXP(IF(H59=1,(1-FixedParams!$B$41)*$D59,0))*($B59^((FixedParams!$B$41-1)*$B$11/($B$11-1)))*((1/$B59-1)^$B$11*(I59)^($B$11-1)+1)^((FixedParams!$B$41-$B$11)/($B$11-1))/((1+IF(H59=1,FixedParams!$B$25,FixedParams!$B$24))^FixedParams!$B$41)</f>
        <v>0.1065605903979189</v>
      </c>
      <c r="K59">
        <f t="shared" si="31"/>
        <v>0.80223199978636461</v>
      </c>
      <c r="L59">
        <f>K59*FixedParams!$B$8/K$15</f>
        <v>36.382115380113213</v>
      </c>
      <c r="M59">
        <f t="shared" si="2"/>
        <v>99.709584168601864</v>
      </c>
      <c r="N59">
        <f t="shared" si="8"/>
        <v>136.09169954871507</v>
      </c>
      <c r="O59" s="23">
        <f t="shared" si="9"/>
        <v>2.7406208552431783</v>
      </c>
      <c r="P59" s="23">
        <f t="shared" si="10"/>
        <v>1.5316373900458369</v>
      </c>
      <c r="Q59" s="22">
        <f>IF(H59=1,L59*(1+FixedParams!$B$25)+M59*FixedParams!$B$33*(1+FixedParams!$B$28)/FixedParams!$B$32,L59*(1+FixedParams!$B$23)+M59*FixedParams!$B$33*(1+FixedParams!$B$26)/FixedParams!$B$32)</f>
        <v>303.09361735292828</v>
      </c>
      <c r="R59" s="23">
        <f t="shared" si="11"/>
        <v>77.377432406123575</v>
      </c>
      <c r="S59" s="23">
        <f>R59^((FixedParams!$B$41-1)/FixedParams!$B$41)*EXP($C59)</f>
        <v>0.88281100905564358</v>
      </c>
      <c r="T59" s="7">
        <f>(L59*FixedParams!$B$32*(FixedParams!$C$25-FixedParams!$C$23)+FixedParams!$B$33*(FixedParams!$C$28-FixedParams!$C$26)*M59)/N59</f>
        <v>-1424.9609363099257</v>
      </c>
      <c r="U59" s="7">
        <f>(L59*FixedParams!$B$32*(FixedParams!$C$25-FixedParams!$C$23)*$Z$12/$B$12+FixedParams!$B$33*(FixedParams!$C$28-FixedParams!$C$26)*M59)/N59</f>
        <v>-1717.0315661396996</v>
      </c>
      <c r="V59" s="14">
        <f t="shared" si="3"/>
        <v>-1.9901000963812472</v>
      </c>
      <c r="W59" s="14">
        <f t="shared" si="32"/>
        <v>0.49943390115577974</v>
      </c>
      <c r="X59" s="23"/>
      <c r="Y59" s="23">
        <f>EXP(-$D$17)*(($B59*FixedParams!$B$30)^$B$11*(1+FixedParams!$C$24)^(1-$B$11)+(1-$B59)^$B$11*((1+FixedParams!$C$27)/$Z$12)^(1-$B$11))^(1/(1-$B$11))</f>
        <v>6.2037496443381572</v>
      </c>
      <c r="Z59" s="23">
        <f>EXP($D59-$D$17)*(($B59*FixedParams!$C$31)^$B$11*(1+FixedParams!$C$25)^(1-$B$11)+(1-$B59)^$B$11*((1+FixedParams!$C$28)/$Z$12)^(1-$B$11))^(1/(1-$B$11))</f>
        <v>4.7823404255098678</v>
      </c>
      <c r="AA59" s="23">
        <f>EXP($D59-$D$17)*(($B59*FixedParams!$C$30)^$B$11*(1+FixedParams!$C$23)^(1-$B$11)+(1-$B59)^$B$11*((1+FixedParams!$C$26)/$Z$12)^(1-$B$11))^(1/(1-$B$11))</f>
        <v>4.8962223054136533</v>
      </c>
      <c r="AB59">
        <f>IF(FixedParams!$H$6=1,IF(Z59&lt;=MIN(Y59:AA59),1,0),$H59)</f>
        <v>1</v>
      </c>
      <c r="AC59">
        <f>IF(FixedParams!$H$6=1,IF(AA59&lt;=MIN(Y59:AA59),1,0),IF(AA59&lt;=Y59,1,0)*(1-$H59))</f>
        <v>0</v>
      </c>
      <c r="AD59" s="23">
        <f>$Z$13*IF(AB59=1,1,IF(AC59=1,FixedParams!$C$46,FixedParams!$C$47))</f>
        <v>0.42539737351864321</v>
      </c>
      <c r="AE59">
        <f>EXP($C59*FixedParams!$B$41)*EXP(IF(AB59+AC59=1,(1-FixedParams!$B$41)*$D59,0))*($B59^((FixedParams!$B$41-1)*$B$11/($B$11-1)))*((1/$B59-1)^$B$11*(AD59)^($B$11-1)+1)^((FixedParams!$B$41-$B$11)/($B$11-1))/((1+IF(AB59=1,FixedParams!$C$25,IF(AC59=1,FixedParams!$C$23,FixedParams!$C$24)))^FixedParams!$B$41)</f>
        <v>7.376338063507358E-2</v>
      </c>
      <c r="AF59">
        <f t="shared" si="13"/>
        <v>0.80593691706855286</v>
      </c>
      <c r="AG59">
        <f t="shared" si="14"/>
        <v>30.221621710647462</v>
      </c>
      <c r="AH59">
        <f t="shared" si="15"/>
        <v>100.23507685226235</v>
      </c>
      <c r="AI59">
        <f t="shared" si="16"/>
        <v>130.45669856290982</v>
      </c>
      <c r="AJ59" s="23">
        <f t="shared" si="17"/>
        <v>3.3166677093621439</v>
      </c>
      <c r="AK59" s="23">
        <f t="shared" si="18"/>
        <v>1.5733264082985854</v>
      </c>
      <c r="AL59" s="22">
        <f>IF(AB59=1,AG59*(1+FixedParams!$C$25)+AH59*(1+FixedParams!$C$28)/$Z$12,IF(AC59=1,AG59*(1+FixedParams!$C$23)+AH59*(1+FixedParams!$C$26)/$Z$12,AG59*(1+FixedParams!$C$24)+AH59*(1+FixedParams!$C$27)/$Z$12))</f>
        <v>363.78860605875695</v>
      </c>
      <c r="AM59" s="23">
        <f t="shared" si="19"/>
        <v>76.069157293412829</v>
      </c>
      <c r="AN59" s="23">
        <f>AM59^((FixedParams!$B$41-1)/FixedParams!$B$41)*EXP($C59)</f>
        <v>0.88282607819041259</v>
      </c>
      <c r="AO59" s="23">
        <f t="shared" si="20"/>
        <v>-4.2287559989010536E-2</v>
      </c>
      <c r="AP59" s="23">
        <f t="shared" si="21"/>
        <v>-1.7052276193544567E-2</v>
      </c>
      <c r="AR59" s="23">
        <f>EXP(-$D$17)*(($B59*FixedParams!$B$30)^$B$11*(1+FixedParams!$C$24)^(1-$B$11)+(1-$B59)^$B$11*((1+FixedParams!$C$27)/$AS$12)^(1-$B$11))^(1/(1-$B$11))</f>
        <v>6.5229008625666332</v>
      </c>
      <c r="AS59" s="23">
        <f>EXP($D59-$D$17)*(($B59*FixedParams!$C$31)^$B$11*(1+FixedParams!$C$25)^(1-$B$11)+(1-$B59)^$B$11*((1+FixedParams!$C$28)/$AS$12)^(1-$B$11))^(1/(1-$B$11))</f>
        <v>5.02691617067011</v>
      </c>
      <c r="AT59" s="23">
        <f>EXP($D59-$D$17)*(($B59*FixedParams!$C$30)^$B$11*(1+FixedParams!$C$23)^(1-$B$11)+(1-$B59)^$B$11*((1+FixedParams!$C$26)/$AS$12)^(1-$B$11))^(1/(1-$B$11))</f>
        <v>5.1432562766480734</v>
      </c>
      <c r="AU59">
        <f>IF(FixedParams!$H$6=1,IF(AS59&lt;=MIN(AR59:AT59),1,0),$H59)</f>
        <v>1</v>
      </c>
      <c r="AV59">
        <f>IF(FixedParams!$H$6=1,IF(AT59&lt;=MIN(AR59:AT59),1,0),IF(AT59&lt;=AR59,1,0)*(1-$H59))</f>
        <v>0</v>
      </c>
      <c r="AW59" s="23">
        <f>$AS$13*IF(AU59=1,1,IF(AV59=1,FixedParams!$C$46,FixedParams!$C$47))</f>
        <v>0.40208315658592064</v>
      </c>
      <c r="AX59">
        <f>EXP($C59*FixedParams!$B$41)*EXP(IF(AU59+AV59=1,(1-FixedParams!$B$41)*$D59,0))*($B59^((FixedParams!$B$41-1)*$B$11/($B$11-1)))*((1/$B59-1)^$B$11*(AW59)^($B$11-1)+1)^((FixedParams!$B$41-$B$11)/($B$11-1))/((1+IF(AU59=1,FixedParams!$C$25,IF(AV59=1,FixedParams!$C$23,FixedParams!$C$24)))^FixedParams!$B$41)</f>
        <v>7.5629817319344428E-2</v>
      </c>
      <c r="AY59">
        <f t="shared" si="22"/>
        <v>0.80431724283718942</v>
      </c>
      <c r="AZ59">
        <f t="shared" si="23"/>
        <v>33.060929700610892</v>
      </c>
      <c r="BA59">
        <f t="shared" si="24"/>
        <v>100.76243164196322</v>
      </c>
      <c r="BB59">
        <f t="shared" si="25"/>
        <v>133.82336134257412</v>
      </c>
      <c r="BC59" s="23">
        <f t="shared" si="26"/>
        <v>3.0477797374252713</v>
      </c>
      <c r="BD59" s="23">
        <f t="shared" si="27"/>
        <v>1.5631514731240559</v>
      </c>
      <c r="BE59" s="22">
        <f>IF(AU59=1,AZ59*(1+FixedParams!$C$25)+BA59*(1+FixedParams!$C$28)/$AS$12,IF(AV59=1,AZ59*(1+FixedParams!$C$23)+BA59*(1+FixedParams!$C$26)/$AS$12,AZ59*(1+FixedParams!$C$24)+BA59*(1+FixedParams!$C$27)/$AS$12))</f>
        <v>388.16449827866154</v>
      </c>
      <c r="BF59" s="23">
        <f t="shared" si="28"/>
        <v>77.217221274433456</v>
      </c>
      <c r="BG59" s="23">
        <f>BF59^((FixedParams!$B$41-1)/FixedParams!$B$41)*EXP($C59)</f>
        <v>0.882812840657484</v>
      </c>
      <c r="BH59" s="23">
        <f t="shared" si="29"/>
        <v>-1.6808188485179142E-2</v>
      </c>
      <c r="BI59" s="23">
        <f t="shared" si="30"/>
        <v>-2.0726614437231107E-3</v>
      </c>
      <c r="BJ59" s="23">
        <f t="shared" si="4"/>
        <v>1.1607600465515252E-2</v>
      </c>
      <c r="BK59" s="23"/>
    </row>
    <row r="60" spans="1:63">
      <c r="A60">
        <v>0.215</v>
      </c>
      <c r="B60">
        <f t="shared" si="5"/>
        <v>0.16231145762587348</v>
      </c>
      <c r="C60">
        <f>(D60-$D$17)*FixedParams!$B$41+$D$9*($A60-0.5)^2+$A60*$B$10</f>
        <v>-0.14388386627660465</v>
      </c>
      <c r="D60">
        <f>(A60-$B$6)*FixedParams!$B$40/(FixedParams!$B$39*Sectors!$B$6)</f>
        <v>-0.1561574601675893</v>
      </c>
      <c r="E60">
        <f t="shared" si="6"/>
        <v>0.86598831266678766</v>
      </c>
      <c r="F60" s="23">
        <f>EXP(-$D$17)*(($B60*FixedParams!$B$30)^$B$11*(1+FixedParams!$B$23)^(1-$B$11)+(1-$B60)^$B$11*((1+FixedParams!$B$26)/$B$12)^(1-$B$11))^(1/(1-$B$11))</f>
        <v>4.7588315161408543</v>
      </c>
      <c r="G60" s="23">
        <f>EXP($D60-$D$17)*(($B60*FixedParams!$B$31)^$B$11*(1+FixedParams!$B$25)^(1-$B$11)+(1-$B60)^$B$11*((1+FixedParams!$B$28)/$B$12)^(1-$B$11))^(1/(1-$B$11))</f>
        <v>3.9337311445309053</v>
      </c>
      <c r="H60">
        <f t="shared" si="7"/>
        <v>1</v>
      </c>
      <c r="I60" s="23">
        <f>$B$13*IF(H60=1,1,FixedParams!$B$46)</f>
        <v>0.3745928365283252</v>
      </c>
      <c r="J60">
        <f>EXP($C60*FixedParams!$B$41)*EXP(IF(H60=1,(1-FixedParams!$B$41)*$D60,0))*($B60^((FixedParams!$B$41-1)*$B$11/($B$11-1)))*((1/$B60-1)^$B$11*(I60)^($B$11-1)+1)^((FixedParams!$B$41-$B$11)/($B$11-1))/((1+IF(H60=1,FixedParams!$B$25,FixedParams!$B$24))^FixedParams!$B$41)</f>
        <v>0.10586496694215505</v>
      </c>
      <c r="K60">
        <f t="shared" si="31"/>
        <v>0.79699505999528564</v>
      </c>
      <c r="L60">
        <f>K60*FixedParams!$B$8/K$15</f>
        <v>36.144614323350979</v>
      </c>
      <c r="M60">
        <f t="shared" si="2"/>
        <v>97.158967980402366</v>
      </c>
      <c r="N60">
        <f t="shared" si="8"/>
        <v>133.30358230375333</v>
      </c>
      <c r="O60" s="23">
        <f t="shared" si="9"/>
        <v>2.6880621027302949</v>
      </c>
      <c r="P60" s="23">
        <f t="shared" si="10"/>
        <v>1.5381481148834195</v>
      </c>
      <c r="Q60" s="22">
        <f>IF(H60=1,L60*(1+FixedParams!$B$25)+M60*FixedParams!$B$33*(1+FixedParams!$B$28)/FixedParams!$B$32,L60*(1+FixedParams!$B$23)+M60*FixedParams!$B$33*(1+FixedParams!$B$26)/FixedParams!$B$32)</f>
        <v>296.03473047348962</v>
      </c>
      <c r="R60" s="23">
        <f t="shared" si="11"/>
        <v>75.255455850120526</v>
      </c>
      <c r="S60" s="23">
        <f>R60^((FixedParams!$B$41-1)/FixedParams!$B$41)*EXP($C60)</f>
        <v>0.86225081678478255</v>
      </c>
      <c r="T60" s="7">
        <f>(L60*FixedParams!$B$32*(FixedParams!$C$25-FixedParams!$C$23)+FixedParams!$B$33*(FixedParams!$C$28-FixedParams!$C$26)*M60)/N60</f>
        <v>-1381.7388965085529</v>
      </c>
      <c r="U60" s="7">
        <f>(L60*FixedParams!$B$32*(FixedParams!$C$25-FixedParams!$C$23)*$Z$12/$B$12+FixedParams!$B$33*(FixedParams!$C$28-FixedParams!$C$26)*M60)/N60</f>
        <v>-1677.9718390982289</v>
      </c>
      <c r="V60" s="14">
        <f t="shared" si="3"/>
        <v>-1.9707361382323063</v>
      </c>
      <c r="W60" s="14">
        <f t="shared" si="32"/>
        <v>0.50597215697891273</v>
      </c>
      <c r="X60" s="23"/>
      <c r="Y60" s="23">
        <f>EXP(-$D$17)*(($B60*FixedParams!$B$30)^$B$11*(1+FixedParams!$C$24)^(1-$B$11)+(1-$B60)^$B$11*((1+FixedParams!$C$27)/$Z$12)^(1-$B$11))^(1/(1-$B$11))</f>
        <v>6.2162267141260408</v>
      </c>
      <c r="Z60" s="23">
        <f>EXP($D60-$D$17)*(($B60*FixedParams!$C$31)^$B$11*(1+FixedParams!$C$25)^(1-$B$11)+(1-$B60)^$B$11*((1+FixedParams!$C$28)/$Z$12)^(1-$B$11))^(1/(1-$B$11))</f>
        <v>4.8038999090721335</v>
      </c>
      <c r="AA60" s="23">
        <f>EXP($D60-$D$17)*(($B60*FixedParams!$C$30)^$B$11*(1+FixedParams!$C$23)^(1-$B$11)+(1-$B60)^$B$11*((1+FixedParams!$C$26)/$Z$12)^(1-$B$11))^(1/(1-$B$11))</f>
        <v>4.9160922923069199</v>
      </c>
      <c r="AB60">
        <f>IF(FixedParams!$H$6=1,IF(Z60&lt;=MIN(Y60:AA60),1,0),$H60)</f>
        <v>1</v>
      </c>
      <c r="AC60">
        <f>IF(FixedParams!$H$6=1,IF(AA60&lt;=MIN(Y60:AA60),1,0),IF(AA60&lt;=Y60,1,0)*(1-$H60))</f>
        <v>0</v>
      </c>
      <c r="AD60" s="23">
        <f>$Z$13*IF(AB60=1,1,IF(AC60=1,FixedParams!$C$46,FixedParams!$C$47))</f>
        <v>0.42539737351864321</v>
      </c>
      <c r="AE60">
        <f>EXP($C60*FixedParams!$B$41)*EXP(IF(AB60+AC60=1,(1-FixedParams!$B$41)*$D60,0))*($B60^((FixedParams!$B$41-1)*$B$11/($B$11-1)))*((1/$B60-1)^$B$11*(AD60)^($B$11-1)+1)^((FixedParams!$B$41-$B$11)/($B$11-1))/((1+IF(AB60=1,FixedParams!$C$25,IF(AC60=1,FixedParams!$C$23,FixedParams!$C$24)))^FixedParams!$B$41)</f>
        <v>7.3291262760198386E-2</v>
      </c>
      <c r="AF60">
        <f t="shared" si="13"/>
        <v>0.8007785685588461</v>
      </c>
      <c r="AG60">
        <f t="shared" si="14"/>
        <v>30.028190123124364</v>
      </c>
      <c r="AH60">
        <f t="shared" si="15"/>
        <v>97.683555631389993</v>
      </c>
      <c r="AI60">
        <f t="shared" si="16"/>
        <v>127.71174575451435</v>
      </c>
      <c r="AJ60" s="23">
        <f t="shared" si="17"/>
        <v>3.2530617140380036</v>
      </c>
      <c r="AK60" s="23">
        <f t="shared" si="18"/>
        <v>1.5804191917099994</v>
      </c>
      <c r="AL60" s="22">
        <f>IF(AB60=1,AG60*(1+FixedParams!$C$25)+AH60*(1+FixedParams!$C$28)/$Z$12,IF(AC60=1,AG60*(1+FixedParams!$C$23)+AH60*(1+FixedParams!$C$26)/$Z$12,AG60*(1+FixedParams!$C$24)+AH60*(1+FixedParams!$C$27)/$Z$12))</f>
        <v>355.31625665795571</v>
      </c>
      <c r="AM60" s="23">
        <f t="shared" si="19"/>
        <v>73.9641256860792</v>
      </c>
      <c r="AN60" s="23">
        <f>AM60^((FixedParams!$B$41-1)/FixedParams!$B$41)*EXP($C60)</f>
        <v>0.86226575587685383</v>
      </c>
      <c r="AO60" s="23">
        <f t="shared" si="20"/>
        <v>-4.2853362727964722E-2</v>
      </c>
      <c r="AP60" s="23">
        <f t="shared" si="21"/>
        <v>-1.7308216361899238E-2</v>
      </c>
      <c r="AR60" s="23">
        <f>EXP(-$D$17)*(($B60*FixedParams!$B$30)^$B$11*(1+FixedParams!$C$24)^(1-$B$11)+(1-$B60)^$B$11*((1+FixedParams!$C$27)/$AS$12)^(1-$B$11))^(1/(1-$B$11))</f>
        <v>6.5353162362060759</v>
      </c>
      <c r="AS60" s="23">
        <f>EXP($D60-$D$17)*(($B60*FixedParams!$C$31)^$B$11*(1+FixedParams!$C$25)^(1-$B$11)+(1-$B60)^$B$11*((1+FixedParams!$C$28)/$AS$12)^(1-$B$11))^(1/(1-$B$11))</f>
        <v>5.0490126917791907</v>
      </c>
      <c r="AT60" s="23">
        <f>EXP($D60-$D$17)*(($B60*FixedParams!$C$30)^$B$11*(1+FixedParams!$C$23)^(1-$B$11)+(1-$B60)^$B$11*((1+FixedParams!$C$26)/$AS$12)^(1-$B$11))^(1/(1-$B$11))</f>
        <v>5.1635005875686089</v>
      </c>
      <c r="AU60">
        <f>IF(FixedParams!$H$6=1,IF(AS60&lt;=MIN(AR60:AT60),1,0),$H60)</f>
        <v>1</v>
      </c>
      <c r="AV60">
        <f>IF(FixedParams!$H$6=1,IF(AT60&lt;=MIN(AR60:AT60),1,0),IF(AT60&lt;=AR60,1,0)*(1-$H60))</f>
        <v>0</v>
      </c>
      <c r="AW60" s="23">
        <f>$AS$13*IF(AU60=1,1,IF(AV60=1,FixedParams!$C$46,FixedParams!$C$47))</f>
        <v>0.40208315658592064</v>
      </c>
      <c r="AX60">
        <f>EXP($C60*FixedParams!$B$41)*EXP(IF(AU60+AV60=1,(1-FixedParams!$B$41)*$D60,0))*($B60^((FixedParams!$B$41-1)*$B$11/($B$11-1)))*((1/$B60-1)^$B$11*(AW60)^($B$11-1)+1)^((FixedParams!$B$41-$B$11)/($B$11-1))/((1+IF(AU60=1,FixedParams!$C$25,IF(AV60=1,FixedParams!$C$23,FixedParams!$C$24)))^FixedParams!$B$41)</f>
        <v>7.5141536792871569E-2</v>
      </c>
      <c r="AY60">
        <f t="shared" si="22"/>
        <v>0.79912441729953887</v>
      </c>
      <c r="AZ60">
        <f t="shared" si="23"/>
        <v>32.847482032322432</v>
      </c>
      <c r="BA60">
        <f t="shared" si="24"/>
        <v>98.191976269357511</v>
      </c>
      <c r="BB60">
        <f t="shared" si="25"/>
        <v>131.03945830167993</v>
      </c>
      <c r="BC60" s="23">
        <f t="shared" si="26"/>
        <v>2.9893303898525643</v>
      </c>
      <c r="BD60" s="23">
        <f t="shared" si="27"/>
        <v>1.5700225265392895</v>
      </c>
      <c r="BE60" s="22">
        <f>IF(AU60=1,AZ60*(1+FixedParams!$C$25)+BA60*(1+FixedParams!$C$28)/$AS$12,IF(AV60=1,AZ60*(1+FixedParams!$C$23)+BA60*(1+FixedParams!$C$26)/$AS$12,AZ60*(1+FixedParams!$C$24)+BA60*(1+FixedParams!$C$27)/$AS$12))</f>
        <v>379.12441113062238</v>
      </c>
      <c r="BF60" s="23">
        <f t="shared" si="28"/>
        <v>75.088821176447681</v>
      </c>
      <c r="BG60" s="23">
        <f>BF60^((FixedParams!$B$41-1)/FixedParams!$B$41)*EXP($C60)</f>
        <v>0.86225273005916181</v>
      </c>
      <c r="BH60" s="23">
        <f t="shared" si="29"/>
        <v>-1.7130614563436727E-2</v>
      </c>
      <c r="BI60" s="23">
        <f t="shared" si="30"/>
        <v>-2.2167088126339124E-3</v>
      </c>
      <c r="BJ60" s="23">
        <f t="shared" si="4"/>
        <v>1.146355309660445E-2</v>
      </c>
      <c r="BK60" s="23"/>
    </row>
    <row r="61" spans="1:63">
      <c r="A61">
        <v>0.22</v>
      </c>
      <c r="B61">
        <f t="shared" si="5"/>
        <v>0.16405904745537253</v>
      </c>
      <c r="C61">
        <f>(D61-$D$17)*FixedParams!$B$41+$D$9*($A61-0.5)^2+$A61*$B$10</f>
        <v>-0.16726414836419262</v>
      </c>
      <c r="D61">
        <f>(A61-$B$6)*FixedParams!$B$40/(FixedParams!$B$39*Sectors!$B$6)</f>
        <v>-0.15347098912622148</v>
      </c>
      <c r="E61">
        <f t="shared" si="6"/>
        <v>0.84597611861299138</v>
      </c>
      <c r="F61" s="23">
        <f>EXP(-$D$17)*(($B61*FixedParams!$B$30)^$B$11*(1+FixedParams!$B$23)^(1-$B$11)+(1-$B61)^$B$11*((1+FixedParams!$B$26)/$B$12)^(1-$B$11))^(1/(1-$B$11))</f>
        <v>4.7665369799518373</v>
      </c>
      <c r="G61" s="23">
        <f>EXP($D61-$D$17)*(($B61*FixedParams!$B$31)^$B$11*(1+FixedParams!$B$25)^(1-$B$11)+(1-$B61)^$B$11*((1+FixedParams!$B$28)/$B$12)^(1-$B$11))^(1/(1-$B$11))</f>
        <v>3.9503507983970851</v>
      </c>
      <c r="H61">
        <f t="shared" si="7"/>
        <v>1</v>
      </c>
      <c r="I61" s="23">
        <f>$B$13*IF(H61=1,1,FixedParams!$B$46)</f>
        <v>0.3745928365283252</v>
      </c>
      <c r="J61">
        <f>EXP($C61*FixedParams!$B$41)*EXP(IF(H61=1,(1-FixedParams!$B$41)*$D61,0))*($B61^((FixedParams!$B$41-1)*$B$11/($B$11-1)))*((1/$B61-1)^$B$11*(I61)^($B$11-1)+1)^((FixedParams!$B$41-$B$11)/($B$11-1))/((1+IF(H61=1,FixedParams!$B$25,FixedParams!$B$24))^FixedParams!$B$41)</f>
        <v>0.10517656190041873</v>
      </c>
      <c r="K61">
        <f t="shared" si="31"/>
        <v>0.79181246339711653</v>
      </c>
      <c r="L61">
        <f>K61*FixedParams!$B$8/K$15</f>
        <v>35.909577790959624</v>
      </c>
      <c r="M61">
        <f t="shared" si="2"/>
        <v>94.691855118812541</v>
      </c>
      <c r="N61">
        <f t="shared" si="8"/>
        <v>130.60143290977217</v>
      </c>
      <c r="O61" s="23">
        <f t="shared" si="9"/>
        <v>2.6369526166540331</v>
      </c>
      <c r="P61" s="23">
        <f t="shared" si="10"/>
        <v>1.5446466498175673</v>
      </c>
      <c r="Q61" s="22">
        <f>IF(H61=1,L61*(1+FixedParams!$B$25)+M61*FixedParams!$B$33*(1+FixedParams!$B$28)/FixedParams!$B$32,L61*(1+FixedParams!$B$23)+M61*FixedParams!$B$33*(1+FixedParams!$B$26)/FixedParams!$B$32)</f>
        <v>289.20162069298971</v>
      </c>
      <c r="R61" s="23">
        <f t="shared" si="11"/>
        <v>73.209098495844387</v>
      </c>
      <c r="S61" s="23">
        <f>R61^((FixedParams!$B$41-1)/FixedParams!$B$41)*EXP($C61)</f>
        <v>0.84234823819208737</v>
      </c>
      <c r="T61" s="7">
        <f>(L61*FixedParams!$B$32*(FixedParams!$C$25-FixedParams!$C$23)+FixedParams!$B$33*(FixedParams!$C$28-FixedParams!$C$26)*M61)/N61</f>
        <v>-1338.5106347896829</v>
      </c>
      <c r="U61" s="7">
        <f>(L61*FixedParams!$B$32*(FixedParams!$C$25-FixedParams!$C$23)*$Z$12/$B$12+FixedParams!$B$33*(FixedParams!$C$28-FixedParams!$C$26)*M61)/N61</f>
        <v>-1638.9064893142811</v>
      </c>
      <c r="V61" s="14">
        <f t="shared" si="3"/>
        <v>-1.9515395506976587</v>
      </c>
      <c r="W61" s="14">
        <f t="shared" si="32"/>
        <v>0.51237787814915159</v>
      </c>
      <c r="X61" s="23"/>
      <c r="Y61" s="23">
        <f>EXP(-$D$17)*(($B61*FixedParams!$B$30)^$B$11*(1+FixedParams!$C$24)^(1-$B$11)+(1-$B61)^$B$11*((1+FixedParams!$C$27)/$Z$12)^(1-$B$11))^(1/(1-$B$11))</f>
        <v>6.2285854506477918</v>
      </c>
      <c r="Z61" s="23">
        <f>EXP($D61-$D$17)*(($B61*FixedParams!$C$31)^$B$11*(1+FixedParams!$C$25)^(1-$B$11)+(1-$B61)^$B$11*((1+FixedParams!$C$28)/$Z$12)^(1-$B$11))^(1/(1-$B$11))</f>
        <v>4.8254395000238413</v>
      </c>
      <c r="AA61" s="23">
        <f>EXP($D61-$D$17)*(($B61*FixedParams!$C$30)^$B$11*(1+FixedParams!$C$23)^(1-$B$11)+(1-$B61)^$B$11*((1+FixedParams!$C$26)/$Z$12)^(1-$B$11))^(1/(1-$B$11))</f>
        <v>4.9359100306328427</v>
      </c>
      <c r="AB61">
        <f>IF(FixedParams!$H$6=1,IF(Z61&lt;=MIN(Y61:AA61),1,0),$H61)</f>
        <v>1</v>
      </c>
      <c r="AC61">
        <f>IF(FixedParams!$H$6=1,IF(AA61&lt;=MIN(Y61:AA61),1,0),IF(AA61&lt;=Y61,1,0)*(1-$H61))</f>
        <v>0</v>
      </c>
      <c r="AD61" s="23">
        <f>$Z$13*IF(AB61=1,1,IF(AC61=1,FixedParams!$C$46,FixedParams!$C$47))</f>
        <v>0.42539737351864321</v>
      </c>
      <c r="AE61">
        <f>EXP($C61*FixedParams!$B$41)*EXP(IF(AB61+AC61=1,(1-FixedParams!$B$41)*$D61,0))*($B61^((FixedParams!$B$41-1)*$B$11/($B$11-1)))*((1/$B61-1)^$B$11*(AD61)^($B$11-1)+1)^((FixedParams!$B$41-$B$11)/($B$11-1))/((1+IF(AB61=1,FixedParams!$C$25,IF(AC61=1,FixedParams!$C$23,FixedParams!$C$24)))^FixedParams!$B$41)</f>
        <v>7.2824076838188104E-2</v>
      </c>
      <c r="AF61">
        <f t="shared" si="13"/>
        <v>0.79567410644714387</v>
      </c>
      <c r="AG61">
        <f t="shared" si="14"/>
        <v>29.836779207816864</v>
      </c>
      <c r="AH61">
        <f t="shared" si="15"/>
        <v>95.215416366941724</v>
      </c>
      <c r="AI61">
        <f t="shared" si="16"/>
        <v>125.05219557475858</v>
      </c>
      <c r="AJ61" s="23">
        <f t="shared" si="17"/>
        <v>3.1912096042188249</v>
      </c>
      <c r="AK61" s="23">
        <f t="shared" si="18"/>
        <v>1.587505430717056</v>
      </c>
      <c r="AL61" s="22">
        <f>IF(AB61=1,AG61*(1+FixedParams!$C$25)+AH61*(1+FixedParams!$C$28)/$Z$12,IF(AC61=1,AG61*(1+FixedParams!$C$23)+AH61*(1+FixedParams!$C$26)/$Z$12,AG61*(1+FixedParams!$C$24)+AH61*(1+FixedParams!$C$27)/$Z$12))</f>
        <v>347.11489292037822</v>
      </c>
      <c r="AM61" s="23">
        <f t="shared" si="19"/>
        <v>71.93435808669102</v>
      </c>
      <c r="AN61" s="23">
        <f>AM61^((FixedParams!$B$41-1)/FixedParams!$B$41)*EXP($C61)</f>
        <v>0.84236304956974883</v>
      </c>
      <c r="AO61" s="23">
        <f t="shared" si="20"/>
        <v>-4.3418973781651438E-2</v>
      </c>
      <c r="AP61" s="23">
        <f t="shared" si="21"/>
        <v>-1.7565699703823642E-2</v>
      </c>
      <c r="AR61" s="23">
        <f>EXP(-$D$17)*(($B61*FixedParams!$B$30)^$B$11*(1+FixedParams!$C$24)^(1-$B$11)+(1-$B61)^$B$11*((1+FixedParams!$C$27)/$AS$12)^(1-$B$11))^(1/(1-$B$11))</f>
        <v>6.547600023839955</v>
      </c>
      <c r="AS61" s="23">
        <f>EXP($D61-$D$17)*(($B61*FixedParams!$C$31)^$B$11*(1+FixedParams!$C$25)^(1-$B$11)+(1-$B61)^$B$11*((1+FixedParams!$C$28)/$AS$12)^(1-$B$11))^(1/(1-$B$11))</f>
        <v>5.0710798290626409</v>
      </c>
      <c r="AT61" s="23">
        <f>EXP($D61-$D$17)*(($B61*FixedParams!$C$30)^$B$11*(1+FixedParams!$C$23)^(1-$B$11)+(1-$B61)^$B$11*((1+FixedParams!$C$26)/$AS$12)^(1-$B$11))^(1/(1-$B$11))</f>
        <v>5.1836814656935326</v>
      </c>
      <c r="AU61">
        <f>IF(FixedParams!$H$6=1,IF(AS61&lt;=MIN(AR61:AT61),1,0),$H61)</f>
        <v>1</v>
      </c>
      <c r="AV61">
        <f>IF(FixedParams!$H$6=1,IF(AT61&lt;=MIN(AR61:AT61),1,0),IF(AT61&lt;=AR61,1,0)*(1-$H61))</f>
        <v>0</v>
      </c>
      <c r="AW61" s="23">
        <f>$AS$13*IF(AU61=1,1,IF(AV61=1,FixedParams!$C$46,FixedParams!$C$47))</f>
        <v>0.40208315658592064</v>
      </c>
      <c r="AX61">
        <f>EXP($C61*FixedParams!$B$41)*EXP(IF(AU61+AV61=1,(1-FixedParams!$B$41)*$D61,0))*($B61^((FixedParams!$B$41-1)*$B$11/($B$11-1)))*((1/$B61-1)^$B$11*(AW61)^($B$11-1)+1)^((FixedParams!$B$41-$B$11)/($B$11-1))/((1+IF(AU61=1,FixedParams!$C$25,IF(AV61=1,FixedParams!$C$23,FixedParams!$C$24)))^FixedParams!$B$41)</f>
        <v>7.4658341440053594E-2</v>
      </c>
      <c r="AY61">
        <f t="shared" si="22"/>
        <v>0.7939856721894023</v>
      </c>
      <c r="AZ61">
        <f t="shared" si="23"/>
        <v>32.636257304332887</v>
      </c>
      <c r="BA61">
        <f t="shared" si="24"/>
        <v>95.705587516361959</v>
      </c>
      <c r="BB61">
        <f t="shared" si="25"/>
        <v>128.34184482069486</v>
      </c>
      <c r="BC61" s="23">
        <f t="shared" si="26"/>
        <v>2.9324927372617511</v>
      </c>
      <c r="BD61" s="23">
        <f t="shared" si="27"/>
        <v>1.5768844428675377</v>
      </c>
      <c r="BE61" s="22">
        <f>IF(AU61=1,AZ61*(1+FixedParams!$C$25)+BA61*(1+FixedParams!$C$28)/$AS$12,IF(AV61=1,AZ61*(1+FixedParams!$C$23)+BA61*(1+FixedParams!$C$26)/$AS$12,AZ61*(1+FixedParams!$C$24)+BA61*(1+FixedParams!$C$27)/$AS$12))</f>
        <v>370.37346892361722</v>
      </c>
      <c r="BF61" s="23">
        <f t="shared" si="28"/>
        <v>73.036410667603036</v>
      </c>
      <c r="BG61" s="23">
        <f>BF61^((FixedParams!$B$41-1)/FixedParams!$B$41)*EXP($C61)</f>
        <v>0.84235022948928873</v>
      </c>
      <c r="BH61" s="23">
        <f t="shared" si="29"/>
        <v>-1.7452821827660822E-2</v>
      </c>
      <c r="BI61" s="23">
        <f t="shared" si="30"/>
        <v>-2.3616165650373541E-3</v>
      </c>
      <c r="BJ61" s="23">
        <f t="shared" si="4"/>
        <v>1.1318645344201008E-2</v>
      </c>
      <c r="BK61" s="23"/>
    </row>
    <row r="62" spans="1:63">
      <c r="A62">
        <v>0.22500000000000001</v>
      </c>
      <c r="B62">
        <f t="shared" si="5"/>
        <v>0.16580663728487161</v>
      </c>
      <c r="C62">
        <f>(D62-$D$17)*FixedParams!$B$41+$D$9*($A62-0.5)^2+$A62*$B$10</f>
        <v>-0.19043193211347537</v>
      </c>
      <c r="D62">
        <f>(A62-$B$6)*FixedParams!$B$40/(FixedParams!$B$39*Sectors!$B$6)</f>
        <v>-0.15078451808485371</v>
      </c>
      <c r="E62">
        <f t="shared" si="6"/>
        <v>0.8266020208667354</v>
      </c>
      <c r="F62" s="23">
        <f>EXP(-$D$17)*(($B62*FixedParams!$B$30)^$B$11*(1+FixedParams!$B$23)^(1-$B$11)+(1-$B62)^$B$11*((1+FixedParams!$B$26)/$B$12)^(1-$B$11))^(1/(1-$B$11))</f>
        <v>4.7741344028939405</v>
      </c>
      <c r="G62" s="23">
        <f>EXP($D62-$D$17)*(($B62*FixedParams!$B$31)^$B$11*(1+FixedParams!$B$25)^(1-$B$11)+(1-$B62)^$B$11*((1+FixedParams!$B$28)/$B$12)^(1-$B$11))^(1/(1-$B$11))</f>
        <v>3.9669384746318519</v>
      </c>
      <c r="H62">
        <f t="shared" si="7"/>
        <v>1</v>
      </c>
      <c r="I62" s="23">
        <f>$B$13*IF(H62=1,1,FixedParams!$B$46)</f>
        <v>0.3745928365283252</v>
      </c>
      <c r="J62">
        <f>EXP($C62*FixedParams!$B$41)*EXP(IF(H62=1,(1-FixedParams!$B$41)*$D62,0))*($B62^((FixedParams!$B$41-1)*$B$11/($B$11-1)))*((1/$B62-1)^$B$11*(I62)^($B$11-1)+1)^((FixedParams!$B$41-$B$11)/($B$11-1))/((1+IF(H62=1,FixedParams!$B$25,FixedParams!$B$24))^FixedParams!$B$41)</f>
        <v>0.10449568098572325</v>
      </c>
      <c r="K62">
        <f t="shared" si="31"/>
        <v>0.7866865115252959</v>
      </c>
      <c r="L62">
        <f>K62*FixedParams!$B$8/K$15</f>
        <v>35.677110160045935</v>
      </c>
      <c r="M62">
        <f t="shared" si="2"/>
        <v>92.305185436744438</v>
      </c>
      <c r="N62">
        <f t="shared" si="8"/>
        <v>127.98229559679038</v>
      </c>
      <c r="O62" s="23">
        <f t="shared" si="9"/>
        <v>2.5872382887141776</v>
      </c>
      <c r="P62" s="23">
        <f t="shared" si="10"/>
        <v>1.5511326810162871</v>
      </c>
      <c r="Q62" s="22">
        <f>IF(H62=1,L62*(1+FixedParams!$B$25)+M62*FixedParams!$B$33*(1+FixedParams!$B$28)/FixedParams!$B$32,L62*(1+FixedParams!$B$23)+M62*FixedParams!$B$33*(1+FixedParams!$B$26)/FixedParams!$B$32)</f>
        <v>282.58620899202066</v>
      </c>
      <c r="R62" s="23">
        <f t="shared" si="11"/>
        <v>71.235339493952154</v>
      </c>
      <c r="S62" s="23">
        <f>R62^((FixedParams!$B$41-1)/FixedParams!$B$41)*EXP($C62)</f>
        <v>0.82307974177815391</v>
      </c>
      <c r="T62" s="7">
        <f>(L62*FixedParams!$B$32*(FixedParams!$C$25-FixedParams!$C$23)+FixedParams!$B$33*(FixedParams!$C$28-FixedParams!$C$26)*M62)/N62</f>
        <v>-1295.2805756132846</v>
      </c>
      <c r="U62" s="7">
        <f>(L62*FixedParams!$B$32*(FixedParams!$C$25-FixedParams!$C$23)*$Z$12/$B$12+FixedParams!$B$33*(FixedParams!$C$28-FixedParams!$C$26)*M62)/N62</f>
        <v>-1599.8395151692268</v>
      </c>
      <c r="V62" s="14">
        <f t="shared" si="3"/>
        <v>-1.9325066211617363</v>
      </c>
      <c r="W62" s="14">
        <f t="shared" si="32"/>
        <v>0.5186551362316606</v>
      </c>
      <c r="X62" s="23"/>
      <c r="Y62" s="23">
        <f>EXP(-$D$17)*(($B62*FixedParams!$B$30)^$B$11*(1+FixedParams!$C$24)^(1-$B$11)+(1-$B62)^$B$11*((1+FixedParams!$C$27)/$Z$12)^(1-$B$11))^(1/(1-$B$11))</f>
        <v>6.2408252116583816</v>
      </c>
      <c r="Z62" s="23">
        <f>EXP($D62-$D$17)*(($B62*FixedParams!$C$31)^$B$11*(1+FixedParams!$C$25)^(1-$B$11)+(1-$B62)^$B$11*((1+FixedParams!$C$28)/$Z$12)^(1-$B$11))^(1/(1-$B$11))</f>
        <v>4.8469582311051083</v>
      </c>
      <c r="AA62" s="23">
        <f>EXP($D62-$D$17)*(($B62*FixedParams!$C$30)^$B$11*(1+FixedParams!$C$23)^(1-$B$11)+(1-$B62)^$B$11*((1+FixedParams!$C$26)/$Z$12)^(1-$B$11))^(1/(1-$B$11))</f>
        <v>4.955674526939716</v>
      </c>
      <c r="AB62">
        <f>IF(FixedParams!$H$6=1,IF(Z62&lt;=MIN(Y62:AA62),1,0),$H62)</f>
        <v>1</v>
      </c>
      <c r="AC62">
        <f>IF(FixedParams!$H$6=1,IF(AA62&lt;=MIN(Y62:AA62),1,0),IF(AA62&lt;=Y62,1,0)*(1-$H62))</f>
        <v>0</v>
      </c>
      <c r="AD62" s="23">
        <f>$Z$13*IF(AB62=1,1,IF(AC62=1,FixedParams!$C$46,FixedParams!$C$47))</f>
        <v>0.42539737351864321</v>
      </c>
      <c r="AE62">
        <f>EXP($C62*FixedParams!$B$41)*EXP(IF(AB62+AC62=1,(1-FixedParams!$B$41)*$D62,0))*($B62^((FixedParams!$B$41-1)*$B$11/($B$11-1)))*((1/$B62-1)^$B$11*(AD62)^($B$11-1)+1)^((FixedParams!$B$41-$B$11)/($B$11-1))/((1+IF(AB62=1,FixedParams!$C$25,IF(AC62=1,FixedParams!$C$23,FixedParams!$C$24)))^FixedParams!$B$41)</f>
        <v>7.2362034942350231E-2</v>
      </c>
      <c r="AF62">
        <f t="shared" si="13"/>
        <v>0.79062584784128731</v>
      </c>
      <c r="AG62">
        <f t="shared" si="14"/>
        <v>29.647475853357495</v>
      </c>
      <c r="AH62">
        <f t="shared" si="15"/>
        <v>92.827607676411247</v>
      </c>
      <c r="AI62">
        <f t="shared" si="16"/>
        <v>122.47508352976874</v>
      </c>
      <c r="AJ62" s="23">
        <f t="shared" si="17"/>
        <v>3.1310458986645493</v>
      </c>
      <c r="AK62" s="23">
        <f t="shared" si="18"/>
        <v>1.5945848071041151</v>
      </c>
      <c r="AL62" s="22">
        <f>IF(AB62=1,AG62*(1+FixedParams!$C$25)+AH62*(1+FixedParams!$C$28)/$Z$12,IF(AC62=1,AG62*(1+FixedParams!$C$23)+AH62*(1+FixedParams!$C$26)/$Z$12,AG62*(1+FixedParams!$C$24)+AH62*(1+FixedParams!$C$27)/$Z$12))</f>
        <v>339.17481814962292</v>
      </c>
      <c r="AM62" s="23">
        <f t="shared" si="19"/>
        <v>69.976839489349373</v>
      </c>
      <c r="AN62" s="23">
        <f>AM62^((FixedParams!$B$41-1)/FixedParams!$B$41)*EXP($C62)</f>
        <v>0.82309442775570529</v>
      </c>
      <c r="AO62" s="23">
        <f t="shared" si="20"/>
        <v>-4.3984329163794543E-2</v>
      </c>
      <c r="AP62" s="23">
        <f t="shared" si="21"/>
        <v>-1.7824713624791367E-2</v>
      </c>
      <c r="AR62" s="23">
        <f>EXP(-$D$17)*(($B62*FixedParams!$B$30)^$B$11*(1+FixedParams!$C$24)^(1-$B$11)+(1-$B62)^$B$11*((1+FixedParams!$C$27)/$AS$12)^(1-$B$11))^(1/(1-$B$11))</f>
        <v>6.5597515974755671</v>
      </c>
      <c r="AS62" s="23">
        <f>EXP($D62-$D$17)*(($B62*FixedParams!$C$31)^$B$11*(1+FixedParams!$C$25)^(1-$B$11)+(1-$B62)^$B$11*((1+FixedParams!$C$28)/$AS$12)^(1-$B$11))^(1/(1-$B$11))</f>
        <v>5.0931165561405356</v>
      </c>
      <c r="AT62" s="23">
        <f>EXP($D62-$D$17)*(($B62*FixedParams!$C$30)^$B$11*(1+FixedParams!$C$23)^(1-$B$11)+(1-$B62)^$B$11*((1+FixedParams!$C$26)/$AS$12)^(1-$B$11))^(1/(1-$B$11))</f>
        <v>5.2037978826863043</v>
      </c>
      <c r="AU62">
        <f>IF(FixedParams!$H$6=1,IF(AS62&lt;=MIN(AR62:AT62),1,0),$H62)</f>
        <v>1</v>
      </c>
      <c r="AV62">
        <f>IF(FixedParams!$H$6=1,IF(AT62&lt;=MIN(AR62:AT62),1,0),IF(AT62&lt;=AR62,1,0)*(1-$H62))</f>
        <v>0</v>
      </c>
      <c r="AW62" s="23">
        <f>$AS$13*IF(AU62=1,1,IF(AV62=1,FixedParams!$C$46,FixedParams!$C$47))</f>
        <v>0.40208315658592064</v>
      </c>
      <c r="AX62">
        <f>EXP($C62*FixedParams!$B$41)*EXP(IF(AU62+AV62=1,(1-FixedParams!$B$41)*$D62,0))*($B62^((FixedParams!$B$41-1)*$B$11/($B$11-1)))*((1/$B62-1)^$B$11*(AW62)^($B$11-1)+1)^((FixedParams!$B$41-$B$11)/($B$11-1))/((1+IF(AU62=1,FixedParams!$C$25,IF(AV62=1,FixedParams!$C$23,FixedParams!$C$24)))^FixedParams!$B$41)</f>
        <v>7.4180448498260262E-2</v>
      </c>
      <c r="AY62">
        <f t="shared" si="22"/>
        <v>0.78890331780936274</v>
      </c>
      <c r="AZ62">
        <f t="shared" si="23"/>
        <v>32.427350480105957</v>
      </c>
      <c r="BA62">
        <f t="shared" si="24"/>
        <v>93.300187051779034</v>
      </c>
      <c r="BB62">
        <f t="shared" si="25"/>
        <v>125.72753753188499</v>
      </c>
      <c r="BC62" s="23">
        <f t="shared" si="26"/>
        <v>2.8772066070898488</v>
      </c>
      <c r="BD62" s="23">
        <f t="shared" si="27"/>
        <v>1.5837369029494517</v>
      </c>
      <c r="BE62" s="22">
        <f>IF(AU62=1,AZ62*(1+FixedParams!$C$25)+BA62*(1+FixedParams!$C$28)/$AS$12,IF(AV62=1,AZ62*(1+FixedParams!$C$23)+BA62*(1+FixedParams!$C$26)/$AS$12,AZ62*(1+FixedParams!$C$24)+BA62*(1+FixedParams!$C$27)/$AS$12))</f>
        <v>361.90132515342759</v>
      </c>
      <c r="BF62" s="23">
        <f t="shared" si="28"/>
        <v>71.056949348056804</v>
      </c>
      <c r="BG62" s="23">
        <f>BF62^((FixedParams!$B$41-1)/FixedParams!$B$41)*EXP($C62)</f>
        <v>0.82308180761818162</v>
      </c>
      <c r="BH62" s="23">
        <f t="shared" si="29"/>
        <v>-1.7774773656136739E-2</v>
      </c>
      <c r="BI62" s="23">
        <f t="shared" si="30"/>
        <v>-2.507377466590837E-3</v>
      </c>
      <c r="BJ62" s="23">
        <f t="shared" si="4"/>
        <v>1.1172884442647526E-2</v>
      </c>
      <c r="BK62" s="23"/>
    </row>
    <row r="63" spans="1:63">
      <c r="A63">
        <v>0.23</v>
      </c>
      <c r="B63">
        <f t="shared" si="5"/>
        <v>0.16755422711437068</v>
      </c>
      <c r="C63">
        <f>(D63-$D$17)*FixedParams!$B$41+$D$9*($A63-0.5)^2+$A63*$B$10</f>
        <v>-0.21338721752445272</v>
      </c>
      <c r="D63">
        <f>(A63-$B$6)*FixedParams!$B$40/(FixedParams!$B$39*Sectors!$B$6)</f>
        <v>-0.14809804704348592</v>
      </c>
      <c r="E63">
        <f t="shared" si="6"/>
        <v>0.8078432655762644</v>
      </c>
      <c r="F63" s="23">
        <f>EXP(-$D$17)*(($B63*FixedParams!$B$30)^$B$11*(1+FixedParams!$B$23)^(1-$B$11)+(1-$B63)^$B$11*((1+FixedParams!$B$26)/$B$12)^(1-$B$11))^(1/(1-$B$11))</f>
        <v>4.7816234322734159</v>
      </c>
      <c r="G63" s="23">
        <f>EXP($D63-$D$17)*(($B63*FixedParams!$B$31)^$B$11*(1+FixedParams!$B$25)^(1-$B$11)+(1-$B63)^$B$11*((1+FixedParams!$B$28)/$B$12)^(1-$B$11))^(1/(1-$B$11))</f>
        <v>3.9834933697383574</v>
      </c>
      <c r="H63">
        <f t="shared" si="7"/>
        <v>1</v>
      </c>
      <c r="I63" s="23">
        <f>$B$13*IF(H63=1,1,FixedParams!$B$46)</f>
        <v>0.3745928365283252</v>
      </c>
      <c r="J63">
        <f>EXP($C63*FixedParams!$B$41)*EXP(IF(H63=1,(1-FixedParams!$B$41)*$D63,0))*($B63^((FixedParams!$B$41-1)*$B$11/($B$11-1)))*((1/$B63-1)^$B$11*(I63)^($B$11-1)+1)^((FixedParams!$B$41-$B$11)/($B$11-1))/((1+IF(H63=1,FixedParams!$B$25,FixedParams!$B$24))^FixedParams!$B$41)</f>
        <v>0.10382260892519876</v>
      </c>
      <c r="K63">
        <f t="shared" si="31"/>
        <v>0.781619347922893</v>
      </c>
      <c r="L63">
        <f>K63*FixedParams!$B$8/K$15</f>
        <v>35.447308642677363</v>
      </c>
      <c r="M63">
        <f t="shared" si="2"/>
        <v>89.996022139100461</v>
      </c>
      <c r="N63">
        <f t="shared" si="8"/>
        <v>125.44333078177783</v>
      </c>
      <c r="O63" s="23">
        <f t="shared" si="9"/>
        <v>2.5388675638620497</v>
      </c>
      <c r="P63" s="23">
        <f t="shared" si="10"/>
        <v>1.5576058943002113</v>
      </c>
      <c r="Q63" s="22">
        <f>IF(H63=1,L63*(1+FixedParams!$B$25)+M63*FixedParams!$B$33*(1+FixedParams!$B$28)/FixedParams!$B$32,L63*(1+FixedParams!$B$23)+M63*FixedParams!$B$33*(1+FixedParams!$B$26)/FixedParams!$B$32)</f>
        <v>276.1807390468756</v>
      </c>
      <c r="R63" s="23">
        <f t="shared" si="11"/>
        <v>69.331291259313844</v>
      </c>
      <c r="S63" s="23">
        <f>R63^((FixedParams!$B$41-1)/FixedParams!$B$41)*EXP($C63)</f>
        <v>0.80442273594894631</v>
      </c>
      <c r="T63" s="7">
        <f>(L63*FixedParams!$B$32*(FixedParams!$C$25-FixedParams!$C$23)+FixedParams!$B$33*(FixedParams!$C$28-FixedParams!$C$26)*M63)/N63</f>
        <v>-1252.0530690430264</v>
      </c>
      <c r="U63" s="7">
        <f>(L63*FixedParams!$B$32*(FixedParams!$C$25-FixedParams!$C$23)*$Z$12/$B$12+FixedParams!$B$33*(FixedParams!$C$28-FixedParams!$C$26)*M63)/N63</f>
        <v>-1560.77484781255</v>
      </c>
      <c r="V63" s="14">
        <f t="shared" si="3"/>
        <v>-1.9136337527585867</v>
      </c>
      <c r="W63" s="14">
        <f t="shared" si="32"/>
        <v>0.52480786351612496</v>
      </c>
      <c r="X63" s="23"/>
      <c r="Y63" s="23">
        <f>EXP(-$D$17)*(($B63*FixedParams!$B$30)^$B$11*(1+FixedParams!$C$24)^(1-$B$11)+(1-$B63)^$B$11*((1+FixedParams!$C$27)/$Z$12)^(1-$B$11))^(1/(1-$B$11))</f>
        <v>6.2529453589741939</v>
      </c>
      <c r="Z63" s="23">
        <f>EXP($D63-$D$17)*(($B63*FixedParams!$C$31)^$B$11*(1+FixedParams!$C$25)^(1-$B$11)+(1-$B63)^$B$11*((1+FixedParams!$C$28)/$Z$12)^(1-$B$11))^(1/(1-$B$11))</f>
        <v>4.868455131576483</v>
      </c>
      <c r="AA63" s="23">
        <f>EXP($D63-$D$17)*(($B63*FixedParams!$C$30)^$B$11*(1+FixedParams!$C$23)^(1-$B$11)+(1-$B63)^$B$11*((1+FixedParams!$C$26)/$Z$12)^(1-$B$11))^(1/(1-$B$11))</f>
        <v>4.9753847885941953</v>
      </c>
      <c r="AB63">
        <f>IF(FixedParams!$H$6=1,IF(Z63&lt;=MIN(Y63:AA63),1,0),$H63)</f>
        <v>1</v>
      </c>
      <c r="AC63">
        <f>IF(FixedParams!$H$6=1,IF(AA63&lt;=MIN(Y63:AA63),1,0),IF(AA63&lt;=Y63,1,0)*(1-$H63))</f>
        <v>0</v>
      </c>
      <c r="AD63" s="23">
        <f>$Z$13*IF(AB63=1,1,IF(AC63=1,FixedParams!$C$46,FixedParams!$C$47))</f>
        <v>0.42539737351864321</v>
      </c>
      <c r="AE63">
        <f>EXP($C63*FixedParams!$B$41)*EXP(IF(AB63+AC63=1,(1-FixedParams!$B$41)*$D63,0))*($B63^((FixedParams!$B$41-1)*$B$11/($B$11-1)))*((1/$B63-1)^$B$11*(AD63)^($B$11-1)+1)^((FixedParams!$B$41-$B$11)/($B$11-1))/((1+IF(AB63=1,FixedParams!$C$25,IF(AC63=1,FixedParams!$C$23,FixedParams!$C$24)))^FixedParams!$B$41)</f>
        <v>7.1905334756688963E-2</v>
      </c>
      <c r="AF63">
        <f t="shared" si="13"/>
        <v>0.78563595263193653</v>
      </c>
      <c r="AG63">
        <f t="shared" si="14"/>
        <v>29.460361052932061</v>
      </c>
      <c r="AH63">
        <f t="shared" si="15"/>
        <v>90.517201088348443</v>
      </c>
      <c r="AI63">
        <f t="shared" si="16"/>
        <v>119.9775621412805</v>
      </c>
      <c r="AJ63" s="23">
        <f t="shared" si="17"/>
        <v>3.0725082060506406</v>
      </c>
      <c r="AK63" s="23">
        <f t="shared" si="18"/>
        <v>1.6016570015108056</v>
      </c>
      <c r="AL63" s="22">
        <f>IF(AB63=1,AG63*(1+FixedParams!$C$25)+AH63*(1+FixedParams!$C$28)/$Z$12,IF(AC63=1,AG63*(1+FixedParams!$C$23)+AH63*(1+FixedParams!$C$26)/$Z$12,AG63*(1+FixedParams!$C$24)+AH63*(1+FixedParams!$C$27)/$Z$12))</f>
        <v>331.48672295850815</v>
      </c>
      <c r="AM63" s="23">
        <f t="shared" si="19"/>
        <v>68.088688095019478</v>
      </c>
      <c r="AN63" s="23">
        <f>AM63^((FixedParams!$B$41-1)/FixedParams!$B$41)*EXP($C63)</f>
        <v>0.80443729882619042</v>
      </c>
      <c r="AO63" s="23">
        <f t="shared" si="20"/>
        <v>-4.4549365895278699E-2</v>
      </c>
      <c r="AP63" s="23">
        <f t="shared" si="21"/>
        <v>-1.8085245519104669E-2</v>
      </c>
      <c r="AR63" s="23">
        <f>EXP(-$D$17)*(($B63*FixedParams!$B$30)^$B$11*(1+FixedParams!$C$24)^(1-$B$11)+(1-$B63)^$B$11*((1+FixedParams!$C$27)/$AS$12)^(1-$B$11))^(1/(1-$B$11))</f>
        <v>6.5717703344770824</v>
      </c>
      <c r="AS63" s="23">
        <f>EXP($D63-$D$17)*(($B63*FixedParams!$C$31)^$B$11*(1+FixedParams!$C$25)^(1-$B$11)+(1-$B63)^$B$11*((1+FixedParams!$C$28)/$AS$12)^(1-$B$11))^(1/(1-$B$11))</f>
        <v>5.1151218440535979</v>
      </c>
      <c r="AT63" s="23">
        <f>EXP($D63-$D$17)*(($B63*FixedParams!$C$30)^$B$11*(1+FixedParams!$C$23)^(1-$B$11)+(1-$B63)^$B$11*((1+FixedParams!$C$26)/$AS$12)^(1-$B$11))^(1/(1-$B$11))</f>
        <v>5.2238488123807905</v>
      </c>
      <c r="AU63">
        <f>IF(FixedParams!$H$6=1,IF(AS63&lt;=MIN(AR63:AT63),1,0),$H63)</f>
        <v>1</v>
      </c>
      <c r="AV63">
        <f>IF(FixedParams!$H$6=1,IF(AT63&lt;=MIN(AR63:AT63),1,0),IF(AT63&lt;=AR63,1,0)*(1-$H63))</f>
        <v>0</v>
      </c>
      <c r="AW63" s="23">
        <f>$AS$13*IF(AU63=1,1,IF(AV63=1,FixedParams!$C$46,FixedParams!$C$47))</f>
        <v>0.40208315658592064</v>
      </c>
      <c r="AX63">
        <f>EXP($C63*FixedParams!$B$41)*EXP(IF(AU63+AV63=1,(1-FixedParams!$B$41)*$D63,0))*($B63^((FixedParams!$B$41-1)*$B$11/($B$11-1)))*((1/$B63-1)^$B$11*(AW63)^($B$11-1)+1)^((FixedParams!$B$41-$B$11)/($B$11-1))/((1+IF(AU63=1,FixedParams!$C$25,IF(AV63=1,FixedParams!$C$23,FixedParams!$C$24)))^FixedParams!$B$41)</f>
        <v>7.3708060389869476E-2</v>
      </c>
      <c r="AY63">
        <f t="shared" si="22"/>
        <v>0.78387950690571306</v>
      </c>
      <c r="AZ63">
        <f t="shared" si="23"/>
        <v>32.220850046857947</v>
      </c>
      <c r="BA63">
        <f t="shared" si="24"/>
        <v>90.972820579233982</v>
      </c>
      <c r="BB63">
        <f t="shared" si="25"/>
        <v>123.19367062609193</v>
      </c>
      <c r="BC63" s="23">
        <f t="shared" si="26"/>
        <v>2.8234146661846156</v>
      </c>
      <c r="BD63" s="23">
        <f t="shared" si="27"/>
        <v>1.5905795868236163</v>
      </c>
      <c r="BE63" s="22">
        <f>IF(AU63=1,AZ63*(1+FixedParams!$C$25)+BA63*(1+FixedParams!$C$28)/$AS$12,IF(AV63=1,AZ63*(1+FixedParams!$C$23)+BA63*(1+FixedParams!$C$26)/$AS$12,AZ63*(1+FixedParams!$C$24)+BA63*(1+FixedParams!$C$27)/$AS$12))</f>
        <v>353.69804658013248</v>
      </c>
      <c r="BF63" s="23">
        <f t="shared" si="28"/>
        <v>69.147531058582985</v>
      </c>
      <c r="BG63" s="23">
        <f>BF63^((FixedParams!$B$41-1)/FixedParams!$B$41)*EXP($C63)</f>
        <v>0.8044248730141409</v>
      </c>
      <c r="BH63" s="23">
        <f t="shared" si="29"/>
        <v>-1.8096434046511196E-2</v>
      </c>
      <c r="BI63" s="23">
        <f t="shared" si="30"/>
        <v>-2.6539842774025192E-3</v>
      </c>
      <c r="BJ63" s="23">
        <f t="shared" si="4"/>
        <v>1.1026277631835843E-2</v>
      </c>
      <c r="BK63" s="23"/>
    </row>
    <row r="64" spans="1:63">
      <c r="A64">
        <v>0.23500000000000001</v>
      </c>
      <c r="B64">
        <f t="shared" si="5"/>
        <v>0.16930181694386973</v>
      </c>
      <c r="C64">
        <f>(D64-$D$17)*FixedParams!$B$41+$D$9*($A64-0.5)^2+$A64*$B$10</f>
        <v>-0.23613000459712491</v>
      </c>
      <c r="D64">
        <f>(A64-$B$6)*FixedParams!$B$40/(FixedParams!$B$39*Sectors!$B$6)</f>
        <v>-0.14541157600211813</v>
      </c>
      <c r="E64">
        <f t="shared" si="6"/>
        <v>0.78967800548830058</v>
      </c>
      <c r="F64" s="23">
        <f>EXP(-$D$17)*(($B64*FixedParams!$B$30)^$B$11*(1+FixedParams!$B$23)^(1-$B$11)+(1-$B64)^$B$11*((1+FixedParams!$B$26)/$B$12)^(1-$B$11))^(1/(1-$B$11))</f>
        <v>4.7890037213158356</v>
      </c>
      <c r="G64" s="23">
        <f>EXP($D64-$D$17)*(($B64*FixedParams!$B$31)^$B$11*(1+FixedParams!$B$25)^(1-$B$11)+(1-$B64)^$B$11*((1+FixedParams!$B$28)/$B$12)^(1-$B$11))^(1/(1-$B$11))</f>
        <v>4.0000146795008629</v>
      </c>
      <c r="H64">
        <f t="shared" si="7"/>
        <v>1</v>
      </c>
      <c r="I64" s="23">
        <f>$B$13*IF(H64=1,1,FixedParams!$B$46)</f>
        <v>0.3745928365283252</v>
      </c>
      <c r="J64">
        <f>EXP($C64*FixedParams!$B$41)*EXP(IF(H64=1,(1-FixedParams!$B$41)*$D64,0))*($B64^((FixedParams!$B$41-1)*$B$11/($B$11-1)))*((1/$B64-1)^$B$11*(I64)^($B$11-1)+1)^((FixedParams!$B$41-$B$11)/($B$11-1))/((1+IF(H64=1,FixedParams!$B$25,FixedParams!$B$24))^FixedParams!$B$41)</f>
        <v>0.1031576106092274</v>
      </c>
      <c r="K64">
        <f t="shared" si="31"/>
        <v>0.77661296679377079</v>
      </c>
      <c r="L64">
        <f>K64*FixedParams!$B$8/K$15</f>
        <v>35.220263678221876</v>
      </c>
      <c r="M64">
        <f t="shared" si="2"/>
        <v>87.761546440742649</v>
      </c>
      <c r="N64">
        <f t="shared" si="8"/>
        <v>122.98181011896452</v>
      </c>
      <c r="O64" s="23">
        <f t="shared" si="9"/>
        <v>2.4917912949927512</v>
      </c>
      <c r="P64" s="23">
        <f t="shared" si="10"/>
        <v>1.5640659752088759</v>
      </c>
      <c r="Q64" s="22">
        <f>IF(H64=1,L64*(1+FixedParams!$B$25)+M64*FixedParams!$B$33*(1+FixedParams!$B$28)/FixedParams!$B$32,L64*(1+FixedParams!$B$23)+M64*FixedParams!$B$33*(1+FixedParams!$B$26)/FixedParams!$B$32)</f>
        <v>269.97776333668412</v>
      </c>
      <c r="R64" s="23">
        <f t="shared" si="11"/>
        <v>67.494193138904421</v>
      </c>
      <c r="S64" s="23">
        <f>R64^((FixedParams!$B$41-1)/FixedParams!$B$41)*EXP($C64)</f>
        <v>0.78635552855049673</v>
      </c>
      <c r="T64" s="7">
        <f>(L64*FixedParams!$B$32*(FixedParams!$C$25-FixedParams!$C$23)+FixedParams!$B$33*(FixedParams!$C$28-FixedParams!$C$26)*M64)/N64</f>
        <v>-1208.8323912717567</v>
      </c>
      <c r="U64" s="7">
        <f>(L64*FixedParams!$B$32*(FixedParams!$C$25-FixedParams!$C$23)*$Z$12/$B$12+FixedParams!$B$33*(FixedParams!$C$28-FixedParams!$C$26)*M64)/N64</f>
        <v>-1521.7163516367273</v>
      </c>
      <c r="V64" s="14">
        <f t="shared" si="3"/>
        <v>-1.8949174595590539</v>
      </c>
      <c r="W64" s="14">
        <f t="shared" si="32"/>
        <v>0.53083985847270099</v>
      </c>
      <c r="X64" s="23"/>
      <c r="Y64" s="23">
        <f>EXP(-$D$17)*(($B64*FixedParams!$B$30)^$B$11*(1+FixedParams!$C$24)^(1-$B$11)+(1-$B64)^$B$11*((1+FixedParams!$C$27)/$Z$12)^(1-$B$11))^(1/(1-$B$11))</f>
        <v>6.2649452586935244</v>
      </c>
      <c r="Z64" s="23">
        <f>EXP($D64-$D$17)*(($B64*FixedParams!$C$31)^$B$11*(1+FixedParams!$C$25)^(1-$B$11)+(1-$B64)^$B$11*((1+FixedParams!$C$28)/$Z$12)^(1-$B$11))^(1/(1-$B$11))</f>
        <v>4.889929227404572</v>
      </c>
      <c r="AA64" s="23">
        <f>EXP($D64-$D$17)*(($B64*FixedParams!$C$30)^$B$11*(1+FixedParams!$C$23)^(1-$B$11)+(1-$B64)^$B$11*((1+FixedParams!$C$26)/$Z$12)^(1-$B$11))^(1/(1-$B$11))</f>
        <v>4.9950398240038076</v>
      </c>
      <c r="AB64">
        <f>IF(FixedParams!$H$6=1,IF(Z64&lt;=MIN(Y64:AA64),1,0),$H64)</f>
        <v>1</v>
      </c>
      <c r="AC64">
        <f>IF(FixedParams!$H$6=1,IF(AA64&lt;=MIN(Y64:AA64),1,0),IF(AA64&lt;=Y64,1,0)*(1-$H64))</f>
        <v>0</v>
      </c>
      <c r="AD64" s="23">
        <f>$Z$13*IF(AB64=1,1,IF(AC64=1,FixedParams!$C$46,FixedParams!$C$47))</f>
        <v>0.42539737351864321</v>
      </c>
      <c r="AE64">
        <f>EXP($C64*FixedParams!$B$41)*EXP(IF(AB64+AC64=1,(1-FixedParams!$B$41)*$D64,0))*($B64^((FixedParams!$B$41-1)*$B$11/($B$11-1)))*((1/$B64-1)^$B$11*(AD64)^($B$11-1)+1)^((FixedParams!$B$41-$B$11)/($B$11-1))/((1+IF(AB64=1,FixedParams!$C$25,IF(AC64=1,FixedParams!$C$23,FixedParams!$C$24)))^FixedParams!$B$41)</f>
        <v>7.145416036362541E-2</v>
      </c>
      <c r="AF64">
        <f t="shared" si="13"/>
        <v>0.78070643209918289</v>
      </c>
      <c r="AG64">
        <f t="shared" si="14"/>
        <v>29.275510227016767</v>
      </c>
      <c r="AH64">
        <f t="shared" si="15"/>
        <v>88.281385721411326</v>
      </c>
      <c r="AI64">
        <f t="shared" si="16"/>
        <v>117.55689594842809</v>
      </c>
      <c r="AJ64" s="23">
        <f t="shared" si="17"/>
        <v>3.0155370491183193</v>
      </c>
      <c r="AK64" s="23">
        <f t="shared" si="18"/>
        <v>1.6087216934930926</v>
      </c>
      <c r="AL64" s="22">
        <f>IF(AB64=1,AG64*(1+FixedParams!$C$25)+AH64*(1+FixedParams!$C$28)/$Z$12,IF(AC64=1,AG64*(1+FixedParams!$C$23)+AH64*(1+FixedParams!$C$26)/$Z$12,AG64*(1+FixedParams!$C$24)+AH64*(1+FixedParams!$C$27)/$Z$12))</f>
        <v>324.04166859444149</v>
      </c>
      <c r="AM64" s="23">
        <f t="shared" si="19"/>
        <v>66.267148975984895</v>
      </c>
      <c r="AN64" s="23">
        <f>AM64^((FixedParams!$B$41-1)/FixedParams!$B$41)*EXP($C64)</f>
        <v>0.78636997061228342</v>
      </c>
      <c r="AO64" s="23">
        <f t="shared" si="20"/>
        <v>-4.5114021999829702E-2</v>
      </c>
      <c r="AP64" s="23">
        <f t="shared" si="21"/>
        <v>-1.8347282768605609E-2</v>
      </c>
      <c r="AR64" s="23">
        <f>EXP(-$D$17)*(($B64*FixedParams!$B$30)^$B$11*(1+FixedParams!$C$24)^(1-$B$11)+(1-$B64)^$B$11*((1+FixedParams!$C$27)/$AS$12)^(1-$B$11))^(1/(1-$B$11))</f>
        <v>6.5836556177974837</v>
      </c>
      <c r="AS64" s="23">
        <f>EXP($D64-$D$17)*(($B64*FixedParams!$C$31)^$B$11*(1+FixedParams!$C$25)^(1-$B$11)+(1-$B64)^$B$11*((1+FixedParams!$C$28)/$AS$12)^(1-$B$11))^(1/(1-$B$11))</f>
        <v>5.1370946614691437</v>
      </c>
      <c r="AT64" s="23">
        <f>EXP($D64-$D$17)*(($B64*FixedParams!$C$30)^$B$11*(1+FixedParams!$C$23)^(1-$B$11)+(1-$B64)^$B$11*((1+FixedParams!$C$26)/$AS$12)^(1-$B$11))^(1/(1-$B$11))</f>
        <v>5.2438332310192903</v>
      </c>
      <c r="AU64">
        <f>IF(FixedParams!$H$6=1,IF(AS64&lt;=MIN(AR64:AT64),1,0),$H64)</f>
        <v>1</v>
      </c>
      <c r="AV64">
        <f>IF(FixedParams!$H$6=1,IF(AT64&lt;=MIN(AR64:AT64),1,0),IF(AT64&lt;=AR64,1,0)*(1-$H64))</f>
        <v>0</v>
      </c>
      <c r="AW64" s="23">
        <f>$AS$13*IF(AU64=1,1,IF(AV64=1,FixedParams!$C$46,FixedParams!$C$47))</f>
        <v>0.40208315658592064</v>
      </c>
      <c r="AX64">
        <f>EXP($C64*FixedParams!$B$41)*EXP(IF(AU64+AV64=1,(1-FixedParams!$B$41)*$D64,0))*($B64^((FixedParams!$B$41-1)*$B$11/($B$11-1)))*((1/$B64-1)^$B$11*(AW64)^($B$11-1)+1)^((FixedParams!$B$41-$B$11)/($B$11-1))/((1+IF(AU64=1,FixedParams!$C$25,IF(AV64=1,FixedParams!$C$23,FixedParams!$C$24)))^FixedParams!$B$41)</f>
        <v>7.324136553336287E-2</v>
      </c>
      <c r="AY64">
        <f t="shared" si="22"/>
        <v>0.77891624329439557</v>
      </c>
      <c r="AZ64">
        <f t="shared" si="23"/>
        <v>32.016838370121356</v>
      </c>
      <c r="BA64">
        <f t="shared" si="24"/>
        <v>88.720652466709367</v>
      </c>
      <c r="BB64">
        <f t="shared" si="25"/>
        <v>120.73749083683072</v>
      </c>
      <c r="BC64" s="23">
        <f t="shared" si="26"/>
        <v>2.7710622592112326</v>
      </c>
      <c r="BD64" s="23">
        <f t="shared" si="27"/>
        <v>1.5974121737905913</v>
      </c>
      <c r="BE64" s="22">
        <f>IF(AU64=1,AZ64*(1+FixedParams!$C$25)+BA64*(1+FixedParams!$C$28)/$AS$12,IF(AV64=1,AZ64*(1+FixedParams!$C$23)+BA64*(1+FixedParams!$C$26)/$AS$12,AZ64*(1+FixedParams!$C$24)+BA64*(1+FixedParams!$C$27)/$AS$12))</f>
        <v>345.75409543604627</v>
      </c>
      <c r="BF64" s="23">
        <f t="shared" si="28"/>
        <v>67.305377498565491</v>
      </c>
      <c r="BG64" s="23">
        <f>BF64^((FixedParams!$B$41-1)/FixedParams!$B$41)*EXP($C64)</f>
        <v>0.78635773367848638</v>
      </c>
      <c r="BH64" s="23">
        <f t="shared" si="29"/>
        <v>-1.8417767612555782E-2</v>
      </c>
      <c r="BI64" s="23">
        <f t="shared" si="30"/>
        <v>-2.8014297513198807E-3</v>
      </c>
      <c r="BJ64" s="23">
        <f t="shared" si="4"/>
        <v>1.0878832157918482E-2</v>
      </c>
      <c r="BK64" s="23"/>
    </row>
    <row r="65" spans="1:63">
      <c r="A65">
        <v>0.24</v>
      </c>
      <c r="B65">
        <f t="shared" si="5"/>
        <v>0.17104940677336877</v>
      </c>
      <c r="C65">
        <f>(D65-$D$17)*FixedParams!$B$41+$D$9*($A65-0.5)^2+$A65*$B$10</f>
        <v>-0.25866029333149165</v>
      </c>
      <c r="D65">
        <f>(A65-$B$6)*FixedParams!$B$40/(FixedParams!$B$39*Sectors!$B$6)</f>
        <v>-0.14272510496075033</v>
      </c>
      <c r="E65">
        <f t="shared" si="6"/>
        <v>0.77208526101101094</v>
      </c>
      <c r="F65" s="23">
        <f>EXP(-$D$17)*(($B65*FixedParams!$B$30)^$B$11*(1+FixedParams!$B$23)^(1-$B$11)+(1-$B65)^$B$11*((1+FixedParams!$B$26)/$B$12)^(1-$B$11))^(1/(1-$B$11))</f>
        <v>4.7962749293243423</v>
      </c>
      <c r="G65" s="23">
        <f>EXP($D65-$D$17)*(($B65*FixedParams!$B$31)^$B$11*(1+FixedParams!$B$25)^(1-$B$11)+(1-$B65)^$B$11*((1+FixedParams!$B$28)/$B$12)^(1-$B$11))^(1/(1-$B$11))</f>
        <v>4.0165015991523259</v>
      </c>
      <c r="H65">
        <f t="shared" si="7"/>
        <v>1</v>
      </c>
      <c r="I65" s="23">
        <f>$B$13*IF(H65=1,1,FixedParams!$B$46)</f>
        <v>0.3745928365283252</v>
      </c>
      <c r="J65">
        <f>EXP($C65*FixedParams!$B$41)*EXP(IF(H65=1,(1-FixedParams!$B$41)*$D65,0))*($B65^((FixedParams!$B$41-1)*$B$11/($B$11-1)))*((1/$B65-1)^$B$11*(I65)^($B$11-1)+1)^((FixedParams!$B$41-$B$11)/($B$11-1))/((1+IF(H65=1,FixedParams!$B$25,FixedParams!$B$24))^FixedParams!$B$41)</f>
        <v>0.10250093218928701</v>
      </c>
      <c r="K65">
        <f t="shared" si="31"/>
        <v>0.77166922126760462</v>
      </c>
      <c r="L65">
        <f>K65*FixedParams!$B$8/K$15</f>
        <v>34.996059308175809</v>
      </c>
      <c r="M65">
        <f t="shared" si="2"/>
        <v>85.599052470501803</v>
      </c>
      <c r="N65">
        <f t="shared" si="8"/>
        <v>120.59511177867762</v>
      </c>
      <c r="O65" s="23">
        <f t="shared" si="9"/>
        <v>2.445962607295733</v>
      </c>
      <c r="P65" s="23">
        <f t="shared" si="10"/>
        <v>1.570512609066248</v>
      </c>
      <c r="Q65" s="22">
        <f>IF(H65=1,L65*(1+FixedParams!$B$25)+M65*FixedParams!$B$33*(1+FixedParams!$B$28)/FixedParams!$B$32,L65*(1+FixedParams!$B$23)+M65*FixedParams!$B$33*(1+FixedParams!$B$26)/FixedParams!$B$32)</f>
        <v>263.97012989097487</v>
      </c>
      <c r="R65" s="23">
        <f t="shared" si="11"/>
        <v>65.721405400830719</v>
      </c>
      <c r="S65" s="23">
        <f>R65^((FixedParams!$B$41-1)/FixedParams!$B$41)*EXP($C65)</f>
        <v>0.7688572882689555</v>
      </c>
      <c r="T65" s="7">
        <f>(L65*FixedParams!$B$32*(FixedParams!$C$25-FixedParams!$C$23)+FixedParams!$B$33*(FixedParams!$C$28-FixedParams!$C$26)*M65)/N65</f>
        <v>-1165.6227451502402</v>
      </c>
      <c r="U65" s="7">
        <f>(L65*FixedParams!$B$32*(FixedParams!$C$25-FixedParams!$C$23)*$Z$12/$B$12+FixedParams!$B$33*(FixedParams!$C$28-FixedParams!$C$26)*M65)/N65</f>
        <v>-1482.6678247550467</v>
      </c>
      <c r="V65" s="14">
        <f t="shared" si="3"/>
        <v>-1.8763543620050038</v>
      </c>
      <c r="W65" s="14">
        <f t="shared" si="32"/>
        <v>0.53675479097640244</v>
      </c>
      <c r="X65" s="23"/>
      <c r="Y65" s="23">
        <f>EXP(-$D$17)*(($B65*FixedParams!$B$30)^$B$11*(1+FixedParams!$C$24)^(1-$B$11)+(1-$B65)^$B$11*((1+FixedParams!$C$27)/$Z$12)^(1-$B$11))^(1/(1-$B$11))</f>
        <v>6.2768242814121207</v>
      </c>
      <c r="Z65" s="23">
        <f>EXP($D65-$D$17)*(($B65*FixedParams!$C$31)^$B$11*(1+FixedParams!$C$25)^(1-$B$11)+(1-$B65)^$B$11*((1+FixedParams!$C$28)/$Z$12)^(1-$B$11))^(1/(1-$B$11))</f>
        <v>4.9113795414461681</v>
      </c>
      <c r="AA65" s="23">
        <f>EXP($D65-$D$17)*(($B65*FixedParams!$C$30)^$B$11*(1+FixedParams!$C$23)^(1-$B$11)+(1-$B65)^$B$11*((1+FixedParams!$C$26)/$Z$12)^(1-$B$11))^(1/(1-$B$11))</f>
        <v>5.0146386428364158</v>
      </c>
      <c r="AB65">
        <f>IF(FixedParams!$H$6=1,IF(Z65&lt;=MIN(Y65:AA65),1,0),$H65)</f>
        <v>1</v>
      </c>
      <c r="AC65">
        <f>IF(FixedParams!$H$6=1,IF(AA65&lt;=MIN(Y65:AA65),1,0),IF(AA65&lt;=Y65,1,0)*(1-$H65))</f>
        <v>0</v>
      </c>
      <c r="AD65" s="23">
        <f>$Z$13*IF(AB65=1,1,IF(AC65=1,FixedParams!$C$46,FixedParams!$C$47))</f>
        <v>0.42539737351864321</v>
      </c>
      <c r="AE65">
        <f>EXP($C65*FixedParams!$B$41)*EXP(IF(AB65+AC65=1,(1-FixedParams!$B$41)*$D65,0))*($B65^((FixedParams!$B$41-1)*$B$11/($B$11-1)))*((1/$B65-1)^$B$11*(AD65)^($B$11-1)+1)^((FixedParams!$B$41-$B$11)/($B$11-1))/((1+IF(AB65=1,FixedParams!$C$25,IF(AC65=1,FixedParams!$C$23,FixedParams!$C$24)))^FixedParams!$B$41)</f>
        <v>7.1008682996629394E-2</v>
      </c>
      <c r="AF65">
        <f t="shared" si="13"/>
        <v>0.77583915713578633</v>
      </c>
      <c r="AG65">
        <f t="shared" si="14"/>
        <v>29.092993531739282</v>
      </c>
      <c r="AH65">
        <f t="shared" si="15"/>
        <v>86.117463208488701</v>
      </c>
      <c r="AI65">
        <f t="shared" si="16"/>
        <v>115.21045674022798</v>
      </c>
      <c r="AJ65" s="23">
        <f t="shared" si="17"/>
        <v>2.9600757005131846</v>
      </c>
      <c r="AK65" s="23">
        <f t="shared" si="18"/>
        <v>1.6157785615838545</v>
      </c>
      <c r="AL65" s="22">
        <f>IF(AB65=1,AG65*(1+FixedParams!$C$25)+AH65*(1+FixedParams!$C$28)/$Z$12,IF(AC65=1,AG65*(1+FixedParams!$C$23)+AH65*(1+FixedParams!$C$26)/$Z$12,AG65*(1+FixedParams!$C$24)+AH65*(1+FixedParams!$C$27)/$Z$12))</f>
        <v>316.83107103345412</v>
      </c>
      <c r="AM65" s="23">
        <f t="shared" si="19"/>
        <v>64.509588061720521</v>
      </c>
      <c r="AN65" s="23">
        <f>AM65^((FixedParams!$B$41-1)/FixedParams!$B$41)*EXP($C65)</f>
        <v>0.76887161178477403</v>
      </c>
      <c r="AO65" s="23">
        <f t="shared" si="20"/>
        <v>-4.5678236499615318E-2</v>
      </c>
      <c r="AP65" s="23">
        <f t="shared" si="21"/>
        <v>-1.8610812741468748E-2</v>
      </c>
      <c r="AR65" s="23">
        <f>EXP(-$D$17)*(($B65*FixedParams!$B$30)^$B$11*(1+FixedParams!$C$24)^(1-$B$11)+(1-$B65)^$B$11*((1+FixedParams!$C$27)/$AS$12)^(1-$B$11))^(1/(1-$B$11))</f>
        <v>6.5954068362047984</v>
      </c>
      <c r="AS65" s="23">
        <f>EXP($D65-$D$17)*(($B65*FixedParams!$C$31)^$B$11*(1+FixedParams!$C$25)^(1-$B$11)+(1-$B65)^$B$11*((1+FixedParams!$C$28)/$AS$12)^(1-$B$11))^(1/(1-$B$11))</f>
        <v>5.1590339748850882</v>
      </c>
      <c r="AT65" s="23">
        <f>EXP($D65-$D$17)*(($B65*FixedParams!$C$30)^$B$11*(1+FixedParams!$C$23)^(1-$B$11)+(1-$B65)^$B$11*((1+FixedParams!$C$26)/$AS$12)^(1-$B$11))^(1/(1-$B$11))</f>
        <v>5.2637501174868424</v>
      </c>
      <c r="AU65">
        <f>IF(FixedParams!$H$6=1,IF(AS65&lt;=MIN(AR65:AT65),1,0),$H65)</f>
        <v>1</v>
      </c>
      <c r="AV65">
        <f>IF(FixedParams!$H$6=1,IF(AT65&lt;=MIN(AR65:AT65),1,0),IF(AT65&lt;=AR65,1,0)*(1-$H65))</f>
        <v>0</v>
      </c>
      <c r="AW65" s="23">
        <f>$AS$13*IF(AU65=1,1,IF(AV65=1,FixedParams!$C$46,FixedParams!$C$47))</f>
        <v>0.40208315658592064</v>
      </c>
      <c r="AX65">
        <f>EXP($C65*FixedParams!$B$41)*EXP(IF(AU65+AV65=1,(1-FixedParams!$B$41)*$D65,0))*($B65^((FixedParams!$B$41-1)*$B$11/($B$11-1)))*((1/$B65-1)^$B$11*(AW65)^($B$11-1)+1)^((FixedParams!$B$41-$B$11)/($B$11-1))/((1+IF(AU65=1,FixedParams!$C$25,IF(AV65=1,FixedParams!$C$23,FixedParams!$C$24)))^FixedParams!$B$41)</f>
        <v>7.2780539118258852E-2</v>
      </c>
      <c r="AY65">
        <f t="shared" si="22"/>
        <v>0.77401539010235432</v>
      </c>
      <c r="AZ65">
        <f t="shared" si="23"/>
        <v>31.815392032500206</v>
      </c>
      <c r="BA65">
        <f t="shared" si="24"/>
        <v>86.540960623428333</v>
      </c>
      <c r="BB65">
        <f t="shared" si="25"/>
        <v>118.35635265592853</v>
      </c>
      <c r="BC65" s="23">
        <f t="shared" si="26"/>
        <v>2.720097257799766</v>
      </c>
      <c r="BD65" s="23">
        <f t="shared" si="27"/>
        <v>1.6042343424763468</v>
      </c>
      <c r="BE65" s="22">
        <f>IF(AU65=1,AZ65*(1+FixedParams!$C$25)+BA65*(1+FixedParams!$C$28)/$AS$12,IF(AV65=1,AZ65*(1+FixedParams!$C$23)+BA65*(1+FixedParams!$C$26)/$AS$12,AZ65*(1+FixedParams!$C$24)+BA65*(1+FixedParams!$C$27)/$AS$12))</f>
        <v>338.06031245382258</v>
      </c>
      <c r="BF65" s="23">
        <f t="shared" si="28"/>
        <v>65.527832167717506</v>
      </c>
      <c r="BG65" s="23">
        <f>BF65^((FixedParams!$B$41-1)/FixedParams!$B$41)*EXP($C65)</f>
        <v>0.76885955844592557</v>
      </c>
      <c r="BH65" s="23">
        <f t="shared" si="29"/>
        <v>-1.8738739580890649E-2</v>
      </c>
      <c r="BI65" s="23">
        <f t="shared" si="30"/>
        <v>-2.9497066352876401E-3</v>
      </c>
      <c r="BJ65" s="23">
        <f t="shared" si="4"/>
        <v>1.0730555273950722E-2</v>
      </c>
      <c r="BK65" s="23"/>
    </row>
    <row r="66" spans="1:63">
      <c r="A66">
        <v>0.245</v>
      </c>
      <c r="B66">
        <f t="shared" si="5"/>
        <v>0.17279699660286785</v>
      </c>
      <c r="C66">
        <f>(D66-$D$17)*FixedParams!$B$41+$D$9*($A66-0.5)^2+$A66*$B$10</f>
        <v>-0.28097808372755312</v>
      </c>
      <c r="D66">
        <f>(A66-$B$6)*FixedParams!$B$40/(FixedParams!$B$39*Sectors!$B$6)</f>
        <v>-0.14003863391938257</v>
      </c>
      <c r="E66">
        <f t="shared" si="6"/>
        <v>0.75504488306824358</v>
      </c>
      <c r="F66" s="23">
        <f>EXP(-$D$17)*(($B66*FixedParams!$B$30)^$B$11*(1+FixedParams!$B$23)^(1-$B$11)+(1-$B66)^$B$11*((1+FixedParams!$B$26)/$B$12)^(1-$B$11))^(1/(1-$B$11))</f>
        <v>4.8034367218330978</v>
      </c>
      <c r="G66" s="23">
        <f>EXP($D66-$D$17)*(($B66*FixedParams!$B$31)^$B$11*(1+FixedParams!$B$25)^(1-$B$11)+(1-$B66)^$B$11*((1+FixedParams!$B$28)/$B$12)^(1-$B$11))^(1/(1-$B$11))</f>
        <v>4.0329533235402319</v>
      </c>
      <c r="H66">
        <f t="shared" si="7"/>
        <v>1</v>
      </c>
      <c r="I66" s="23">
        <f>$B$13*IF(H66=1,1,FixedParams!$B$46)</f>
        <v>0.3745928365283252</v>
      </c>
      <c r="J66">
        <f>EXP($C66*FixedParams!$B$41)*EXP(IF(H66=1,(1-FixedParams!$B$41)*$D66,0))*($B66^((FixedParams!$B$41-1)*$B$11/($B$11-1)))*((1/$B66-1)^$B$11*(I66)^($B$11-1)+1)^((FixedParams!$B$41-$B$11)/($B$11-1))/((1+IF(H66=1,FixedParams!$B$25,FixedParams!$B$24))^FixedParams!$B$41)</f>
        <v>0.10185280212655393</v>
      </c>
      <c r="K66">
        <f t="shared" si="31"/>
        <v>0.76678983129419687</v>
      </c>
      <c r="L66">
        <f>K66*FixedParams!$B$8/K$15</f>
        <v>34.774773534179808</v>
      </c>
      <c r="M66">
        <f t="shared" si="2"/>
        <v>83.505942409292928</v>
      </c>
      <c r="N66">
        <f t="shared" si="8"/>
        <v>118.28071594347273</v>
      </c>
      <c r="O66" s="23">
        <f t="shared" si="9"/>
        <v>2.4013367715311129</v>
      </c>
      <c r="P66" s="23">
        <f t="shared" si="10"/>
        <v>1.5769454810455701</v>
      </c>
      <c r="Q66" s="22">
        <f>IF(H66=1,L66*(1+FixedParams!$B$25)+M66*FixedParams!$B$33*(1+FixedParams!$B$28)/FixedParams!$B$32,L66*(1+FixedParams!$B$23)+M66*FixedParams!$B$33*(1+FixedParams!$B$26)/FixedParams!$B$32)</f>
        <v>258.15096964645397</v>
      </c>
      <c r="R66" s="23">
        <f t="shared" si="11"/>
        <v>64.010403527269759</v>
      </c>
      <c r="S66" s="23">
        <f>R66^((FixedParams!$B$41-1)/FixedParams!$B$41)*EXP($C66)</f>
        <v>0.75190800780509048</v>
      </c>
      <c r="T66" s="7">
        <f>(L66*FixedParams!$B$32*(FixedParams!$C$25-FixedParams!$C$23)+FixedParams!$B$33*(FixedParams!$C$28-FixedParams!$C$26)*M66)/N66</f>
        <v>-1122.4282607194825</v>
      </c>
      <c r="U66" s="7">
        <f>(L66*FixedParams!$B$32*(FixedParams!$C$25-FixedParams!$C$23)*$Z$12/$B$12+FixedParams!$B$33*(FixedParams!$C$28-FixedParams!$C$26)*M66)/N66</f>
        <v>-1443.6329994826663</v>
      </c>
      <c r="V66" s="14">
        <f t="shared" si="3"/>
        <v>-1.8579411825755292</v>
      </c>
      <c r="W66" s="14">
        <f t="shared" si="32"/>
        <v>0.54255620731058274</v>
      </c>
      <c r="X66" s="23"/>
      <c r="Y66" s="23">
        <f>EXP(-$D$17)*(($B66*FixedParams!$B$30)^$B$11*(1+FixedParams!$C$24)^(1-$B$11)+(1-$B66)^$B$11*((1+FixedParams!$C$27)/$Z$12)^(1-$B$11))^(1/(1-$B$11))</f>
        <v>6.2885818024340177</v>
      </c>
      <c r="Z66" s="23">
        <f>EXP($D66-$D$17)*(($B66*FixedParams!$C$31)^$B$11*(1+FixedParams!$C$25)^(1-$B$11)+(1-$B66)^$B$11*((1+FixedParams!$C$28)/$Z$12)^(1-$B$11))^(1/(1-$B$11))</f>
        <v>4.9328050936310079</v>
      </c>
      <c r="AA66" s="23">
        <f>EXP($D66-$D$17)*(($B66*FixedParams!$C$30)^$B$11*(1+FixedParams!$C$23)^(1-$B$11)+(1-$B66)^$B$11*((1+FixedParams!$C$26)/$Z$12)^(1-$B$11))^(1/(1-$B$11))</f>
        <v>5.0341802562367484</v>
      </c>
      <c r="AB66">
        <f>IF(FixedParams!$H$6=1,IF(Z66&lt;=MIN(Y66:AA66),1,0),$H66)</f>
        <v>1</v>
      </c>
      <c r="AC66">
        <f>IF(FixedParams!$H$6=1,IF(AA66&lt;=MIN(Y66:AA66),1,0),IF(AA66&lt;=Y66,1,0)*(1-$H66))</f>
        <v>0</v>
      </c>
      <c r="AD66" s="23">
        <f>$Z$13*IF(AB66=1,1,IF(AC66=1,FixedParams!$C$46,FixedParams!$C$47))</f>
        <v>0.42539737351864321</v>
      </c>
      <c r="AE66">
        <f>EXP($C66*FixedParams!$B$41)*EXP(IF(AB66+AC66=1,(1-FixedParams!$B$41)*$D66,0))*($B66^((FixedParams!$B$41-1)*$B$11/($B$11-1)))*((1/$B66-1)^$B$11*(AD66)^($B$11-1)+1)^((FixedParams!$B$41-$B$11)/($B$11-1))/((1+IF(AB66=1,FixedParams!$C$25,IF(AC66=1,FixedParams!$C$23,FixedParams!$C$24)))^FixedParams!$B$41)</f>
        <v>7.0569061759164511E-2</v>
      </c>
      <c r="AF66">
        <f t="shared" si="13"/>
        <v>0.7710358661023512</v>
      </c>
      <c r="AG66">
        <f t="shared" si="14"/>
        <v>28.912876153437978</v>
      </c>
      <c r="AH66">
        <f t="shared" si="15"/>
        <v>84.02284285400259</v>
      </c>
      <c r="AI66">
        <f t="shared" si="16"/>
        <v>112.93571900744057</v>
      </c>
      <c r="AJ66" s="23">
        <f t="shared" si="17"/>
        <v>2.9060700294256816</v>
      </c>
      <c r="AK66" s="23">
        <f t="shared" si="18"/>
        <v>1.6228272833530066</v>
      </c>
      <c r="AL66" s="22">
        <f>IF(AB66=1,AG66*(1+FixedParams!$C$25)+AH66*(1+FixedParams!$C$28)/$Z$12,IF(AC66=1,AG66*(1+FixedParams!$C$23)+AH66*(1+FixedParams!$C$26)/$Z$12,AG66*(1+FixedParams!$C$24)+AH66*(1+FixedParams!$C$27)/$Z$12))</f>
        <v>309.84668580543331</v>
      </c>
      <c r="AM66" s="23">
        <f t="shared" si="19"/>
        <v>62.813486428947279</v>
      </c>
      <c r="AN66" s="23">
        <f>AM66^((FixedParams!$B$41-1)/FixedParams!$B$41)*EXP($C66)</f>
        <v>0.75192221502871071</v>
      </c>
      <c r="AO66" s="23">
        <f t="shared" si="20"/>
        <v>-4.6241949410766314E-2</v>
      </c>
      <c r="AP66" s="23">
        <f t="shared" si="21"/>
        <v>-1.887582279107879E-2</v>
      </c>
      <c r="AR66" s="23">
        <f>EXP(-$D$17)*(($B66*FixedParams!$B$30)^$B$11*(1+FixedParams!$C$24)^(1-$B$11)+(1-$B66)^$B$11*((1+FixedParams!$C$27)/$AS$12)^(1-$B$11))^(1/(1-$B$11))</f>
        <v>6.6070233845029049</v>
      </c>
      <c r="AS66" s="23">
        <f>EXP($D66-$D$17)*(($B66*FixedParams!$C$31)^$B$11*(1+FixedParams!$C$25)^(1-$B$11)+(1-$B66)^$B$11*((1+FixedParams!$C$28)/$AS$12)^(1-$B$11))^(1/(1-$B$11))</f>
        <v>5.1809387488321823</v>
      </c>
      <c r="AT66" s="23">
        <f>EXP($D66-$D$17)*(($B66*FixedParams!$C$30)^$B$11*(1+FixedParams!$C$23)^(1-$B$11)+(1-$B66)^$B$11*((1+FixedParams!$C$26)/$AS$12)^(1-$B$11))^(1/(1-$B$11))</f>
        <v>5.2835984535419529</v>
      </c>
      <c r="AU66">
        <f>IF(FixedParams!$H$6=1,IF(AS66&lt;=MIN(AR66:AT66),1,0),$H66)</f>
        <v>1</v>
      </c>
      <c r="AV66">
        <f>IF(FixedParams!$H$6=1,IF(AT66&lt;=MIN(AR66:AT66),1,0),IF(AT66&lt;=AR66,1,0)*(1-$H66))</f>
        <v>0</v>
      </c>
      <c r="AW66" s="23">
        <f>$AS$13*IF(AU66=1,1,IF(AV66=1,FixedParams!$C$46,FixedParams!$C$47))</f>
        <v>0.40208315658592064</v>
      </c>
      <c r="AX66">
        <f>EXP($C66*FixedParams!$B$41)*EXP(IF(AU66+AV66=1,(1-FixedParams!$B$41)*$D66,0))*($B66^((FixedParams!$B$41-1)*$B$11/($B$11-1)))*((1/$B66-1)^$B$11*(AW66)^($B$11-1)+1)^((FixedParams!$B$41-$B$11)/($B$11-1))/((1+IF(AU66=1,FixedParams!$C$25,IF(AV66=1,FixedParams!$C$23,FixedParams!$C$24)))^FixedParams!$B$41)</f>
        <v>7.2325743845329457E-2</v>
      </c>
      <c r="AY66">
        <f t="shared" si="22"/>
        <v>0.76917867763968395</v>
      </c>
      <c r="AZ66">
        <f t="shared" si="23"/>
        <v>31.616582157249553</v>
      </c>
      <c r="BA66">
        <f t="shared" si="24"/>
        <v>84.43113161209007</v>
      </c>
      <c r="BB66">
        <f t="shared" si="25"/>
        <v>116.04771376933962</v>
      </c>
      <c r="BC66" s="23">
        <f t="shared" si="26"/>
        <v>2.6704699196187578</v>
      </c>
      <c r="BD66" s="23">
        <f t="shared" si="27"/>
        <v>1.6110457708951513</v>
      </c>
      <c r="BE66" s="22">
        <f>IF(AU66=1,AZ66*(1+FixedParams!$C$25)+BA66*(1+FixedParams!$C$28)/$AS$12,IF(AV66=1,AZ66*(1+FixedParams!$C$23)+BA66*(1+FixedParams!$C$26)/$AS$12,AZ66*(1+FixedParams!$C$24)+BA66*(1+FixedParams!$C$27)/$AS$12))</f>
        <v>330.6079006747637</v>
      </c>
      <c r="BF66" s="23">
        <f t="shared" si="28"/>
        <v>63.812354614168108</v>
      </c>
      <c r="BG66" s="23">
        <f>BF66^((FixedParams!$B$41-1)/FixedParams!$B$41)*EXP($C66)</f>
        <v>0.75191034015935931</v>
      </c>
      <c r="BH66" s="23">
        <f t="shared" si="29"/>
        <v>-1.9059315787643336E-2</v>
      </c>
      <c r="BI66" s="23">
        <f t="shared" si="30"/>
        <v>-3.0988076687356605E-3</v>
      </c>
      <c r="BJ66" s="23">
        <f t="shared" si="4"/>
        <v>1.0581454240502702E-2</v>
      </c>
      <c r="BK66" s="23"/>
    </row>
    <row r="67" spans="1:63">
      <c r="A67">
        <v>0.25</v>
      </c>
      <c r="B67">
        <f t="shared" si="5"/>
        <v>0.17454458643236689</v>
      </c>
      <c r="C67">
        <f>(D67-$D$17)*FixedParams!$B$41+$D$9*($A67-0.5)^2+$A67*$B$10</f>
        <v>-0.30308337578530936</v>
      </c>
      <c r="D67">
        <f>(A67-$B$6)*FixedParams!$B$40/(FixedParams!$B$39*Sectors!$B$6)</f>
        <v>-0.13735216287801477</v>
      </c>
      <c r="E67">
        <f t="shared" si="6"/>
        <v>0.73853751765791631</v>
      </c>
      <c r="F67" s="23">
        <f>EXP(-$D$17)*(($B67*FixedParams!$B$30)^$B$11*(1+FixedParams!$B$23)^(1-$B$11)+(1-$B67)^$B$11*((1+FixedParams!$B$26)/$B$12)^(1-$B$11))^(1/(1-$B$11))</f>
        <v>4.810488770756006</v>
      </c>
      <c r="G67" s="23">
        <f>EXP($D67-$D$17)*(($B67*FixedParams!$B$31)^$B$11*(1+FixedParams!$B$25)^(1-$B$11)+(1-$B67)^$B$11*((1+FixedParams!$B$28)/$B$12)^(1-$B$11))^(1/(1-$B$11))</f>
        <v>4.0493690472906438</v>
      </c>
      <c r="H67">
        <f t="shared" si="7"/>
        <v>1</v>
      </c>
      <c r="I67" s="23">
        <f>$B$13*IF(H67=1,1,FixedParams!$B$46)</f>
        <v>0.3745928365283252</v>
      </c>
      <c r="J67">
        <f>EXP($C67*FixedParams!$B$41)*EXP(IF(H67=1,(1-FixedParams!$B$41)*$D67,0))*($B67^((FixedParams!$B$41-1)*$B$11/($B$11-1)))*((1/$B67-1)^$B$11*(I67)^($B$11-1)+1)^((FixedParams!$B$41-$B$11)/($B$11-1))/((1+IF(H67=1,FixedParams!$B$25,FixedParams!$B$24))^FixedParams!$B$41)</f>
        <v>0.10121343219326216</v>
      </c>
      <c r="K67">
        <f t="shared" si="31"/>
        <v>0.76197639118212013</v>
      </c>
      <c r="L67">
        <f>K67*FixedParams!$B$8/K$15</f>
        <v>34.556478659904691</v>
      </c>
      <c r="M67">
        <f t="shared" si="2"/>
        <v>81.479721851011419</v>
      </c>
      <c r="N67">
        <f t="shared" si="8"/>
        <v>116.0362005109161</v>
      </c>
      <c r="O67" s="23">
        <f t="shared" si="9"/>
        <v>2.3578710855614751</v>
      </c>
      <c r="P67" s="23">
        <f t="shared" si="10"/>
        <v>1.5833642762335045</v>
      </c>
      <c r="Q67" s="22">
        <f>IF(H67=1,L67*(1+FixedParams!$B$25)+M67*FixedParams!$B$33*(1+FixedParams!$B$28)/FixedParams!$B$32,L67*(1+FixedParams!$B$23)+M67*FixedParams!$B$33*(1+FixedParams!$B$26)/FixedParams!$B$32)</f>
        <v>252.51368438339557</v>
      </c>
      <c r="R67" s="23">
        <f t="shared" si="11"/>
        <v>62.358772795072284</v>
      </c>
      <c r="S67" s="23">
        <f>R67^((FixedParams!$B$41-1)/FixedParams!$B$41)*EXP($C67)</f>
        <v>0.73548846873700113</v>
      </c>
      <c r="T67" s="7">
        <f>(L67*FixedParams!$B$32*(FixedParams!$C$25-FixedParams!$C$23)+FixedParams!$B$33*(FixedParams!$C$28-FixedParams!$C$26)*M67)/N67</f>
        <v>-1079.2529957469235</v>
      </c>
      <c r="U67" s="7">
        <f>(L67*FixedParams!$B$32*(FixedParams!$C$25-FixedParams!$C$23)*$Z$12/$B$12+FixedParams!$B$33*(FixedParams!$C$28-FixedParams!$C$26)*M67)/N67</f>
        <v>-1404.6155428211746</v>
      </c>
      <c r="V67" s="14">
        <f t="shared" si="3"/>
        <v>-1.8396747416711219</v>
      </c>
      <c r="W67" s="14">
        <f t="shared" si="32"/>
        <v>0.5482475349596474</v>
      </c>
      <c r="X67" s="23"/>
      <c r="Y67" s="23">
        <f>EXP(-$D$17)*(($B67*FixedParams!$B$30)^$B$11*(1+FixedParams!$C$24)^(1-$B$11)+(1-$B67)^$B$11*((1+FixedParams!$C$27)/$Z$12)^(1-$B$11))^(1/(1-$B$11))</f>
        <v>6.300217201977742</v>
      </c>
      <c r="Z67" s="23">
        <f>EXP($D67-$D$17)*(($B67*FixedParams!$C$31)^$B$11*(1+FixedParams!$C$25)^(1-$B$11)+(1-$B67)^$B$11*((1+FixedParams!$C$28)/$Z$12)^(1-$B$11))^(1/(1-$B$11))</f>
        <v>4.9542049011431502</v>
      </c>
      <c r="AA67" s="23">
        <f>EXP($D67-$D$17)*(($B67*FixedParams!$C$30)^$B$11*(1+FixedParams!$C$23)^(1-$B$11)+(1-$B67)^$B$11*((1+FixedParams!$C$26)/$Z$12)^(1-$B$11))^(1/(1-$B$11))</f>
        <v>5.0536636770400438</v>
      </c>
      <c r="AB67">
        <f>IF(FixedParams!$H$6=1,IF(Z67&lt;=MIN(Y67:AA67),1,0),$H67)</f>
        <v>1</v>
      </c>
      <c r="AC67">
        <f>IF(FixedParams!$H$6=1,IF(AA67&lt;=MIN(Y67:AA67),1,0),IF(AA67&lt;=Y67,1,0)*(1-$H67))</f>
        <v>0</v>
      </c>
      <c r="AD67" s="23">
        <f>$Z$13*IF(AB67=1,1,IF(AC67=1,FixedParams!$C$46,FixedParams!$C$47))</f>
        <v>0.42539737351864321</v>
      </c>
      <c r="AE67">
        <f>EXP($C67*FixedParams!$B$41)*EXP(IF(AB67+AC67=1,(1-FixedParams!$B$41)*$D67,0))*($B67^((FixedParams!$B$41-1)*$B$11/($B$11-1)))*((1/$B67-1)^$B$11*(AD67)^($B$11-1)+1)^((FixedParams!$B$41-$B$11)/($B$11-1))/((1+IF(AB67=1,FixedParams!$C$25,IF(AC67=1,FixedParams!$C$23,FixedParams!$C$24)))^FixedParams!$B$41)</f>
        <v>7.0135444311312745E-2</v>
      </c>
      <c r="AF67">
        <f t="shared" si="13"/>
        <v>0.76629817232937059</v>
      </c>
      <c r="AG67">
        <f t="shared" si="14"/>
        <v>28.735218589979162</v>
      </c>
      <c r="AH67">
        <f t="shared" si="15"/>
        <v>81.995037013105303</v>
      </c>
      <c r="AI67">
        <f t="shared" si="16"/>
        <v>110.73025560308446</v>
      </c>
      <c r="AJ67" s="23">
        <f t="shared" si="17"/>
        <v>2.8534683582222495</v>
      </c>
      <c r="AK67" s="23">
        <f t="shared" si="18"/>
        <v>1.6298675354671732</v>
      </c>
      <c r="AL67" s="22">
        <f>IF(AB67=1,AG67*(1+FixedParams!$C$25)+AH67*(1+FixedParams!$C$28)/$Z$12,IF(AC67=1,AG67*(1+FixedParams!$C$23)+AH67*(1+FixedParams!$C$26)/$Z$12,AG67*(1+FixedParams!$C$24)+AH67*(1+FixedParams!$C$27)/$Z$12))</f>
        <v>303.08059351501868</v>
      </c>
      <c r="AM67" s="23">
        <f t="shared" si="19"/>
        <v>61.176434879607989</v>
      </c>
      <c r="AN67" s="23">
        <f>AM67^((FixedParams!$B$41-1)/FixedParams!$B$41)*EXP($C67)</f>
        <v>0.73550256190616026</v>
      </c>
      <c r="AO67" s="23">
        <f t="shared" si="20"/>
        <v>-4.6805101738828021E-2</v>
      </c>
      <c r="AP67" s="23">
        <f t="shared" si="21"/>
        <v>-1.9142300255007016E-2</v>
      </c>
      <c r="AR67" s="23">
        <f>EXP(-$D$17)*(($B67*FixedParams!$B$30)^$B$11*(1+FixedParams!$C$24)^(1-$B$11)+(1-$B67)^$B$11*((1+FixedParams!$C$27)/$AS$12)^(1-$B$11))^(1/(1-$B$11))</f>
        <v>6.6185046637470295</v>
      </c>
      <c r="AS67" s="23">
        <f>EXP($D67-$D$17)*(($B67*FixedParams!$C$31)^$B$11*(1+FixedParams!$C$25)^(1-$B$11)+(1-$B67)^$B$11*((1+FixedParams!$C$28)/$AS$12)^(1-$B$11))^(1/(1-$B$11))</f>
        <v>5.202807946074457</v>
      </c>
      <c r="AT67" s="23">
        <f>EXP($D67-$D$17)*(($B67*FixedParams!$C$30)^$B$11*(1+FixedParams!$C$23)^(1-$B$11)+(1-$B67)^$B$11*((1+FixedParams!$C$26)/$AS$12)^(1-$B$11))^(1/(1-$B$11))</f>
        <v>5.3033772240437944</v>
      </c>
      <c r="AU67">
        <f>IF(FixedParams!$H$6=1,IF(AS67&lt;=MIN(AR67:AT67),1,0),$H67)</f>
        <v>1</v>
      </c>
      <c r="AV67">
        <f>IF(FixedParams!$H$6=1,IF(AT67&lt;=MIN(AR67:AT67),1,0),IF(AT67&lt;=AR67,1,0)*(1-$H67))</f>
        <v>0</v>
      </c>
      <c r="AW67" s="23">
        <f>$AS$13*IF(AU67=1,1,IF(AV67=1,FixedParams!$C$46,FixedParams!$C$47))</f>
        <v>0.40208315658592064</v>
      </c>
      <c r="AX67">
        <f>EXP($C67*FixedParams!$B$41)*EXP(IF(AU67+AV67=1,(1-FixedParams!$B$41)*$D67,0))*($B67^((FixedParams!$B$41-1)*$B$11/($B$11-1)))*((1/$B67-1)^$B$11*(AW67)^($B$11-1)+1)^((FixedParams!$B$41-$B$11)/($B$11-1))/((1+IF(AU67=1,FixedParams!$C$25,IF(AV67=1,FixedParams!$C$23,FixedParams!$C$24)))^FixedParams!$B$41)</f>
        <v>7.1877130633508202E-2</v>
      </c>
      <c r="AY67">
        <f t="shared" si="22"/>
        <v>0.76440771091754012</v>
      </c>
      <c r="AZ67">
        <f t="shared" si="23"/>
        <v>31.420474717294194</v>
      </c>
      <c r="BA67">
        <f t="shared" si="24"/>
        <v>82.388655985067274</v>
      </c>
      <c r="BB67">
        <f t="shared" si="25"/>
        <v>113.80913070236147</v>
      </c>
      <c r="BC67" s="23">
        <f t="shared" si="26"/>
        <v>2.622132756629536</v>
      </c>
      <c r="BD67" s="23">
        <f t="shared" si="27"/>
        <v>1.6178461365118997</v>
      </c>
      <c r="BE67" s="22">
        <f>IF(AU67=1,AZ67*(1+FixedParams!$C$25)+BA67*(1+FixedParams!$C$28)/$AS$12,IF(AV67=1,AZ67*(1+FixedParams!$C$23)+BA67*(1+FixedParams!$C$26)/$AS$12,AZ67*(1+FixedParams!$C$24)+BA67*(1+FixedParams!$C$27)/$AS$12))</f>
        <v>323.388409999413</v>
      </c>
      <c r="BF67" s="23">
        <f t="shared" si="28"/>
        <v>62.156514972537295</v>
      </c>
      <c r="BG67" s="23">
        <f>BF67^((FixedParams!$B$41-1)/FixedParams!$B$41)*EXP($C67)</f>
        <v>0.73549086053288648</v>
      </c>
      <c r="BH67" s="23">
        <f t="shared" si="29"/>
        <v>-1.937946267506652E-2</v>
      </c>
      <c r="BI67" s="23">
        <f t="shared" si="30"/>
        <v>-3.2487255830283886E-3</v>
      </c>
      <c r="BJ67" s="23">
        <f t="shared" si="4"/>
        <v>1.0431536326209974E-2</v>
      </c>
      <c r="BK67" s="23"/>
    </row>
    <row r="68" spans="1:63">
      <c r="A68">
        <v>0.255</v>
      </c>
      <c r="B68">
        <f t="shared" si="5"/>
        <v>0.17629217626186594</v>
      </c>
      <c r="C68">
        <f>(D68-$D$17)*FixedParams!$B$41+$D$9*($A68-0.5)^2+$A68*$B$10</f>
        <v>-0.32497616950476033</v>
      </c>
      <c r="D68">
        <f>(A68-$B$6)*FixedParams!$B$40/(FixedParams!$B$39*Sectors!$B$6)</f>
        <v>-0.13466569183664698</v>
      </c>
      <c r="E68">
        <f t="shared" si="6"/>
        <v>0.72254457203189426</v>
      </c>
      <c r="F68" s="23">
        <f>EXP(-$D$17)*(($B68*FixedParams!$B$30)^$B$11*(1+FixedParams!$B$23)^(1-$B$11)+(1-$B68)^$B$11*((1+FixedParams!$B$26)/$B$12)^(1-$B$11))^(1/(1-$B$11))</f>
        <v>4.8174307545309043</v>
      </c>
      <c r="G68" s="23">
        <f>EXP($D68-$D$17)*(($B68*FixedParams!$B$31)^$B$11*(1+FixedParams!$B$25)^(1-$B$11)+(1-$B68)^$B$11*((1+FixedParams!$B$28)/$B$12)^(1-$B$11))^(1/(1-$B$11))</f>
        <v>4.0657479649706216</v>
      </c>
      <c r="H68">
        <f t="shared" si="7"/>
        <v>1</v>
      </c>
      <c r="I68" s="23">
        <f>$B$13*IF(H68=1,1,FixedParams!$B$46)</f>
        <v>0.3745928365283252</v>
      </c>
      <c r="J68">
        <f>EXP($C68*FixedParams!$B$41)*EXP(IF(H68=1,(1-FixedParams!$B$41)*$D68,0))*($B68^((FixedParams!$B$41-1)*$B$11/($B$11-1)))*((1/$B68-1)^$B$11*(I68)^($B$11-1)+1)^((FixedParams!$B$41-$B$11)/($B$11-1))/((1+IF(H68=1,FixedParams!$B$25,FixedParams!$B$24))^FixedParams!$B$41)</f>
        <v>0.1005830184287576</v>
      </c>
      <c r="K68">
        <f t="shared" si="31"/>
        <v>0.75723037679628735</v>
      </c>
      <c r="L68">
        <f>K68*FixedParams!$B$8/K$15</f>
        <v>34.341241617469301</v>
      </c>
      <c r="M68">
        <f t="shared" si="2"/>
        <v>79.517995375456806</v>
      </c>
      <c r="N68">
        <f t="shared" si="8"/>
        <v>113.8592369929261</v>
      </c>
      <c r="O68" s="23">
        <f t="shared" si="9"/>
        <v>2.3155247635253295</v>
      </c>
      <c r="P68" s="23">
        <f t="shared" si="10"/>
        <v>1.5897686796936432</v>
      </c>
      <c r="Q68" s="22">
        <f>IF(H68=1,L68*(1+FixedParams!$B$25)+M68*FixedParams!$B$33*(1+FixedParams!$B$28)/FixedParams!$B$32,L68*(1+FixedParams!$B$23)+M68*FixedParams!$B$33*(1+FixedParams!$B$26)/FixedParams!$B$32)</f>
        <v>247.05193521355037</v>
      </c>
      <c r="R68" s="23">
        <f t="shared" si="11"/>
        <v>60.764203128694305</v>
      </c>
      <c r="S68" s="23">
        <f>R68^((FixedParams!$B$41-1)/FixedParams!$B$41)*EXP($C68)</f>
        <v>0.71958020798921574</v>
      </c>
      <c r="T68" s="7">
        <f>(L68*FixedParams!$B$32*(FixedParams!$C$25-FixedParams!$C$23)+FixedParams!$B$33*(FixedParams!$C$28-FixedParams!$C$26)*M68)/N68</f>
        <v>-1036.1009362667558</v>
      </c>
      <c r="U68" s="7">
        <f>(L68*FixedParams!$B$32*(FixedParams!$C$25-FixedParams!$C$23)*$Z$12/$B$12+FixedParams!$B$33*(FixedParams!$C$28-FixedParams!$C$26)*M68)/N68</f>
        <v>-1365.6190569468749</v>
      </c>
      <c r="V68" s="14">
        <f t="shared" si="3"/>
        <v>-1.8215519537027831</v>
      </c>
      <c r="W68" s="14">
        <f t="shared" si="32"/>
        <v>0.55383208720063781</v>
      </c>
      <c r="X68" s="23"/>
      <c r="Y68" s="23">
        <f>EXP(-$D$17)*(($B68*FixedParams!$B$30)^$B$11*(1+FixedParams!$C$24)^(1-$B$11)+(1-$B68)^$B$11*((1+FixedParams!$C$27)/$Z$12)^(1-$B$11))^(1/(1-$B$11))</f>
        <v>6.3117298653780711</v>
      </c>
      <c r="Z68" s="23">
        <f>EXP($D68-$D$17)*(($B68*FixedParams!$C$31)^$B$11*(1+FixedParams!$C$25)^(1-$B$11)+(1-$B68)^$B$11*((1+FixedParams!$C$28)/$Z$12)^(1-$B$11))^(1/(1-$B$11))</f>
        <v>4.9755779786011729</v>
      </c>
      <c r="AA68" s="23">
        <f>EXP($D68-$D$17)*(($B68*FixedParams!$C$30)^$B$11*(1+FixedParams!$C$23)^(1-$B$11)+(1-$B68)^$B$11*((1+FixedParams!$C$26)/$Z$12)^(1-$B$11))^(1/(1-$B$11))</f>
        <v>5.0730879199829229</v>
      </c>
      <c r="AB68">
        <f>IF(FixedParams!$H$6=1,IF(Z68&lt;=MIN(Y68:AA68),1,0),$H68)</f>
        <v>1</v>
      </c>
      <c r="AC68">
        <f>IF(FixedParams!$H$6=1,IF(AA68&lt;=MIN(Y68:AA68),1,0),IF(AA68&lt;=Y68,1,0)*(1-$H68))</f>
        <v>0</v>
      </c>
      <c r="AD68" s="23">
        <f>$Z$13*IF(AB68=1,1,IF(AC68=1,FixedParams!$C$46,FixedParams!$C$47))</f>
        <v>0.42539737351864321</v>
      </c>
      <c r="AE68">
        <f>EXP($C68*FixedParams!$B$41)*EXP(IF(AB68+AC68=1,(1-FixedParams!$B$41)*$D68,0))*($B68^((FixedParams!$B$41-1)*$B$11/($B$11-1)))*((1/$B68-1)^$B$11*(AD68)^($B$11-1)+1)^((FixedParams!$B$41-$B$11)/($B$11-1))/((1+IF(AB68=1,FixedParams!$C$25,IF(AC68=1,FixedParams!$C$23,FixedParams!$C$24)))^FixedParams!$B$41)</f>
        <v>6.9707967525407019E-2</v>
      </c>
      <c r="AF68">
        <f t="shared" si="13"/>
        <v>0.76162757128065162</v>
      </c>
      <c r="AG68">
        <f t="shared" si="14"/>
        <v>28.56007691937651</v>
      </c>
      <c r="AH68">
        <f t="shared" si="15"/>
        <v>80.031656682060003</v>
      </c>
      <c r="AI68">
        <f t="shared" si="16"/>
        <v>108.59173360143652</v>
      </c>
      <c r="AJ68" s="23">
        <f t="shared" si="17"/>
        <v>2.8022213283243205</v>
      </c>
      <c r="AK68" s="23">
        <f t="shared" si="18"/>
        <v>1.6368989937489691</v>
      </c>
      <c r="AL68" s="22">
        <f>IF(AB68=1,AG68*(1+FixedParams!$C$25)+AH68*(1+FixedParams!$C$28)/$Z$12,IF(AC68=1,AG68*(1+FixedParams!$C$23)+AH68*(1+FixedParams!$C$26)/$Z$12,AG68*(1+FixedParams!$C$24)+AH68*(1+FixedParams!$C$27)/$Z$12))</f>
        <v>296.52518602445218</v>
      </c>
      <c r="AM68" s="23">
        <f t="shared" si="19"/>
        <v>59.596128791416682</v>
      </c>
      <c r="AN68" s="23">
        <f>AM68^((FixedParams!$B$41-1)/FixedParams!$B$41)*EXP($C68)</f>
        <v>0.71959418932534847</v>
      </c>
      <c r="AO68" s="23">
        <f t="shared" si="20"/>
        <v>-4.7367635474107418E-2</v>
      </c>
      <c r="AP68" s="23">
        <f t="shared" si="21"/>
        <v>-1.9410232454050234E-2</v>
      </c>
      <c r="AR68" s="23">
        <f>EXP(-$D$17)*(($B68*FixedParams!$B$30)^$B$11*(1+FixedParams!$C$24)^(1-$B$11)+(1-$B68)^$B$11*((1+FixedParams!$C$27)/$AS$12)^(1-$B$11))^(1/(1-$B$11))</f>
        <v>6.6298500814540828</v>
      </c>
      <c r="AS68" s="23">
        <f>EXP($D68-$D$17)*(($B68*FixedParams!$C$31)^$B$11*(1+FixedParams!$C$25)^(1-$B$11)+(1-$B68)^$B$11*((1+FixedParams!$C$28)/$AS$12)^(1-$B$11))^(1/(1-$B$11))</f>
        <v>5.224640527808047</v>
      </c>
      <c r="AT68" s="23">
        <f>EXP($D68-$D$17)*(($B68*FixedParams!$C$30)^$B$11*(1+FixedParams!$C$23)^(1-$B$11)+(1-$B68)^$B$11*((1+FixedParams!$C$26)/$AS$12)^(1-$B$11))^(1/(1-$B$11))</f>
        <v>5.3230854171760145</v>
      </c>
      <c r="AU68">
        <f>IF(FixedParams!$H$6=1,IF(AS68&lt;=MIN(AR68:AT68),1,0),$H68)</f>
        <v>1</v>
      </c>
      <c r="AV68">
        <f>IF(FixedParams!$H$6=1,IF(AT68&lt;=MIN(AR68:AT68),1,0),IF(AT68&lt;=AR68,1,0)*(1-$H68))</f>
        <v>0</v>
      </c>
      <c r="AW68" s="23">
        <f>$AS$13*IF(AU68=1,1,IF(AV68=1,FixedParams!$C$46,FixedParams!$C$47))</f>
        <v>0.40208315658592064</v>
      </c>
      <c r="AX68">
        <f>EXP($C68*FixedParams!$B$41)*EXP(IF(AU68+AV68=1,(1-FixedParams!$B$41)*$D68,0))*($B68^((FixedParams!$B$41-1)*$B$11/($B$11-1)))*((1/$B68-1)^$B$11*(AW68)^($B$11-1)+1)^((FixedParams!$B$41-$B$11)/($B$11-1))/((1+IF(AU68=1,FixedParams!$C$25,IF(AV68=1,FixedParams!$C$23,FixedParams!$C$24)))^FixedParams!$B$41)</f>
        <v>7.1434839294856944E-2</v>
      </c>
      <c r="AY68">
        <f t="shared" si="22"/>
        <v>0.75970397682635971</v>
      </c>
      <c r="AZ68">
        <f t="shared" si="23"/>
        <v>31.227130830284725</v>
      </c>
      <c r="BA68">
        <f t="shared" si="24"/>
        <v>80.411123833755255</v>
      </c>
      <c r="BB68">
        <f t="shared" si="25"/>
        <v>111.63825466403998</v>
      </c>
      <c r="BC68" s="23">
        <f t="shared" si="26"/>
        <v>2.575040411838633</v>
      </c>
      <c r="BD68" s="23">
        <f t="shared" si="27"/>
        <v>1.6246351163039405</v>
      </c>
      <c r="BE68" s="22">
        <f>IF(AU68=1,AZ68*(1+FixedParams!$C$25)+BA68*(1+FixedParams!$C$28)/$AS$12,IF(AV68=1,AZ68*(1+FixedParams!$C$23)+BA68*(1+FixedParams!$C$26)/$AS$12,AZ68*(1+FixedParams!$C$24)+BA68*(1+FixedParams!$C$27)/$AS$12))</f>
        <v>316.39372244445667</v>
      </c>
      <c r="BF68" s="23">
        <f t="shared" si="28"/>
        <v>60.557988776540185</v>
      </c>
      <c r="BG68" s="23">
        <f>BF68^((FixedParams!$B$41-1)/FixedParams!$B$41)*EXP($C68)</f>
        <v>0.71958265662117915</v>
      </c>
      <c r="BH68" s="23">
        <f t="shared" si="29"/>
        <v>-1.9699147288091752E-2</v>
      </c>
      <c r="BI68" s="23">
        <f t="shared" si="30"/>
        <v>-3.399453100953154E-3</v>
      </c>
      <c r="BJ68" s="23">
        <f t="shared" si="4"/>
        <v>1.0280808808285209E-2</v>
      </c>
      <c r="BK68" s="23"/>
    </row>
    <row r="69" spans="1:63">
      <c r="A69">
        <v>0.26</v>
      </c>
      <c r="B69">
        <f t="shared" si="5"/>
        <v>0.17803976609136501</v>
      </c>
      <c r="C69">
        <f>(D69-$D$17)*FixedParams!$B$41+$D$9*($A69-0.5)^2+$A69*$B$10</f>
        <v>-0.34665646488590585</v>
      </c>
      <c r="D69">
        <f>(A69-$B$6)*FixedParams!$B$40/(FixedParams!$B$39*Sectors!$B$6)</f>
        <v>-0.13197922079527918</v>
      </c>
      <c r="E69">
        <f t="shared" si="6"/>
        <v>0.70704818241891243</v>
      </c>
      <c r="F69" s="23">
        <f>EXP(-$D$17)*(($B69*FixedParams!$B$30)^$B$11*(1+FixedParams!$B$23)^(1-$B$11)+(1-$B69)^$B$11*((1+FixedParams!$B$26)/$B$12)^(1-$B$11))^(1/(1-$B$11))</f>
        <v>4.8242623582592792</v>
      </c>
      <c r="G69" s="23">
        <f>EXP($D69-$D$17)*(($B69*FixedParams!$B$31)^$B$11*(1+FixedParams!$B$25)^(1-$B$11)+(1-$B69)^$B$11*((1+FixedParams!$B$28)/$B$12)^(1-$B$11))^(1/(1-$B$11))</f>
        <v>4.0820892712489805</v>
      </c>
      <c r="H69">
        <f t="shared" si="7"/>
        <v>1</v>
      </c>
      <c r="I69" s="23">
        <f>$B$13*IF(H69=1,1,FixedParams!$B$46)</f>
        <v>0.3745928365283252</v>
      </c>
      <c r="J69">
        <f>EXP($C69*FixedParams!$B$41)*EXP(IF(H69=1,(1-FixedParams!$B$41)*$D69,0))*($B69^((FixedParams!$B$41-1)*$B$11/($B$11-1)))*((1/$B69-1)^$B$11*(I69)^($B$11-1)+1)^((FixedParams!$B$41-$B$11)/($B$11-1))/((1+IF(H69=1,FixedParams!$B$25,FixedParams!$B$24))^FixedParams!$B$41)</f>
        <v>9.9961742052126989E-2</v>
      </c>
      <c r="K69">
        <f t="shared" si="31"/>
        <v>0.7525531524285991</v>
      </c>
      <c r="L69">
        <f>K69*FixedParams!$B$8/K$15</f>
        <v>34.129124279032006</v>
      </c>
      <c r="M69">
        <f t="shared" si="2"/>
        <v>77.618462323071981</v>
      </c>
      <c r="N69">
        <f t="shared" si="8"/>
        <v>111.74758660210398</v>
      </c>
      <c r="O69" s="23">
        <f t="shared" si="9"/>
        <v>2.2742588320895951</v>
      </c>
      <c r="P69" s="23">
        <f t="shared" si="10"/>
        <v>1.5961583765293652</v>
      </c>
      <c r="Q69" s="22">
        <f>IF(H69=1,L69*(1+FixedParams!$B$25)+M69*FixedParams!$B$33*(1+FixedParams!$B$28)/FixedParams!$B$32,L69*(1+FixedParams!$B$23)+M69*FixedParams!$B$33*(1+FixedParams!$B$26)/FixedParams!$B$32)</f>
        <v>241.75963159290558</v>
      </c>
      <c r="R69" s="23">
        <f t="shared" si="11"/>
        <v>59.224484210982318</v>
      </c>
      <c r="S69" s="23">
        <f>R69^((FixedParams!$B$41-1)/FixedParams!$B$41)*EXP($C69)</f>
        <v>0.70416548583051752</v>
      </c>
      <c r="T69" s="7">
        <f>(L69*FixedParams!$B$32*(FixedParams!$C$25-FixedParams!$C$23)+FixedParams!$B$33*(FixedParams!$C$28-FixedParams!$C$26)*M69)/N69</f>
        <v>-992.97599712454712</v>
      </c>
      <c r="U69" s="7">
        <f>(L69*FixedParams!$B$32*(FixedParams!$C$25-FixedParams!$C$23)*$Z$12/$B$12+FixedParams!$B$33*(FixedParams!$C$28-FixedParams!$C$26)*M69)/N69</f>
        <v>-1326.6470797029592</v>
      </c>
      <c r="V69" s="14">
        <f t="shared" si="3"/>
        <v>-1.8035698233739417</v>
      </c>
      <c r="W69" s="14">
        <f t="shared" si="32"/>
        <v>0.55931306750285803</v>
      </c>
      <c r="X69" s="23"/>
      <c r="Y69" s="23">
        <f>EXP(-$D$17)*(($B69*FixedParams!$B$30)^$B$11*(1+FixedParams!$C$24)^(1-$B$11)+(1-$B69)^$B$11*((1+FixedParams!$C$27)/$Z$12)^(1-$B$11))^(1/(1-$B$11))</f>
        <v>6.3231191832835112</v>
      </c>
      <c r="Z69" s="23">
        <f>EXP($D69-$D$17)*(($B69*FixedParams!$C$31)^$B$11*(1+FixedParams!$C$25)^(1-$B$11)+(1-$B69)^$B$11*((1+FixedParams!$C$28)/$Z$12)^(1-$B$11))^(1/(1-$B$11))</f>
        <v>4.9969233382371092</v>
      </c>
      <c r="AA69" s="23">
        <f>EXP($D69-$D$17)*(($B69*FixedParams!$C$30)^$B$11*(1+FixedParams!$C$23)^(1-$B$11)+(1-$B69)^$B$11*((1+FixedParams!$C$26)/$Z$12)^(1-$B$11))^(1/(1-$B$11))</f>
        <v>5.0924520019115338</v>
      </c>
      <c r="AB69">
        <f>IF(FixedParams!$H$6=1,IF(Z69&lt;=MIN(Y69:AA69),1,0),$H69)</f>
        <v>1</v>
      </c>
      <c r="AC69">
        <f>IF(FixedParams!$H$6=1,IF(AA69&lt;=MIN(Y69:AA69),1,0),IF(AA69&lt;=Y69,1,0)*(1-$H69))</f>
        <v>0</v>
      </c>
      <c r="AD69" s="23">
        <f>$Z$13*IF(AB69=1,1,IF(AC69=1,FixedParams!$C$46,FixedParams!$C$47))</f>
        <v>0.42539737351864321</v>
      </c>
      <c r="AE69">
        <f>EXP($C69*FixedParams!$B$41)*EXP(IF(AB69+AC69=1,(1-FixedParams!$B$41)*$D69,0))*($B69^((FixedParams!$B$41-1)*$B$11/($B$11-1)))*((1/$B69-1)^$B$11*(AD69)^($B$11-1)+1)^((FixedParams!$B$41-$B$11)/($B$11-1))/((1+IF(AB69=1,FixedParams!$C$25,IF(AC69=1,FixedParams!$C$23,FixedParams!$C$24)))^FixedParams!$B$41)</f>
        <v>6.9286758111955768E-2</v>
      </c>
      <c r="AF69">
        <f t="shared" si="13"/>
        <v>0.75702544739215205</v>
      </c>
      <c r="AG69">
        <f t="shared" si="14"/>
        <v>28.38750305623886</v>
      </c>
      <c r="AH69">
        <f t="shared" si="15"/>
        <v>78.130407289628849</v>
      </c>
      <c r="AI69">
        <f t="shared" si="16"/>
        <v>106.5179103458677</v>
      </c>
      <c r="AJ69" s="23">
        <f t="shared" si="17"/>
        <v>2.7522817746542789</v>
      </c>
      <c r="AK69" s="23">
        <f t="shared" si="18"/>
        <v>1.6439213332358675</v>
      </c>
      <c r="AL69" s="22">
        <f>IF(AB69=1,AG69*(1+FixedParams!$C$25)+AH69*(1+FixedParams!$C$28)/$Z$12,IF(AC69=1,AG69*(1+FixedParams!$C$23)+AH69*(1+FixedParams!$C$26)/$Z$12,AG69*(1+FixedParams!$C$24)+AH69*(1+FixedParams!$C$27)/$Z$12))</f>
        <v>290.17315326636617</v>
      </c>
      <c r="AM69" s="23">
        <f t="shared" si="19"/>
        <v>58.070363226492461</v>
      </c>
      <c r="AN69" s="23">
        <f>AM69^((FixedParams!$B$41-1)/FixedParams!$B$41)*EXP($C69)</f>
        <v>0.70417935753852656</v>
      </c>
      <c r="AO69" s="23">
        <f t="shared" si="20"/>
        <v>-4.7929493586939632E-2</v>
      </c>
      <c r="AP69" s="23">
        <f t="shared" si="21"/>
        <v>-1.9679606691357966E-2</v>
      </c>
      <c r="AR69" s="23">
        <f>EXP(-$D$17)*(($B69*FixedParams!$B$30)^$B$11*(1+FixedParams!$C$24)^(1-$B$11)+(1-$B69)^$B$11*((1+FixedParams!$C$27)/$AS$12)^(1-$B$11))^(1/(1-$B$11))</f>
        <v>6.641059051808055</v>
      </c>
      <c r="AS69" s="23">
        <f>EXP($D69-$D$17)*(($B69*FixedParams!$C$31)^$B$11*(1+FixedParams!$C$25)^(1-$B$11)+(1-$B69)^$B$11*((1+FixedParams!$C$28)/$AS$12)^(1-$B$11))^(1/(1-$B$11))</f>
        <v>5.2464354538583917</v>
      </c>
      <c r="AT69" s="23">
        <f>EXP($D69-$D$17)*(($B69*FixedParams!$C$30)^$B$11*(1+FixedParams!$C$23)^(1-$B$11)+(1-$B69)^$B$11*((1+FixedParams!$C$26)/$AS$12)^(1-$B$11))^(1/(1-$B$11))</f>
        <v>5.3427220246671698</v>
      </c>
      <c r="AU69">
        <f>IF(FixedParams!$H$6=1,IF(AS69&lt;=MIN(AR69:AT69),1,0),$H69)</f>
        <v>1</v>
      </c>
      <c r="AV69">
        <f>IF(FixedParams!$H$6=1,IF(AT69&lt;=MIN(AR69:AT69),1,0),IF(AT69&lt;=AR69,1,0)*(1-$H69))</f>
        <v>0</v>
      </c>
      <c r="AW69" s="23">
        <f>$AS$13*IF(AU69=1,1,IF(AV69=1,FixedParams!$C$46,FixedParams!$C$47))</f>
        <v>0.40208315658592064</v>
      </c>
      <c r="AX69">
        <f>EXP($C69*FixedParams!$B$41)*EXP(IF(AU69+AV69=1,(1-FixedParams!$B$41)*$D69,0))*($B69^((FixedParams!$B$41-1)*$B$11/($B$11-1)))*((1/$B69-1)^$B$11*(AW69)^($B$11-1)+1)^((FixedParams!$B$41-$B$11)/($B$11-1))/((1+IF(AU69=1,FixedParams!$C$25,IF(AV69=1,FixedParams!$C$23,FixedParams!$C$24)))^FixedParams!$B$41)</f>
        <v>7.0998999178916861E-2</v>
      </c>
      <c r="AY69">
        <f t="shared" si="22"/>
        <v>0.7550688509884832</v>
      </c>
      <c r="AZ69">
        <f t="shared" si="23"/>
        <v>31.03660704027002</v>
      </c>
      <c r="BA69">
        <f t="shared" si="24"/>
        <v>78.496220540804785</v>
      </c>
      <c r="BB69">
        <f t="shared" si="25"/>
        <v>109.5328275810748</v>
      </c>
      <c r="BC69" s="23">
        <f t="shared" si="26"/>
        <v>2.529149543922629</v>
      </c>
      <c r="BD69" s="23">
        <f t="shared" si="27"/>
        <v>1.6314123868223953</v>
      </c>
      <c r="BE69" s="22">
        <f>IF(AU69=1,AZ69*(1+FixedParams!$C$25)+BA69*(1+FixedParams!$C$28)/$AS$12,IF(AV69=1,AZ69*(1+FixedParams!$C$23)+BA69*(1+FixedParams!$C$26)/$AS$12,AZ69*(1+FixedParams!$C$24)+BA69*(1+FixedParams!$C$27)/$AS$12))</f>
        <v>309.61603807178386</v>
      </c>
      <c r="BF69" s="23">
        <f t="shared" si="28"/>
        <v>59.014552031528872</v>
      </c>
      <c r="BG69" s="23">
        <f>BF69^((FixedParams!$B$41-1)/FixedParams!$B$41)*EXP($C69)</f>
        <v>0.70416798881757303</v>
      </c>
      <c r="BH69" s="23">
        <f t="shared" si="29"/>
        <v>-2.001833727082563E-2</v>
      </c>
      <c r="BI69" s="23">
        <f t="shared" si="30"/>
        <v>-3.5509829362521607E-3</v>
      </c>
      <c r="BJ69" s="23">
        <f t="shared" si="4"/>
        <v>1.0129278972986202E-2</v>
      </c>
      <c r="BK69" s="23"/>
    </row>
    <row r="70" spans="1:63">
      <c r="A70">
        <v>0.26500000000000001</v>
      </c>
      <c r="B70">
        <f t="shared" si="5"/>
        <v>0.17978735592086409</v>
      </c>
      <c r="C70">
        <f>(D70-$D$17)*FixedParams!$B$41+$D$9*($A70-0.5)^2+$A70*$B$10</f>
        <v>-0.36812426192874625</v>
      </c>
      <c r="D70">
        <f>(A70-$B$6)*FixedParams!$B$40/(FixedParams!$B$39*Sectors!$B$6)</f>
        <v>-0.12929274975391139</v>
      </c>
      <c r="E70">
        <f t="shared" si="6"/>
        <v>0.69203118321609403</v>
      </c>
      <c r="F70" s="23">
        <f>EXP(-$D$17)*(($B70*FixedParams!$B$30)^$B$11*(1+FixedParams!$B$23)^(1-$B$11)+(1-$B70)^$B$11*((1+FixedParams!$B$26)/$B$12)^(1-$B$11))^(1/(1-$B$11))</f>
        <v>4.8309832738416496</v>
      </c>
      <c r="G70" s="23">
        <f>EXP($D70-$D$17)*(($B70*FixedParams!$B$31)^$B$11*(1+FixedParams!$B$25)^(1-$B$11)+(1-$B70)^$B$11*((1+FixedParams!$B$28)/$B$12)^(1-$B$11))^(1/(1-$B$11))</f>
        <v>4.0983921610554654</v>
      </c>
      <c r="H70">
        <f t="shared" si="7"/>
        <v>1</v>
      </c>
      <c r="I70" s="23">
        <f>$B$13*IF(H70=1,1,FixedParams!$B$46)</f>
        <v>0.3745928365283252</v>
      </c>
      <c r="J70">
        <f>EXP($C70*FixedParams!$B$41)*EXP(IF(H70=1,(1-FixedParams!$B$41)*$D70,0))*($B70^((FixedParams!$B$41-1)*$B$11/($B$11-1)))*((1/$B70-1)^$B$11*(I70)^($B$11-1)+1)^((FixedParams!$B$41-$B$11)/($B$11-1))/((1+IF(H70=1,FixedParams!$B$25,FixedParams!$B$24))^FixedParams!$B$41)</f>
        <v>9.9349770333227089E-2</v>
      </c>
      <c r="K70">
        <f t="shared" si="31"/>
        <v>0.74794597735540846</v>
      </c>
      <c r="L70">
        <f>K70*FixedParams!$B$8/K$15</f>
        <v>33.92018375417905</v>
      </c>
      <c r="M70">
        <f t="shared" si="2"/>
        <v>75.778912761804094</v>
      </c>
      <c r="N70">
        <f t="shared" si="8"/>
        <v>109.69909651598314</v>
      </c>
      <c r="O70" s="23">
        <f t="shared" si="9"/>
        <v>2.234036033264942</v>
      </c>
      <c r="P70" s="23">
        <f t="shared" si="10"/>
        <v>1.6025330519460774</v>
      </c>
      <c r="Q70" s="22">
        <f>IF(H70=1,L70*(1+FixedParams!$B$25)+M70*FixedParams!$B$33*(1+FixedParams!$B$28)/FixedParams!$B$32,L70*(1+FixedParams!$B$23)+M70*FixedParams!$B$33*(1+FixedParams!$B$26)/FixedParams!$B$32)</f>
        <v>236.63092083399738</v>
      </c>
      <c r="R70" s="23">
        <f t="shared" si="11"/>
        <v>57.737500838147575</v>
      </c>
      <c r="S70" s="23">
        <f>R70^((FixedParams!$B$41-1)/FixedParams!$B$41)*EXP($C70)</f>
        <v>0.68922725532679108</v>
      </c>
      <c r="T70" s="7">
        <f>(L70*FixedParams!$B$32*(FixedParams!$C$25-FixedParams!$C$23)+FixedParams!$B$33*(FixedParams!$C$28-FixedParams!$C$26)*M70)/N70</f>
        <v>-949.88202252633926</v>
      </c>
      <c r="U70" s="7">
        <f>(L70*FixedParams!$B$32*(FixedParams!$C$25-FixedParams!$C$23)*$Z$12/$B$12+FixedParams!$B$33*(FixedParams!$C$28-FixedParams!$C$26)*M70)/N70</f>
        <v>-1287.7030850957308</v>
      </c>
      <c r="V70" s="14">
        <f t="shared" si="3"/>
        <v>-1.7857254421438777</v>
      </c>
      <c r="W70" s="14">
        <f t="shared" si="32"/>
        <v>0.56469357374427098</v>
      </c>
      <c r="X70" s="23"/>
      <c r="Y70" s="23">
        <f>EXP(-$D$17)*(($B70*FixedParams!$B$30)^$B$11*(1+FixedParams!$C$24)^(1-$B$11)+(1-$B70)^$B$11*((1+FixedParams!$C$27)/$Z$12)^(1-$B$11))^(1/(1-$B$11))</f>
        <v>6.3343845518494906</v>
      </c>
      <c r="Z70" s="23">
        <f>EXP($D70-$D$17)*(($B70*FixedParams!$C$31)^$B$11*(1+FixedParams!$C$25)^(1-$B$11)+(1-$B70)^$B$11*((1+FixedParams!$C$28)/$Z$12)^(1-$B$11))^(1/(1-$B$11))</f>
        <v>5.018239990074286</v>
      </c>
      <c r="AA70" s="23">
        <f>EXP($D70-$D$17)*(($B70*FixedParams!$C$30)^$B$11*(1+FixedParams!$C$23)^(1-$B$11)+(1-$B70)^$B$11*((1+FixedParams!$C$26)/$Z$12)^(1-$B$11))^(1/(1-$B$11))</f>
        <v>5.111754941986999</v>
      </c>
      <c r="AB70">
        <f>IF(FixedParams!$H$6=1,IF(Z70&lt;=MIN(Y70:AA70),1,0),$H70)</f>
        <v>1</v>
      </c>
      <c r="AC70">
        <f>IF(FixedParams!$H$6=1,IF(AA70&lt;=MIN(Y70:AA70),1,0),IF(AA70&lt;=Y70,1,0)*(1-$H70))</f>
        <v>0</v>
      </c>
      <c r="AD70" s="23">
        <f>$Z$13*IF(AB70=1,1,IF(AC70=1,FixedParams!$C$46,FixedParams!$C$47))</f>
        <v>0.42539737351864321</v>
      </c>
      <c r="AE70">
        <f>EXP($C70*FixedParams!$B$41)*EXP(IF(AB70+AC70=1,(1-FixedParams!$B$41)*$D70,0))*($B70^((FixedParams!$B$41-1)*$B$11/($B$11-1)))*((1/$B70-1)^$B$11*(AD70)^($B$11-1)+1)^((FixedParams!$B$41-$B$11)/($B$11-1))/((1+IF(AB70=1,FixedParams!$C$25,IF(AC70=1,FixedParams!$C$23,FixedParams!$C$24)))^FixedParams!$B$41)</f>
        <v>6.8871933217110076E-2</v>
      </c>
      <c r="AF70">
        <f t="shared" si="13"/>
        <v>0.75249308059989228</v>
      </c>
      <c r="AG70">
        <f t="shared" si="14"/>
        <v>28.217544996558708</v>
      </c>
      <c r="AH70">
        <f t="shared" si="15"/>
        <v>76.289084679812376</v>
      </c>
      <c r="AI70">
        <f t="shared" si="16"/>
        <v>104.50662967637109</v>
      </c>
      <c r="AJ70" s="23">
        <f t="shared" si="17"/>
        <v>2.7036046080237055</v>
      </c>
      <c r="AK70" s="23">
        <f t="shared" si="18"/>
        <v>1.6509342282387074</v>
      </c>
      <c r="AL70" s="22">
        <f>IF(AB70=1,AG70*(1+FixedParams!$C$25)+AH70*(1+FixedParams!$C$28)/$Z$12,IF(AC70=1,AG70*(1+FixedParams!$C$23)+AH70*(1+FixedParams!$C$26)/$Z$12,AG70*(1+FixedParams!$C$24)+AH70*(1+FixedParams!$C$27)/$Z$12))</f>
        <v>284.01747065615115</v>
      </c>
      <c r="AM70" s="23">
        <f t="shared" si="19"/>
        <v>56.597028284401915</v>
      </c>
      <c r="AN70" s="23">
        <f>AM70^((FixedParams!$B$41-1)/FixedParams!$B$41)*EXP($C70)</f>
        <v>0.68924101959486028</v>
      </c>
      <c r="AO70" s="23">
        <f t="shared" si="20"/>
        <v>-4.8490620022853259E-2</v>
      </c>
      <c r="AP70" s="23">
        <f t="shared" si="21"/>
        <v>-1.9950410251633178E-2</v>
      </c>
      <c r="AR70" s="23">
        <f>EXP(-$D$17)*(($B70*FixedParams!$B$30)^$B$11*(1+FixedParams!$C$24)^(1-$B$11)+(1-$B70)^$B$11*((1+FixedParams!$C$27)/$AS$12)^(1-$B$11))^(1/(1-$B$11))</f>
        <v>6.6521309958604711</v>
      </c>
      <c r="AS70" s="23">
        <f>EXP($D70-$D$17)*(($B70*FixedParams!$C$31)^$B$11*(1+FixedParams!$C$25)^(1-$B$11)+(1-$B70)^$B$11*((1+FixedParams!$C$28)/$AS$12)^(1-$B$11))^(1/(1-$B$11))</f>
        <v>5.268191682875889</v>
      </c>
      <c r="AT70" s="23">
        <f>EXP($D70-$D$17)*(($B70*FixedParams!$C$30)^$B$11*(1+FixedParams!$C$23)^(1-$B$11)+(1-$B70)^$B$11*((1+FixedParams!$C$26)/$AS$12)^(1-$B$11))^(1/(1-$B$11))</f>
        <v>5.3622860420078569</v>
      </c>
      <c r="AU70">
        <f>IF(FixedParams!$H$6=1,IF(AS70&lt;=MIN(AR70:AT70),1,0),$H70)</f>
        <v>1</v>
      </c>
      <c r="AV70">
        <f>IF(FixedParams!$H$6=1,IF(AT70&lt;=MIN(AR70:AT70),1,0),IF(AT70&lt;=AR70,1,0)*(1-$H70))</f>
        <v>0</v>
      </c>
      <c r="AW70" s="23">
        <f>$AS$13*IF(AU70=1,1,IF(AV70=1,FixedParams!$C$46,FixedParams!$C$47))</f>
        <v>0.40208315658592064</v>
      </c>
      <c r="AX70">
        <f>EXP($C70*FixedParams!$B$41)*EXP(IF(AU70+AV70=1,(1-FixedParams!$B$41)*$D70,0))*($B70^((FixedParams!$B$41-1)*$B$11/($B$11-1)))*((1/$B70-1)^$B$11*(AW70)^($B$11-1)+1)^((FixedParams!$B$41-$B$11)/($B$11-1))/((1+IF(AU70=1,FixedParams!$C$25,IF(AV70=1,FixedParams!$C$23,FixedParams!$C$24)))^FixedParams!$B$41)</f>
        <v>7.0569729787730531E-2</v>
      </c>
      <c r="AY70">
        <f t="shared" si="22"/>
        <v>0.75050360429886742</v>
      </c>
      <c r="AZ70">
        <f t="shared" si="23"/>
        <v>30.848955586548936</v>
      </c>
      <c r="BA70">
        <f t="shared" si="24"/>
        <v>76.641722725491732</v>
      </c>
      <c r="BB70">
        <f t="shared" si="25"/>
        <v>107.49067831204067</v>
      </c>
      <c r="BC70" s="23">
        <f t="shared" si="26"/>
        <v>2.4844187191513805</v>
      </c>
      <c r="BD70" s="23">
        <f t="shared" si="27"/>
        <v>1.6381776242529993</v>
      </c>
      <c r="BE70" s="22">
        <f>IF(AU70=1,AZ70*(1+FixedParams!$C$25)+BA70*(1+FixedParams!$C$28)/$AS$12,IF(AV70=1,AZ70*(1+FixedParams!$C$23)+BA70*(1+FixedParams!$C$26)/$AS$12,AZ70*(1+FixedParams!$C$24)+BA70*(1+FixedParams!$C$27)/$AS$12))</f>
        <v>303.04786155730329</v>
      </c>
      <c r="BF70" s="23">
        <f t="shared" si="28"/>
        <v>57.524076533196755</v>
      </c>
      <c r="BG70" s="23">
        <f>BF70^((FixedParams!$B$41-1)/FixedParams!$B$41)*EXP($C70)</f>
        <v>0.68922981030716823</v>
      </c>
      <c r="BH70" s="23">
        <f t="shared" si="29"/>
        <v>-2.0337000862987783E-2</v>
      </c>
      <c r="BI70" s="23">
        <f t="shared" si="30"/>
        <v>-3.7033077931992089E-3</v>
      </c>
      <c r="BJ70" s="23">
        <f t="shared" si="4"/>
        <v>9.9769541160391537E-3</v>
      </c>
      <c r="BK70" s="23"/>
    </row>
    <row r="71" spans="1:63">
      <c r="A71">
        <v>0.27</v>
      </c>
      <c r="B71">
        <f t="shared" si="5"/>
        <v>0.18153494575036314</v>
      </c>
      <c r="C71">
        <f>(D71-$D$17)*FixedParams!$B$41+$D$9*($A71-0.5)^2+$A71*$B$10</f>
        <v>-0.38937956063328122</v>
      </c>
      <c r="D71">
        <f>(A71-$B$6)*FixedParams!$B$40/(FixedParams!$B$39*Sectors!$B$6)</f>
        <v>-0.12660627871254362</v>
      </c>
      <c r="E71">
        <f t="shared" si="6"/>
        <v>0.67747707757839781</v>
      </c>
      <c r="F71" s="23">
        <f>EXP(-$D$17)*(($B71*FixedParams!$B$30)^$B$11*(1+FixedParams!$B$23)^(1-$B$11)+(1-$B71)^$B$11*((1+FixedParams!$B$26)/$B$12)^(1-$B$11))^(1/(1-$B$11))</f>
        <v>4.8375932001087474</v>
      </c>
      <c r="G71" s="23">
        <f>EXP($D71-$D$17)*(($B71*FixedParams!$B$31)^$B$11*(1+FixedParams!$B$25)^(1-$B$11)+(1-$B71)^$B$11*((1+FixedParams!$B$28)/$B$12)^(1-$B$11))^(1/(1-$B$11))</f>
        <v>4.1146558297384273</v>
      </c>
      <c r="H71">
        <f t="shared" si="7"/>
        <v>1</v>
      </c>
      <c r="I71" s="23">
        <f>$B$13*IF(H71=1,1,FixedParams!$B$46)</f>
        <v>0.3745928365283252</v>
      </c>
      <c r="J71">
        <f>EXP($C71*FixedParams!$B$41)*EXP(IF(H71=1,(1-FixedParams!$B$41)*$D71,0))*($B71^((FixedParams!$B$41-1)*$B$11/($B$11-1)))*((1/$B71-1)^$B$11*(I71)^($B$11-1)+1)^((FixedParams!$B$41-$B$11)/($B$11-1))/((1+IF(H71=1,FixedParams!$B$25,FixedParams!$B$24))^FixedParams!$B$41)</f>
        <v>9.8747257423878368E-2</v>
      </c>
      <c r="K71">
        <f t="shared" si="31"/>
        <v>0.74341001209509061</v>
      </c>
      <c r="L71">
        <f>K71*FixedParams!$B$8/K$15</f>
        <v>33.71447267371228</v>
      </c>
      <c r="M71">
        <f t="shared" si="2"/>
        <v>73.997223636878275</v>
      </c>
      <c r="N71">
        <f t="shared" si="8"/>
        <v>107.71169631059055</v>
      </c>
      <c r="O71" s="23">
        <f t="shared" si="9"/>
        <v>2.1948207333100336</v>
      </c>
      <c r="P71" s="23">
        <f t="shared" si="10"/>
        <v>1.6088923913128683</v>
      </c>
      <c r="Q71" s="22">
        <f>IF(H71=1,L71*(1+FixedParams!$B$25)+M71*FixedParams!$B$33*(1+FixedParams!$B$28)/FixedParams!$B$32,L71*(1+FixedParams!$B$23)+M71*FixedParams!$B$33*(1+FixedParams!$B$26)/FixedParams!$B$32)</f>
        <v>231.66017809375199</v>
      </c>
      <c r="R71" s="23">
        <f t="shared" si="11"/>
        <v>56.301228506025218</v>
      </c>
      <c r="S71" s="23">
        <f>R71^((FixedParams!$B$41-1)/FixedParams!$B$41)*EXP($C71)</f>
        <v>0.67474913317893193</v>
      </c>
      <c r="T71" s="7">
        <f>(L71*FixedParams!$B$32*(FixedParams!$C$25-FixedParams!$C$23)+FixedParams!$B$33*(FixedParams!$C$28-FixedParams!$C$26)*M71)/N71</f>
        <v>-906.82278659232998</v>
      </c>
      <c r="U71" s="7">
        <f>(L71*FixedParams!$B$32*(FixedParams!$C$25-FixedParams!$C$23)*$Z$12/$B$12+FixedParams!$B$33*(FixedParams!$C$28-FixedParams!$C$26)*M71)/N71</f>
        <v>-1248.7904837949638</v>
      </c>
      <c r="V71" s="14">
        <f t="shared" si="3"/>
        <v>-1.7680159848621144</v>
      </c>
      <c r="W71" s="14">
        <f t="shared" si="32"/>
        <v>0.56997660225296853</v>
      </c>
      <c r="X71" s="23"/>
      <c r="Y71" s="23">
        <f>EXP(-$D$17)*(($B71*FixedParams!$B$30)^$B$11*(1+FixedParams!$C$24)^(1-$B$11)+(1-$B71)^$B$11*((1+FixedParams!$C$27)/$Z$12)^(1-$B$11))^(1/(1-$B$11))</f>
        <v>6.3455253729275816</v>
      </c>
      <c r="Z71" s="23">
        <f>EXP($D71-$D$17)*(($B71*FixedParams!$C$31)^$B$11*(1+FixedParams!$C$25)^(1-$B$11)+(1-$B71)^$B$11*((1+FixedParams!$C$28)/$Z$12)^(1-$B$11))^(1/(1-$B$11))</f>
        <v>5.0395269421040814</v>
      </c>
      <c r="AA71" s="23">
        <f>EXP($D71-$D$17)*(($B71*FixedParams!$C$30)^$B$11*(1+FixedParams!$C$23)^(1-$B$11)+(1-$B71)^$B$11*((1+FixedParams!$C$26)/$Z$12)^(1-$B$11))^(1/(1-$B$11))</f>
        <v>5.1309957618883084</v>
      </c>
      <c r="AB71">
        <f>IF(FixedParams!$H$6=1,IF(Z71&lt;=MIN(Y71:AA71),1,0),$H71)</f>
        <v>1</v>
      </c>
      <c r="AC71">
        <f>IF(FixedParams!$H$6=1,IF(AA71&lt;=MIN(Y71:AA71),1,0),IF(AA71&lt;=Y71,1,0)*(1-$H71))</f>
        <v>0</v>
      </c>
      <c r="AD71" s="23">
        <f>$Z$13*IF(AB71=1,1,IF(AC71=1,FixedParams!$C$46,FixedParams!$C$47))</f>
        <v>0.42539737351864321</v>
      </c>
      <c r="AE71">
        <f>EXP($C71*FixedParams!$B$41)*EXP(IF(AB71+AC71=1,(1-FixedParams!$B$41)*$D71,0))*($B71^((FixedParams!$B$41-1)*$B$11/($B$11-1)))*((1/$B71-1)^$B$11*(AD71)^($B$11-1)+1)^((FixedParams!$B$41-$B$11)/($B$11-1))/((1+IF(AB71=1,FixedParams!$C$25,IF(AC71=1,FixedParams!$C$23,FixedParams!$C$24)))^FixedParams!$B$41)</f>
        <v>6.8463600992880624E-2</v>
      </c>
      <c r="AF71">
        <f t="shared" si="13"/>
        <v>0.74803165257013149</v>
      </c>
      <c r="AG71">
        <f t="shared" si="14"/>
        <v>28.050247051335976</v>
      </c>
      <c r="AH71">
        <f t="shared" si="15"/>
        <v>74.50557127676619</v>
      </c>
      <c r="AI71">
        <f t="shared" si="16"/>
        <v>102.55581832810216</v>
      </c>
      <c r="AJ71" s="23">
        <f t="shared" si="17"/>
        <v>2.6561467048903458</v>
      </c>
      <c r="AK71" s="23">
        <f t="shared" si="18"/>
        <v>1.6579373523998426</v>
      </c>
      <c r="AL71" s="22">
        <f>IF(AB71=1,AG71*(1+FixedParams!$C$25)+AH71*(1+FixedParams!$C$28)/$Z$12,IF(AC71=1,AG71*(1+FixedParams!$C$23)+AH71*(1+FixedParams!$C$26)/$Z$12,AG71*(1+FixedParams!$C$24)+AH71*(1+FixedParams!$C$27)/$Z$12))</f>
        <v>278.05138707506683</v>
      </c>
      <c r="AM71" s="23">
        <f t="shared" si="19"/>
        <v>55.174104686694271</v>
      </c>
      <c r="AN71" s="23">
        <f>AM71^((FixedParams!$B$41-1)/FixedParams!$B$41)*EXP($C71)</f>
        <v>0.67476279217837465</v>
      </c>
      <c r="AO71" s="23">
        <f t="shared" si="20"/>
        <v>-4.9050959697636273E-2</v>
      </c>
      <c r="AP71" s="23">
        <f t="shared" si="21"/>
        <v>-2.0222630400395049E-2</v>
      </c>
      <c r="AR71" s="23">
        <f>EXP(-$D$17)*(($B71*FixedParams!$B$30)^$B$11*(1+FixedParams!$C$24)^(1-$B$11)+(1-$B71)^$B$11*((1+FixedParams!$C$27)/$AS$12)^(1-$B$11))^(1/(1-$B$11))</f>
        <v>6.6630653417262051</v>
      </c>
      <c r="AS71" s="23">
        <f>EXP($D71-$D$17)*(($B71*FixedParams!$C$31)^$B$11*(1+FixedParams!$C$25)^(1-$B$11)+(1-$B71)^$B$11*((1+FixedParams!$C$28)/$AS$12)^(1-$B$11))^(1/(1-$B$11))</f>
        <v>5.2899081725300912</v>
      </c>
      <c r="AT71" s="23">
        <f>EXP($D71-$D$17)*(($B71*FixedParams!$C$30)^$B$11*(1+FixedParams!$C$23)^(1-$B$11)+(1-$B71)^$B$11*((1+FixedParams!$C$26)/$AS$12)^(1-$B$11))^(1/(1-$B$11))</f>
        <v>5.3817764686646781</v>
      </c>
      <c r="AU71">
        <f>IF(FixedParams!$H$6=1,IF(AS71&lt;=MIN(AR71:AT71),1,0),$H71)</f>
        <v>1</v>
      </c>
      <c r="AV71">
        <f>IF(FixedParams!$H$6=1,IF(AT71&lt;=MIN(AR71:AT71),1,0),IF(AT71&lt;=AR71,1,0)*(1-$H71))</f>
        <v>0</v>
      </c>
      <c r="AW71" s="23">
        <f>$AS$13*IF(AU71=1,1,IF(AV71=1,FixedParams!$C$46,FixedParams!$C$47))</f>
        <v>0.40208315658592064</v>
      </c>
      <c r="AX71">
        <f>EXP($C71*FixedParams!$B$41)*EXP(IF(AU71+AV71=1,(1-FixedParams!$B$41)*$D71,0))*($B71^((FixedParams!$B$41-1)*$B$11/($B$11-1)))*((1/$B71-1)^$B$11*(AW71)^($B$11-1)+1)^((FixedParams!$B$41-$B$11)/($B$11-1))/((1+IF(AU71=1,FixedParams!$C$25,IF(AV71=1,FixedParams!$C$23,FixedParams!$C$24)))^FixedParams!$B$41)</f>
        <v>7.0147141362779344E-2</v>
      </c>
      <c r="AY71">
        <f t="shared" si="22"/>
        <v>0.74600940916711855</v>
      </c>
      <c r="AZ71">
        <f t="shared" si="23"/>
        <v>30.664224660244955</v>
      </c>
      <c r="BA71">
        <f t="shared" si="24"/>
        <v>74.845494372965263</v>
      </c>
      <c r="BB71">
        <f t="shared" si="25"/>
        <v>105.50971903321022</v>
      </c>
      <c r="BC71" s="23">
        <f t="shared" si="26"/>
        <v>2.4408083100825864</v>
      </c>
      <c r="BD71" s="23">
        <f t="shared" si="27"/>
        <v>1.644930504476487</v>
      </c>
      <c r="BE71" s="22">
        <f>IF(AU71=1,AZ71*(1+FixedParams!$C$25)+BA71*(1+FixedParams!$C$28)/$AS$12,IF(AV71=1,AZ71*(1+FixedParams!$C$23)+BA71*(1+FixedParams!$C$26)/$AS$12,AZ71*(1+FixedParams!$C$24)+BA71*(1+FixedParams!$C$27)/$AS$12))</f>
        <v>296.681989368752</v>
      </c>
      <c r="BF71" s="23">
        <f t="shared" si="28"/>
        <v>56.084525419437107</v>
      </c>
      <c r="BG71" s="23">
        <f>BF71^((FixedParams!$B$41-1)/FixedParams!$B$41)*EXP($C71)</f>
        <v>0.67475173790497966</v>
      </c>
      <c r="BH71" s="23">
        <f t="shared" si="29"/>
        <v>-2.0655106896290097E-2</v>
      </c>
      <c r="BI71" s="23">
        <f t="shared" si="30"/>
        <v>-3.8564203662099349E-3</v>
      </c>
      <c r="BJ71" s="23">
        <f t="shared" si="4"/>
        <v>9.8238415430284276E-3</v>
      </c>
      <c r="BK71" s="23"/>
    </row>
    <row r="72" spans="1:63">
      <c r="A72">
        <v>0.27500000000000002</v>
      </c>
      <c r="B72">
        <f t="shared" si="5"/>
        <v>0.18328253557986218</v>
      </c>
      <c r="C72">
        <f>(D72-$D$17)*FixedParams!$B$41+$D$9*($A72-0.5)^2+$A72*$B$10</f>
        <v>-0.41042236099951102</v>
      </c>
      <c r="D72">
        <f>(A72-$B$6)*FixedParams!$B$40/(FixedParams!$B$39*Sectors!$B$6)</f>
        <v>-0.12391980767117583</v>
      </c>
      <c r="E72">
        <f t="shared" si="6"/>
        <v>0.66337000933890367</v>
      </c>
      <c r="F72" s="23">
        <f>EXP(-$D$17)*(($B72*FixedParams!$B$30)^$B$11*(1+FixedParams!$B$23)^(1-$B$11)+(1-$B72)^$B$11*((1+FixedParams!$B$26)/$B$12)^(1-$B$11))^(1/(1-$B$11))</f>
        <v>4.8440918429485453</v>
      </c>
      <c r="G72" s="23">
        <f>EXP($D72-$D$17)*(($B72*FixedParams!$B$31)^$B$11*(1+FixedParams!$B$25)^(1-$B$11)+(1-$B72)^$B$11*((1+FixedParams!$B$28)/$B$12)^(1-$B$11))^(1/(1-$B$11))</f>
        <v>4.1308794732209471</v>
      </c>
      <c r="H72">
        <f t="shared" si="7"/>
        <v>1</v>
      </c>
      <c r="I72" s="23">
        <f>$B$13*IF(H72=1,1,FixedParams!$B$46)</f>
        <v>0.3745928365283252</v>
      </c>
      <c r="J72">
        <f>EXP($C72*FixedParams!$B$41)*EXP(IF(H72=1,(1-FixedParams!$B$41)*$D72,0))*($B72^((FixedParams!$B$41-1)*$B$11/($B$11-1)))*((1/$B72-1)^$B$11*(I72)^($B$11-1)+1)^((FixedParams!$B$41-$B$11)/($B$11-1))/((1+IF(H72=1,FixedParams!$B$25,FixedParams!$B$24))^FixedParams!$B$41)</f>
        <v>9.8154345150931382E-2</v>
      </c>
      <c r="K72">
        <f t="shared" si="31"/>
        <v>0.73894632437857222</v>
      </c>
      <c r="L72">
        <f>K72*FixedParams!$B$8/K$15</f>
        <v>33.512039460419345</v>
      </c>
      <c r="M72">
        <f t="shared" si="2"/>
        <v>72.271355094738126</v>
      </c>
      <c r="N72">
        <f t="shared" si="8"/>
        <v>105.78339455515747</v>
      </c>
      <c r="O72" s="23">
        <f t="shared" si="9"/>
        <v>2.1565788372891159</v>
      </c>
      <c r="P72" s="23">
        <f t="shared" si="10"/>
        <v>1.6152360802235537</v>
      </c>
      <c r="Q72" s="22">
        <f>IF(H72=1,L72*(1+FixedParams!$B$25)+M72*FixedParams!$B$33*(1+FixedParams!$B$28)/FixedParams!$B$32,L72*(1+FixedParams!$B$23)+M72*FixedParams!$B$33*(1+FixedParams!$B$26)/FixedParams!$B$32)</f>
        <v>226.84199681405096</v>
      </c>
      <c r="R72" s="23">
        <f t="shared" si="11"/>
        <v>54.913729215434287</v>
      </c>
      <c r="S72" s="23">
        <f>R72^((FixedParams!$B$41-1)/FixedParams!$B$41)*EXP($C72)</f>
        <v>0.66071537187938945</v>
      </c>
      <c r="T72" s="7">
        <f>(L72*FixedParams!$B$32*(FixedParams!$C$25-FixedParams!$C$23)+FixedParams!$B$33*(FixedParams!$C$28-FixedParams!$C$26)*M72)/N72</f>
        <v>-863.80199391521558</v>
      </c>
      <c r="U72" s="7">
        <f>(L72*FixedParams!$B$32*(FixedParams!$C$25-FixedParams!$C$23)*$Z$12/$B$12+FixedParams!$B$33*(FixedParams!$C$28-FixedParams!$C$26)*M72)/N72</f>
        <v>-1209.9126236384791</v>
      </c>
      <c r="V72" s="14">
        <f t="shared" si="3"/>
        <v>-1.75043870656395</v>
      </c>
      <c r="W72" s="14">
        <f t="shared" si="32"/>
        <v>0.57516505168161947</v>
      </c>
      <c r="X72" s="23"/>
      <c r="Y72" s="23">
        <f>EXP(-$D$17)*(($B72*FixedParams!$B$30)^$B$11*(1+FixedParams!$C$24)^(1-$B$11)+(1-$B72)^$B$11*((1+FixedParams!$C$27)/$Z$12)^(1-$B$11))^(1/(1-$B$11))</f>
        <v>6.3565410542506573</v>
      </c>
      <c r="Z72" s="23">
        <f>EXP($D72-$D$17)*(($B72*FixedParams!$C$31)^$B$11*(1+FixedParams!$C$25)^(1-$B$11)+(1-$B72)^$B$11*((1+FixedParams!$C$28)/$Z$12)^(1-$B$11))^(1/(1-$B$11))</f>
        <v>5.0607832004616204</v>
      </c>
      <c r="AA72" s="23">
        <f>EXP($D72-$D$17)*(($B72*FixedParams!$C$30)^$B$11*(1+FixedParams!$C$23)^(1-$B$11)+(1-$B72)^$B$11*((1+FixedParams!$C$26)/$Z$12)^(1-$B$11))^(1/(1-$B$11))</f>
        <v>5.1501734860126058</v>
      </c>
      <c r="AB72">
        <f>IF(FixedParams!$H$6=1,IF(Z72&lt;=MIN(Y72:AA72),1,0),$H72)</f>
        <v>1</v>
      </c>
      <c r="AC72">
        <f>IF(FixedParams!$H$6=1,IF(AA72&lt;=MIN(Y72:AA72),1,0),IF(AA72&lt;=Y72,1,0)*(1-$H72))</f>
        <v>0</v>
      </c>
      <c r="AD72" s="23">
        <f>$Z$13*IF(AB72=1,1,IF(AC72=1,FixedParams!$C$46,FixedParams!$C$47))</f>
        <v>0.42539737351864321</v>
      </c>
      <c r="AE72">
        <f>EXP($C72*FixedParams!$B$41)*EXP(IF(AB72+AC72=1,(1-FixedParams!$B$41)*$D72,0))*($B72^((FixedParams!$B$41-1)*$B$11/($B$11-1)))*((1/$B72-1)^$B$11*(AD72)^($B$11-1)+1)^((FixedParams!$B$41-$B$11)/($B$11-1))/((1+IF(AB72=1,FixedParams!$C$25,IF(AC72=1,FixedParams!$C$23,FixedParams!$C$24)))^FixedParams!$B$41)</f>
        <v>6.8061861141272509E-2</v>
      </c>
      <c r="AF72">
        <f t="shared" si="13"/>
        <v>0.74364225264457184</v>
      </c>
      <c r="AG72">
        <f t="shared" si="14"/>
        <v>27.885650069515719</v>
      </c>
      <c r="AH72">
        <f t="shared" si="15"/>
        <v>72.777832423181678</v>
      </c>
      <c r="AI72">
        <f t="shared" si="16"/>
        <v>100.6634824926974</v>
      </c>
      <c r="AJ72" s="23">
        <f t="shared" si="17"/>
        <v>2.6098668039566912</v>
      </c>
      <c r="AK72" s="23">
        <f t="shared" si="18"/>
        <v>1.6649303787509453</v>
      </c>
      <c r="AL72" s="22">
        <f>IF(AB72=1,AG72*(1+FixedParams!$C$25)+AH72*(1+FixedParams!$C$28)/$Z$12,IF(AC72=1,AG72*(1+FixedParams!$C$23)+AH72*(1+FixedParams!$C$26)/$Z$12,AG72*(1+FixedParams!$C$24)+AH72*(1+FixedParams!$C$27)/$Z$12))</f>
        <v>272.26841339672512</v>
      </c>
      <c r="AM72" s="23">
        <f t="shared" si="19"/>
        <v>53.799659580732502</v>
      </c>
      <c r="AN72" s="23">
        <f>AM72^((FixedParams!$B$41-1)/FixedParams!$B$41)*EXP($C72)</f>
        <v>0.66072892776453362</v>
      </c>
      <c r="AO72" s="23">
        <f t="shared" si="20"/>
        <v>-4.9610458492305616E-2</v>
      </c>
      <c r="AP72" s="23">
        <f t="shared" si="21"/>
        <v>-2.0496254383323361E-2</v>
      </c>
      <c r="AR72" s="23">
        <f>EXP(-$D$17)*(($B72*FixedParams!$B$30)^$B$11*(1+FixedParams!$C$24)^(1-$B$11)+(1-$B72)^$B$11*((1+FixedParams!$C$27)/$AS$12)^(1-$B$11))^(1/(1-$B$11))</f>
        <v>6.6738615247746038</v>
      </c>
      <c r="AS72" s="23">
        <f>EXP($D72-$D$17)*(($B72*FixedParams!$C$31)^$B$11*(1+FixedParams!$C$25)^(1-$B$11)+(1-$B72)^$B$11*((1+FixedParams!$C$28)/$AS$12)^(1-$B$11))^(1/(1-$B$11))</f>
        <v>5.3115838797024324</v>
      </c>
      <c r="AT72" s="23">
        <f>EXP($D72-$D$17)*(($B72*FixedParams!$C$30)^$B$11*(1+FixedParams!$C$23)^(1-$B$11)+(1-$B72)^$B$11*((1+FixedParams!$C$26)/$AS$12)^(1-$B$11))^(1/(1-$B$11))</f>
        <v>5.4011923082909661</v>
      </c>
      <c r="AU72">
        <f>IF(FixedParams!$H$6=1,IF(AS72&lt;=MIN(AR72:AT72),1,0),$H72)</f>
        <v>1</v>
      </c>
      <c r="AV72">
        <f>IF(FixedParams!$H$6=1,IF(AT72&lt;=MIN(AR72:AT72),1,0),IF(AT72&lt;=AR72,1,0)*(1-$H72))</f>
        <v>0</v>
      </c>
      <c r="AW72" s="23">
        <f>$AS$13*IF(AU72=1,1,IF(AV72=1,FixedParams!$C$46,FixedParams!$C$47))</f>
        <v>0.40208315658592064</v>
      </c>
      <c r="AX72">
        <f>EXP($C72*FixedParams!$B$41)*EXP(IF(AU72+AV72=1,(1-FixedParams!$B$41)*$D72,0))*($B72^((FixedParams!$B$41-1)*$B$11/($B$11-1)))*((1/$B72-1)^$B$11*(AW72)^($B$11-1)+1)^((FixedParams!$B$41-$B$11)/($B$11-1))/((1+IF(AU72=1,FixedParams!$C$25,IF(AV72=1,FixedParams!$C$23,FixedParams!$C$24)))^FixedParams!$B$41)</f>
        <v>6.9731335445040912E-2</v>
      </c>
      <c r="AY72">
        <f t="shared" si="22"/>
        <v>0.74158734547366023</v>
      </c>
      <c r="AZ72">
        <f t="shared" si="23"/>
        <v>30.482458649130553</v>
      </c>
      <c r="BA72">
        <f t="shared" si="24"/>
        <v>73.105483138581249</v>
      </c>
      <c r="BB72">
        <f t="shared" si="25"/>
        <v>103.5879417877118</v>
      </c>
      <c r="BC72" s="23">
        <f t="shared" si="26"/>
        <v>2.3982804005432952</v>
      </c>
      <c r="BD72" s="23">
        <f t="shared" si="27"/>
        <v>1.6516707031285236</v>
      </c>
      <c r="BE72" s="22">
        <f>IF(AU72=1,AZ72*(1+FixedParams!$C$25)+BA72*(1+FixedParams!$C$28)/$AS$12,IF(AV72=1,AZ72*(1+FixedParams!$C$23)+BA72*(1+FixedParams!$C$26)/$AS$12,AZ72*(1+FixedParams!$C$24)+BA72*(1+FixedParams!$C$27)/$AS$12))</f>
        <v>290.51149752329002</v>
      </c>
      <c r="BF72" s="23">
        <f t="shared" si="28"/>
        <v>54.693948943072165</v>
      </c>
      <c r="BG72" s="23">
        <f>BF72^((FixedParams!$B$41-1)/FixedParams!$B$41)*EXP($C72)</f>
        <v>0.66071802421271053</v>
      </c>
      <c r="BH72" s="23">
        <f t="shared" si="29"/>
        <v>-2.0972624790751664E-2</v>
      </c>
      <c r="BI72" s="23">
        <f t="shared" si="30"/>
        <v>-4.0103133395023209E-3</v>
      </c>
      <c r="BJ72" s="23">
        <f t="shared" si="4"/>
        <v>9.6699485697360407E-3</v>
      </c>
      <c r="BK72" s="23"/>
    </row>
    <row r="73" spans="1:63">
      <c r="A73">
        <v>0.28000000000000003</v>
      </c>
      <c r="B73">
        <f t="shared" si="5"/>
        <v>0.18503012540936126</v>
      </c>
      <c r="C73">
        <f>(D73-$D$17)*FixedParams!$B$41+$D$9*($A73-0.5)^2+$A73*$B$10</f>
        <v>-0.43125266302743531</v>
      </c>
      <c r="D73">
        <f>(A73-$B$6)*FixedParams!$B$40/(FixedParams!$B$39*Sectors!$B$6)</f>
        <v>-0.12123333662980802</v>
      </c>
      <c r="E73">
        <f t="shared" si="6"/>
        <v>0.64969473619624374</v>
      </c>
      <c r="F73" s="23">
        <f>EXP(-$D$17)*(($B73*FixedParams!$B$30)^$B$11*(1+FixedParams!$B$23)^(1-$B$11)+(1-$B73)^$B$11*((1+FixedParams!$B$26)/$B$12)^(1-$B$11))^(1/(1-$B$11))</f>
        <v>4.850478915429254</v>
      </c>
      <c r="G73" s="23">
        <f>EXP($D73-$D$17)*(($B73*FixedParams!$B$31)^$B$11*(1+FixedParams!$B$25)^(1-$B$11)+(1-$B73)^$B$11*((1+FixedParams!$B$28)/$B$12)^(1-$B$11))^(1/(1-$B$11))</f>
        <v>4.1470622881555217</v>
      </c>
      <c r="H73">
        <f t="shared" si="7"/>
        <v>1</v>
      </c>
      <c r="I73" s="23">
        <f>$B$13*IF(H73=1,1,FixedParams!$B$46)</f>
        <v>0.3745928365283252</v>
      </c>
      <c r="J73">
        <f>EXP($C73*FixedParams!$B$41)*EXP(IF(H73=1,(1-FixedParams!$B$41)*$D73,0))*($B73^((FixedParams!$B$41-1)*$B$11/($B$11-1)))*((1/$B73-1)^$B$11*(I73)^($B$11-1)+1)^((FixedParams!$B$41-$B$11)/($B$11-1))/((1+IF(H73=1,FixedParams!$B$25,FixedParams!$B$24))^FixedParams!$B$41)</f>
        <v>9.7571163772857031E-2</v>
      </c>
      <c r="K73">
        <f t="shared" si="31"/>
        <v>0.73455589484525485</v>
      </c>
      <c r="L73">
        <f>K73*FixedParams!$B$8/K$15</f>
        <v>33.312928587390168</v>
      </c>
      <c r="M73">
        <f t="shared" si="2"/>
        <v>70.599346972845964</v>
      </c>
      <c r="N73">
        <f t="shared" si="8"/>
        <v>103.91227556023614</v>
      </c>
      <c r="O73" s="23">
        <f t="shared" si="9"/>
        <v>2.1192777088823616</v>
      </c>
      <c r="P73" s="23">
        <f t="shared" si="10"/>
        <v>1.6215638045571625</v>
      </c>
      <c r="Q73" s="22">
        <f>IF(H73=1,L73*(1+FixedParams!$B$25)+M73*FixedParams!$B$33*(1+FixedParams!$B$28)/FixedParams!$B$32,L73*(1+FixedParams!$B$23)+M73*FixedParams!$B$33*(1+FixedParams!$B$26)/FixedParams!$B$32)</f>
        <v>222.17117959337048</v>
      </c>
      <c r="R73" s="23">
        <f t="shared" si="11"/>
        <v>53.573147485128558</v>
      </c>
      <c r="S73" s="23">
        <f>R73^((FixedParams!$B$41-1)/FixedParams!$B$41)*EXP($C73)</f>
        <v>0.64711083312428275</v>
      </c>
      <c r="T73" s="7">
        <f>(L73*FixedParams!$B$32*(FixedParams!$C$25-FixedParams!$C$23)+FixedParams!$B$33*(FixedParams!$C$28-FixedParams!$C$26)*M73)/N73</f>
        <v>-820.82328012327082</v>
      </c>
      <c r="U73" s="7">
        <f>(L73*FixedParams!$B$32*(FixedParams!$C$25-FixedParams!$C$23)*$Z$12/$B$12+FixedParams!$B$33*(FixedParams!$C$28-FixedParams!$C$26)*M73)/N73</f>
        <v>-1171.0727901409966</v>
      </c>
      <c r="V73" s="14">
        <f t="shared" si="3"/>
        <v>-1.7329909394179528</v>
      </c>
      <c r="W73" s="14">
        <f t="shared" si="32"/>
        <v>0.58026172672241905</v>
      </c>
      <c r="X73" s="23"/>
      <c r="Y73" s="23">
        <f>EXP(-$D$17)*(($B73*FixedParams!$B$30)^$B$11*(1+FixedParams!$C$24)^(1-$B$11)+(1-$B73)^$B$11*((1+FixedParams!$C$27)/$Z$12)^(1-$B$11))^(1/(1-$B$11))</f>
        <v>6.3674310096142221</v>
      </c>
      <c r="Z73" s="23">
        <f>EXP($D73-$D$17)*(($B73*FixedParams!$C$31)^$B$11*(1+FixedParams!$C$25)^(1-$B$11)+(1-$B73)^$B$11*((1+FixedParams!$C$28)/$Z$12)^(1-$B$11))^(1/(1-$B$11))</f>
        <v>5.0820077696005059</v>
      </c>
      <c r="AA73" s="23">
        <f>EXP($D73-$D$17)*(($B73*FixedParams!$C$30)^$B$11*(1+FixedParams!$C$23)^(1-$B$11)+(1-$B73)^$B$11*((1+FixedParams!$C$26)/$Z$12)^(1-$B$11))^(1/(1-$B$11))</f>
        <v>5.1692871416729753</v>
      </c>
      <c r="AB73">
        <f>IF(FixedParams!$H$6=1,IF(Z73&lt;=MIN(Y73:AA73),1,0),$H73)</f>
        <v>1</v>
      </c>
      <c r="AC73">
        <f>IF(FixedParams!$H$6=1,IF(AA73&lt;=MIN(Y73:AA73),1,0),IF(AA73&lt;=Y73,1,0)*(1-$H73))</f>
        <v>0</v>
      </c>
      <c r="AD73" s="23">
        <f>$Z$13*IF(AB73=1,1,IF(AC73=1,FixedParams!$C$46,FixedParams!$C$47))</f>
        <v>0.42539737351864321</v>
      </c>
      <c r="AE73">
        <f>EXP($C73*FixedParams!$B$41)*EXP(IF(AB73+AC73=1,(1-FixedParams!$B$41)*$D73,0))*($B73^((FixedParams!$B$41-1)*$B$11/($B$11-1)))*((1/$B73-1)^$B$11*(AD73)^($B$11-1)+1)^((FixedParams!$B$41-$B$11)/($B$11-1))/((1+IF(AB73=1,FixedParams!$C$25,IF(AC73=1,FixedParams!$C$23,FixedParams!$C$24)))^FixedParams!$B$41)</f>
        <v>6.7666805433469424E-2</v>
      </c>
      <c r="AF73">
        <f t="shared" si="13"/>
        <v>0.73932588351295203</v>
      </c>
      <c r="AG73">
        <f t="shared" si="14"/>
        <v>27.723791650703227</v>
      </c>
      <c r="AH73">
        <f t="shared" si="15"/>
        <v>71.103912883856694</v>
      </c>
      <c r="AI73">
        <f t="shared" si="16"/>
        <v>98.827704534559928</v>
      </c>
      <c r="AJ73" s="23">
        <f t="shared" si="17"/>
        <v>2.5647254091253826</v>
      </c>
      <c r="AK73" s="23">
        <f t="shared" si="18"/>
        <v>1.6719129797704884</v>
      </c>
      <c r="AL73" s="22">
        <f>IF(AB73=1,AG73*(1+FixedParams!$C$25)+AH73*(1+FixedParams!$C$28)/$Z$12,IF(AC73=1,AG73*(1+FixedParams!$C$23)+AH73*(1+FixedParams!$C$26)/$Z$12,AG73*(1+FixedParams!$C$24)+AH73*(1+FixedParams!$C$27)/$Z$12))</f>
        <v>266.66231153096192</v>
      </c>
      <c r="AM73" s="23">
        <f t="shared" si="19"/>
        <v>52.471842551300178</v>
      </c>
      <c r="AN73" s="23">
        <f>AM73^((FixedParams!$B$41-1)/FixedParams!$B$41)*EXP($C73)</f>
        <v>0.6471242880323913</v>
      </c>
      <c r="AO73" s="23">
        <f t="shared" si="20"/>
        <v>-5.0169063247968777E-2</v>
      </c>
      <c r="AP73" s="23">
        <f t="shared" si="21"/>
        <v>-2.0771269425660367E-2</v>
      </c>
      <c r="AR73" s="23">
        <f>EXP(-$D$17)*(($B73*FixedParams!$B$30)^$B$11*(1+FixedParams!$C$24)^(1-$B$11)+(1-$B73)^$B$11*((1+FixedParams!$C$27)/$AS$12)^(1-$B$11))^(1/(1-$B$11))</f>
        <v>6.6845189878161522</v>
      </c>
      <c r="AS73" s="23">
        <f>EXP($D73-$D$17)*(($B73*FixedParams!$C$31)^$B$11*(1+FixedParams!$C$25)^(1-$B$11)+(1-$B73)^$B$11*((1+FixedParams!$C$28)/$AS$12)^(1-$B$11))^(1/(1-$B$11))</f>
        <v>5.3332177606775675</v>
      </c>
      <c r="AT73" s="23">
        <f>EXP($D73-$D$17)*(($B73*FixedParams!$C$30)^$B$11*(1+FixedParams!$C$23)^(1-$B$11)+(1-$B73)^$B$11*((1+FixedParams!$C$26)/$AS$12)^(1-$B$11))^(1/(1-$B$11))</f>
        <v>5.4205325689344352</v>
      </c>
      <c r="AU73">
        <f>IF(FixedParams!$H$6=1,IF(AS73&lt;=MIN(AR73:AT73),1,0),$H73)</f>
        <v>1</v>
      </c>
      <c r="AV73">
        <f>IF(FixedParams!$H$6=1,IF(AT73&lt;=MIN(AR73:AT73),1,0),IF(AT73&lt;=AR73,1,0)*(1-$H73))</f>
        <v>0</v>
      </c>
      <c r="AW73" s="23">
        <f>$AS$13*IF(AU73=1,1,IF(AV73=1,FixedParams!$C$46,FixedParams!$C$47))</f>
        <v>0.40208315658592064</v>
      </c>
      <c r="AX73">
        <f>EXP($C73*FixedParams!$B$41)*EXP(IF(AU73+AV73=1,(1-FixedParams!$B$41)*$D73,0))*($B73^((FixedParams!$B$41-1)*$B$11/($B$11-1)))*((1/$B73-1)^$B$11*(AW73)^($B$11-1)+1)^((FixedParams!$B$41-$B$11)/($B$11-1))/((1+IF(AU73=1,FixedParams!$C$25,IF(AV73=1,FixedParams!$C$23,FixedParams!$C$24)))^FixedParams!$B$41)</f>
        <v>6.9322405409331017E-2</v>
      </c>
      <c r="AY73">
        <f t="shared" si="22"/>
        <v>0.73723840625241777</v>
      </c>
      <c r="AZ73">
        <f t="shared" si="23"/>
        <v>30.303698371210178</v>
      </c>
      <c r="BA73">
        <f t="shared" si="24"/>
        <v>71.419716818969576</v>
      </c>
      <c r="BB73">
        <f t="shared" si="25"/>
        <v>101.72341519017975</v>
      </c>
      <c r="BC73" s="23">
        <f t="shared" si="26"/>
        <v>2.3567986964528855</v>
      </c>
      <c r="BD73" s="23">
        <f t="shared" si="27"/>
        <v>1.6583978956592009</v>
      </c>
      <c r="BE73" s="22">
        <f>IF(AU73=1,AZ73*(1+FixedParams!$C$25)+BA73*(1+FixedParams!$C$28)/$AS$12,IF(AV73=1,AZ73*(1+FixedParams!$C$23)+BA73*(1+FixedParams!$C$26)/$AS$12,AZ73*(1+FixedParams!$C$24)+BA73*(1+FixedParams!$C$27)/$AS$12))</f>
        <v>284.52972989715687</v>
      </c>
      <c r="BF73" s="23">
        <f t="shared" si="28"/>
        <v>53.350480453850487</v>
      </c>
      <c r="BG73" s="23">
        <f>BF73^((FixedParams!$B$41-1)/FixedParams!$B$41)*EXP($C73)</f>
        <v>0.64711353103108893</v>
      </c>
      <c r="BH73" s="23">
        <f t="shared" si="29"/>
        <v>-2.1289524550950525E-2</v>
      </c>
      <c r="BI73" s="23">
        <f t="shared" si="30"/>
        <v>-4.16497938677865E-3</v>
      </c>
      <c r="BJ73" s="23">
        <f t="shared" si="4"/>
        <v>9.5152825224597126E-3</v>
      </c>
      <c r="BK73" s="23"/>
    </row>
    <row r="74" spans="1:63">
      <c r="A74">
        <v>0.28500000000000003</v>
      </c>
      <c r="B74">
        <f t="shared" si="5"/>
        <v>0.1867777152388603</v>
      </c>
      <c r="C74">
        <f>(D74-$D$17)*FixedParams!$B$41+$D$9*($A74-0.5)^2+$A74*$B$10</f>
        <v>-0.45187046671705455</v>
      </c>
      <c r="D74">
        <f>(A74-$B$6)*FixedParams!$B$40/(FixedParams!$B$39*Sectors!$B$6)</f>
        <v>-0.11854686558844024</v>
      </c>
      <c r="E74">
        <f t="shared" si="6"/>
        <v>0.63643660410869041</v>
      </c>
      <c r="F74" s="23">
        <f>EXP(-$D$17)*(($B74*FixedParams!$B$30)^$B$11*(1+FixedParams!$B$23)^(1-$B$11)+(1-$B74)^$B$11*((1+FixedParams!$B$26)/$B$12)^(1-$B$11))^(1/(1-$B$11))</f>
        <v>4.8567541379183714</v>
      </c>
      <c r="G74" s="23">
        <f>EXP($D74-$D$17)*(($B74*FixedParams!$B$31)^$B$11*(1+FixedParams!$B$25)^(1-$B$11)+(1-$B74)^$B$11*((1+FixedParams!$B$28)/$B$12)^(1-$B$11))^(1/(1-$B$11))</f>
        <v>4.1632034720773117</v>
      </c>
      <c r="H74">
        <f t="shared" si="7"/>
        <v>1</v>
      </c>
      <c r="I74" s="23">
        <f>$B$13*IF(H74=1,1,FixedParams!$B$46)</f>
        <v>0.3745928365283252</v>
      </c>
      <c r="J74">
        <f>EXP($C74*FixedParams!$B$41)*EXP(IF(H74=1,(1-FixedParams!$B$41)*$D74,0))*($B74^((FixedParams!$B$41-1)*$B$11/($B$11-1)))*((1/$B74-1)^$B$11*(I74)^($B$11-1)+1)^((FixedParams!$B$41-$B$11)/($B$11-1))/((1+IF(H74=1,FixedParams!$B$25,FixedParams!$B$24))^FixedParams!$B$41)</f>
        <v>9.6997832701454165E-2</v>
      </c>
      <c r="K74">
        <f t="shared" si="31"/>
        <v>0.7302396224763269</v>
      </c>
      <c r="L74">
        <f>K74*FixedParams!$B$8/K$15</f>
        <v>33.117180824423656</v>
      </c>
      <c r="M74">
        <f t="shared" si="2"/>
        <v>68.979315447449167</v>
      </c>
      <c r="N74">
        <f t="shared" si="8"/>
        <v>102.09649627187282</v>
      </c>
      <c r="O74" s="23">
        <f t="shared" si="9"/>
        <v>2.082886095080215</v>
      </c>
      <c r="P74" s="23">
        <f t="shared" si="10"/>
        <v>1.6278752505378584</v>
      </c>
      <c r="Q74" s="22">
        <f>IF(H74=1,L74*(1+FixedParams!$B$25)+M74*FixedParams!$B$33*(1+FixedParams!$B$28)/FixedParams!$B$32,L74*(1+FixedParams!$B$23)+M74*FixedParams!$B$33*(1+FixedParams!$B$26)/FixedParams!$B$32)</f>
        <v>217.64272946892976</v>
      </c>
      <c r="R74" s="23">
        <f t="shared" si="11"/>
        <v>52.27770656146496</v>
      </c>
      <c r="S74" s="23">
        <f>R74^((FixedParams!$B$41-1)/FixedParams!$B$41)*EXP($C74)</f>
        <v>0.63392096242119689</v>
      </c>
      <c r="T74" s="7">
        <f>(L74*FixedParams!$B$32*(FixedParams!$C$25-FixedParams!$C$23)+FixedParams!$B$33*(FixedParams!$C$28-FixedParams!$C$26)*M74)/N74</f>
        <v>-777.89021244815933</v>
      </c>
      <c r="U74" s="7">
        <f>(L74*FixedParams!$B$32*(FixedParams!$C$25-FixedParams!$C$23)*$Z$12/$B$12+FixedParams!$B$33*(FixedParams!$C$28-FixedParams!$C$26)*M74)/N74</f>
        <v>-1132.2742070072693</v>
      </c>
      <c r="V74" s="14">
        <f t="shared" si="3"/>
        <v>-1.715670089816848</v>
      </c>
      <c r="W74" s="14">
        <f t="shared" si="32"/>
        <v>0.58526934166970501</v>
      </c>
      <c r="X74" s="23"/>
      <c r="Y74" s="23">
        <f>EXP(-$D$17)*(($B74*FixedParams!$B$30)^$B$11*(1+FixedParams!$C$24)^(1-$B$11)+(1-$B74)^$B$11*((1+FixedParams!$C$27)/$Z$12)^(1-$B$11))^(1/(1-$B$11))</f>
        <v>6.3781946590539542</v>
      </c>
      <c r="Z74" s="23">
        <f>EXP($D74-$D$17)*(($B74*FixedParams!$C$31)^$B$11*(1+FixedParams!$C$25)^(1-$B$11)+(1-$B74)^$B$11*((1+FixedParams!$C$28)/$Z$12)^(1-$B$11))^(1/(1-$B$11))</f>
        <v>5.1031996524665661</v>
      </c>
      <c r="AA74" s="23">
        <f>EXP($D74-$D$17)*(($B74*FixedParams!$C$30)^$B$11*(1+FixedParams!$C$23)^(1-$B$11)+(1-$B74)^$B$11*((1+FixedParams!$C$26)/$Z$12)^(1-$B$11))^(1/(1-$B$11))</f>
        <v>5.1883357592937536</v>
      </c>
      <c r="AB74">
        <f>IF(FixedParams!$H$6=1,IF(Z74&lt;=MIN(Y74:AA74),1,0),$H74)</f>
        <v>1</v>
      </c>
      <c r="AC74">
        <f>IF(FixedParams!$H$6=1,IF(AA74&lt;=MIN(Y74:AA74),1,0),IF(AA74&lt;=Y74,1,0)*(1-$H74))</f>
        <v>0</v>
      </c>
      <c r="AD74" s="23">
        <f>$Z$13*IF(AB74=1,1,IF(AC74=1,FixedParams!$C$46,FixedParams!$C$47))</f>
        <v>0.42539737351864321</v>
      </c>
      <c r="AE74">
        <f>EXP($C74*FixedParams!$B$41)*EXP(IF(AB74+AC74=1,(1-FixedParams!$B$41)*$D74,0))*($B74^((FixedParams!$B$41-1)*$B$11/($B$11-1)))*((1/$B74-1)^$B$11*(AD74)^($B$11-1)+1)^((FixedParams!$B$41-$B$11)/($B$11-1))/((1+IF(AB74=1,FixedParams!$C$25,IF(AC74=1,FixedParams!$C$23,FixedParams!$C$24)))^FixedParams!$B$41)</f>
        <v>6.7278518205156457E-2</v>
      </c>
      <c r="AF74">
        <f t="shared" si="13"/>
        <v>0.73508346662493251</v>
      </c>
      <c r="AG74">
        <f t="shared" si="14"/>
        <v>27.564706348102948</v>
      </c>
      <c r="AH74">
        <f t="shared" si="15"/>
        <v>69.481933506592497</v>
      </c>
      <c r="AI74">
        <f t="shared" si="16"/>
        <v>97.046639854695442</v>
      </c>
      <c r="AJ74" s="23">
        <f t="shared" si="17"/>
        <v>2.5206846983651747</v>
      </c>
      <c r="AK74" s="23">
        <f t="shared" si="18"/>
        <v>1.6788848274409076</v>
      </c>
      <c r="AL74" s="22">
        <f>IF(AB74=1,AG74*(1+FixedParams!$C$25)+AH74*(1+FixedParams!$C$28)/$Z$12,IF(AC74=1,AG74*(1+FixedParams!$C$23)+AH74*(1+FixedParams!$C$26)/$Z$12,AG74*(1+FixedParams!$C$24)+AH74*(1+FixedParams!$C$27)/$Z$12))</f>
        <v>261.22708396041384</v>
      </c>
      <c r="AM74" s="23">
        <f t="shared" si="19"/>
        <v>51.188881829099728</v>
      </c>
      <c r="AN74" s="23">
        <f>AM74^((FixedParams!$B$41-1)/FixedParams!$B$41)*EXP($C74)</f>
        <v>0.6339343184724201</v>
      </c>
      <c r="AO74" s="23">
        <f t="shared" si="20"/>
        <v>-5.072672176058074E-2</v>
      </c>
      <c r="AP74" s="23">
        <f t="shared" si="21"/>
        <v>-2.1047662731673664E-2</v>
      </c>
      <c r="AR74" s="23">
        <f>EXP(-$D$17)*(($B74*FixedParams!$B$30)^$B$11*(1+FixedParams!$C$24)^(1-$B$11)+(1-$B74)^$B$11*((1+FixedParams!$C$27)/$AS$12)^(1-$B$11))^(1/(1-$B$11))</f>
        <v>6.6950371812847314</v>
      </c>
      <c r="AS74" s="23">
        <f>EXP($D74-$D$17)*(($B74*FixedParams!$C$31)^$B$11*(1+FixedParams!$C$25)^(1-$B$11)+(1-$B74)^$B$11*((1+FixedParams!$C$28)/$AS$12)^(1-$B$11))^(1/(1-$B$11))</f>
        <v>5.354808771333369</v>
      </c>
      <c r="AT74" s="23">
        <f>EXP($D74-$D$17)*(($B74*FixedParams!$C$30)^$B$11*(1+FixedParams!$C$23)^(1-$B$11)+(1-$B74)^$B$11*((1+FixedParams!$C$26)/$AS$12)^(1-$B$11))^(1/(1-$B$11))</f>
        <v>5.4397962632417496</v>
      </c>
      <c r="AU74">
        <f>IF(FixedParams!$H$6=1,IF(AS74&lt;=MIN(AR74:AT74),1,0),$H74)</f>
        <v>1</v>
      </c>
      <c r="AV74">
        <f>IF(FixedParams!$H$6=1,IF(AT74&lt;=MIN(AR74:AT74),1,0),IF(AT74&lt;=AR74,1,0)*(1-$H74))</f>
        <v>0</v>
      </c>
      <c r="AW74" s="23">
        <f>$AS$13*IF(AU74=1,1,IF(AV74=1,FixedParams!$C$46,FixedParams!$C$47))</f>
        <v>0.40208315658592064</v>
      </c>
      <c r="AX74">
        <f>EXP($C74*FixedParams!$B$41)*EXP(IF(AU74+AV74=1,(1-FixedParams!$B$41)*$D74,0))*($B74^((FixedParams!$B$41-1)*$B$11/($B$11-1)))*((1/$B74-1)^$B$11*(AW74)^($B$11-1)+1)^((FixedParams!$B$41-$B$11)/($B$11-1))/((1+IF(AU74=1,FixedParams!$C$25,IF(AV74=1,FixedParams!$C$23,FixedParams!$C$24)))^FixedParams!$B$41)</f>
        <v>6.8920436974053048E-2</v>
      </c>
      <c r="AY74">
        <f t="shared" si="22"/>
        <v>0.73296350311196468</v>
      </c>
      <c r="AZ74">
        <f t="shared" si="23"/>
        <v>30.1279812975529</v>
      </c>
      <c r="BA74">
        <f t="shared" si="24"/>
        <v>69.786299981898452</v>
      </c>
      <c r="BB74">
        <f t="shared" si="25"/>
        <v>99.914281279451359</v>
      </c>
      <c r="BC74" s="23">
        <f t="shared" si="26"/>
        <v>2.3163284420774231</v>
      </c>
      <c r="BD74" s="23">
        <f t="shared" si="27"/>
        <v>1.6651117573921197</v>
      </c>
      <c r="BE74" s="22">
        <f>IF(AU74=1,AZ74*(1+FixedParams!$C$25)+BA74*(1+FixedParams!$C$28)/$AS$12,IF(AV74=1,AZ74*(1+FixedParams!$C$23)+BA74*(1+FixedParams!$C$26)/$AS$12,AZ74*(1+FixedParams!$C$24)+BA74*(1+FixedParams!$C$27)/$AS$12))</f>
        <v>278.73028706104873</v>
      </c>
      <c r="BF74" s="23">
        <f t="shared" si="28"/>
        <v>52.052332578749358</v>
      </c>
      <c r="BG74" s="23">
        <f>BF74^((FixedParams!$B$41-1)/FixedParams!$B$41)*EXP($C74)</f>
        <v>0.63392370396787345</v>
      </c>
      <c r="BH74" s="23">
        <f t="shared" si="29"/>
        <v>-2.1605776762218858E-2</v>
      </c>
      <c r="BI74" s="23">
        <f t="shared" si="30"/>
        <v>-4.320411170956137E-3</v>
      </c>
      <c r="BJ74" s="23">
        <f t="shared" si="4"/>
        <v>9.3598507382822264E-3</v>
      </c>
      <c r="BK74" s="23"/>
    </row>
    <row r="75" spans="1:63">
      <c r="A75">
        <v>0.28999999999999998</v>
      </c>
      <c r="B75">
        <f t="shared" si="5"/>
        <v>0.18852530506835935</v>
      </c>
      <c r="C75">
        <f>(D75-$D$17)*FixedParams!$B$41+$D$9*($A75-0.5)^2+$A75*$B$10</f>
        <v>-0.47227577206836807</v>
      </c>
      <c r="D75">
        <f>(A75-$B$6)*FixedParams!$B$40/(FixedParams!$B$39*Sectors!$B$6)</f>
        <v>-0.11586039454707249</v>
      </c>
      <c r="E75">
        <f t="shared" si="6"/>
        <v>0.62358152283746304</v>
      </c>
      <c r="F75" s="23">
        <f>EXP(-$D$17)*(($B75*FixedParams!$B$30)^$B$11*(1+FixedParams!$B$23)^(1-$B$11)+(1-$B75)^$B$11*((1+FixedParams!$B$26)/$B$12)^(1-$B$11))^(1/(1-$B$11))</f>
        <v>4.8629172381978698</v>
      </c>
      <c r="G75" s="23">
        <f>EXP($D75-$D$17)*(($B75*FixedParams!$B$31)^$B$11*(1+FixedParams!$B$25)^(1-$B$11)+(1-$B75)^$B$11*((1+FixedParams!$B$28)/$B$12)^(1-$B$11))^(1/(1-$B$11))</f>
        <v>4.1793022235559611</v>
      </c>
      <c r="H75">
        <f t="shared" si="7"/>
        <v>1</v>
      </c>
      <c r="I75" s="23">
        <f>$B$13*IF(H75=1,1,FixedParams!$B$46)</f>
        <v>0.3745928365283252</v>
      </c>
      <c r="J75">
        <f>EXP($C75*FixedParams!$B$41)*EXP(IF(H75=1,(1-FixedParams!$B$41)*$D75,0))*($B75^((FixedParams!$B$41-1)*$B$11/($B$11-1)))*((1/$B75-1)^$B$11*(I75)^($B$11-1)+1)^((FixedParams!$B$41-$B$11)/($B$11-1))/((1+IF(H75=1,FixedParams!$B$25,FixedParams!$B$24))^FixedParams!$B$41)</f>
        <v>9.6434461190214094E-2</v>
      </c>
      <c r="K75">
        <f t="shared" si="31"/>
        <v>0.72599832977705514</v>
      </c>
      <c r="L75">
        <f>K75*FixedParams!$B$8/K$15</f>
        <v>32.924833473050448</v>
      </c>
      <c r="M75">
        <f t="shared" si="2"/>
        <v>67.409449831814314</v>
      </c>
      <c r="N75">
        <f t="shared" si="8"/>
        <v>100.33428330486475</v>
      </c>
      <c r="O75" s="23">
        <f t="shared" si="9"/>
        <v>2.0473740554220305</v>
      </c>
      <c r="P75" s="23">
        <f t="shared" si="10"/>
        <v>1.6341701047943036</v>
      </c>
      <c r="Q75" s="22">
        <f>IF(H75=1,L75*(1+FixedParams!$B$25)+M75*FixedParams!$B$33*(1+FixedParams!$B$28)/FixedParams!$B$32,L75*(1+FixedParams!$B$23)+M75*FixedParams!$B$33*(1+FixedParams!$B$26)/FixedParams!$B$32)</f>
        <v>213.25184158982302</v>
      </c>
      <c r="R75" s="23">
        <f t="shared" si="11"/>
        <v>51.025704814517482</v>
      </c>
      <c r="S75" s="23">
        <f>R75^((FixedParams!$B$41-1)/FixedParams!$B$41)*EXP($C75)</f>
        <v>0.62113176483578336</v>
      </c>
      <c r="T75" s="7">
        <f>(L75*FixedParams!$B$32*(FixedParams!$C$25-FixedParams!$C$23)+FixedParams!$B$33*(FixedParams!$C$28-FixedParams!$C$26)*M75)/N75</f>
        <v>-735.00629029748063</v>
      </c>
      <c r="U75" s="7">
        <f>(L75*FixedParams!$B$32*(FixedParams!$C$25-FixedParams!$C$23)*$Z$12/$B$12+FixedParams!$B$33*(FixedParams!$C$28-FixedParams!$C$26)*M75)/N75</f>
        <v>-1093.5200366494882</v>
      </c>
      <c r="V75" s="14">
        <f t="shared" si="3"/>
        <v>-1.6984736356037757</v>
      </c>
      <c r="W75" s="14">
        <f t="shared" si="32"/>
        <v>0.59019052383706105</v>
      </c>
      <c r="X75" s="23"/>
      <c r="Y75" s="23">
        <f>EXP(-$D$17)*(($B75*FixedParams!$B$30)^$B$11*(1+FixedParams!$C$24)^(1-$B$11)+(1-$B75)^$B$11*((1+FixedParams!$C$27)/$Z$12)^(1-$B$11))^(1/(1-$B$11))</f>
        <v>6.3888314290195387</v>
      </c>
      <c r="Z75" s="23">
        <f>EXP($D75-$D$17)*(($B75*FixedParams!$C$31)^$B$11*(1+FixedParams!$C$25)^(1-$B$11)+(1-$B75)^$B$11*((1+FixedParams!$C$28)/$Z$12)^(1-$B$11))^(1/(1-$B$11))</f>
        <v>5.1243578506706955</v>
      </c>
      <c r="AA75" s="23">
        <f>EXP($D75-$D$17)*(($B75*FixedParams!$C$30)^$B$11*(1+FixedParams!$C$23)^(1-$B$11)+(1-$B75)^$B$11*((1+FixedParams!$C$26)/$Z$12)^(1-$B$11))^(1/(1-$B$11))</f>
        <v>5.2073183726033889</v>
      </c>
      <c r="AB75">
        <f>IF(FixedParams!$H$6=1,IF(Z75&lt;=MIN(Y75:AA75),1,0),$H75)</f>
        <v>1</v>
      </c>
      <c r="AC75">
        <f>IF(FixedParams!$H$6=1,IF(AA75&lt;=MIN(Y75:AA75),1,0),IF(AA75&lt;=Y75,1,0)*(1-$H75))</f>
        <v>0</v>
      </c>
      <c r="AD75" s="23">
        <f>$Z$13*IF(AB75=1,1,IF(AC75=1,FixedParams!$C$46,FixedParams!$C$47))</f>
        <v>0.42539737351864321</v>
      </c>
      <c r="AE75">
        <f>EXP($C75*FixedParams!$B$41)*EXP(IF(AB75+AC75=1,(1-FixedParams!$B$41)*$D75,0))*($B75^((FixedParams!$B$41-1)*$B$11/($B$11-1)))*((1/$B75-1)^$B$11*(AD75)^($B$11-1)+1)^((FixedParams!$B$41-$B$11)/($B$11-1))/((1+IF(AB75=1,FixedParams!$C$25,IF(AC75=1,FixedParams!$C$23,FixedParams!$C$24)))^FixedParams!$B$41)</f>
        <v>6.6897076829035979E-2</v>
      </c>
      <c r="AF75">
        <f t="shared" si="13"/>
        <v>0.73091584735279269</v>
      </c>
      <c r="AG75">
        <f t="shared" si="14"/>
        <v>27.408425862113123</v>
      </c>
      <c r="AH75">
        <f t="shared" si="15"/>
        <v>67.910088032947982</v>
      </c>
      <c r="AI75">
        <f t="shared" si="16"/>
        <v>95.318513895061102</v>
      </c>
      <c r="AJ75" s="23">
        <f t="shared" si="17"/>
        <v>2.4777084380763585</v>
      </c>
      <c r="AK75" s="23">
        <f t="shared" si="18"/>
        <v>1.685845593305463</v>
      </c>
      <c r="AL75" s="22">
        <f>IF(AB75=1,AG75*(1+FixedParams!$C$25)+AH75*(1+FixedParams!$C$28)/$Z$12,IF(AC75=1,AG75*(1+FixedParams!$C$23)+AH75*(1+FixedParams!$C$26)/$Z$12,AG75*(1+FixedParams!$C$24)+AH75*(1+FixedParams!$C$27)/$Z$12))</f>
        <v>255.95696374636481</v>
      </c>
      <c r="AM75" s="23">
        <f t="shared" si="19"/>
        <v>49.949080685858853</v>
      </c>
      <c r="AN75" s="23">
        <f>AM75^((FixedParams!$B$41-1)/FixedParams!$B$41)*EXP($C75)</f>
        <v>0.62114502413314254</v>
      </c>
      <c r="AO75" s="23">
        <f t="shared" si="20"/>
        <v>-5.128338277559806E-2</v>
      </c>
      <c r="AP75" s="23">
        <f t="shared" si="21"/>
        <v>-2.1325421484186247E-2</v>
      </c>
      <c r="AR75" s="23">
        <f>EXP(-$D$17)*(($B75*FixedParams!$B$30)^$B$11*(1+FixedParams!$C$24)^(1-$B$11)+(1-$B75)^$B$11*((1+FixedParams!$C$27)/$AS$12)^(1-$B$11))^(1/(1-$B$11))</f>
        <v>6.7054155634155475</v>
      </c>
      <c r="AS75" s="23">
        <f>EXP($D75-$D$17)*(($B75*FixedParams!$C$31)^$B$11*(1+FixedParams!$C$25)^(1-$B$11)+(1-$B75)^$B$11*((1+FixedParams!$C$28)/$AS$12)^(1-$B$11))^(1/(1-$B$11))</f>
        <v>5.3763558673295799</v>
      </c>
      <c r="AT75" s="23">
        <f>EXP($D75-$D$17)*(($B75*FixedParams!$C$30)^$B$11*(1+FixedParams!$C$23)^(1-$B$11)+(1-$B75)^$B$11*((1+FixedParams!$C$26)/$AS$12)^(1-$B$11))^(1/(1-$B$11))</f>
        <v>5.458982408660038</v>
      </c>
      <c r="AU75">
        <f>IF(FixedParams!$H$6=1,IF(AS75&lt;=MIN(AR75:AT75),1,0),$H75)</f>
        <v>1</v>
      </c>
      <c r="AV75">
        <f>IF(FixedParams!$H$6=1,IF(AT75&lt;=MIN(AR75:AT75),1,0),IF(AT75&lt;=AR75,1,0)*(1-$H75))</f>
        <v>0</v>
      </c>
      <c r="AW75" s="23">
        <f>$AS$13*IF(AU75=1,1,IF(AV75=1,FixedParams!$C$46,FixedParams!$C$47))</f>
        <v>0.40208315658592064</v>
      </c>
      <c r="AX75">
        <f>EXP($C75*FixedParams!$B$41)*EXP(IF(AU75+AV75=1,(1-FixedParams!$B$41)*$D75,0))*($B75^((FixedParams!$B$41-1)*$B$11/($B$11-1)))*((1/$B75-1)^$B$11*(AW75)^($B$11-1)+1)^((FixedParams!$B$41-$B$11)/($B$11-1))/((1+IF(AU75=1,FixedParams!$C$25,IF(AV75=1,FixedParams!$C$23,FixedParams!$C$24)))^FixedParams!$B$41)</f>
        <v>6.8525508687441755E-2</v>
      </c>
      <c r="AY75">
        <f t="shared" si="22"/>
        <v>0.72876347140668696</v>
      </c>
      <c r="AZ75">
        <f t="shared" si="23"/>
        <v>29.955341764849717</v>
      </c>
      <c r="BA75">
        <f t="shared" si="24"/>
        <v>68.203410747398564</v>
      </c>
      <c r="BB75">
        <f t="shared" si="25"/>
        <v>98.158752512248284</v>
      </c>
      <c r="BC75" s="23">
        <f t="shared" si="26"/>
        <v>2.2768363413376242</v>
      </c>
      <c r="BD75" s="23">
        <f t="shared" si="27"/>
        <v>1.6718119635830522</v>
      </c>
      <c r="BE75" s="22">
        <f>IF(AU75=1,AZ75*(1+FixedParams!$C$25)+BA75*(1+FixedParams!$C$28)/$AS$12,IF(AV75=1,AZ75*(1+FixedParams!$C$23)+BA75*(1+FixedParams!$C$26)/$AS$12,AZ75*(1+FixedParams!$C$24)+BA75*(1+FixedParams!$C$27)/$AS$12))</f>
        <v>273.10701561621619</v>
      </c>
      <c r="BF75" s="23">
        <f t="shared" si="28"/>
        <v>50.797793590227435</v>
      </c>
      <c r="BG75" s="23">
        <f>BF75^((FixedParams!$B$41-1)/FixedParams!$B$41)*EXP($C75)</f>
        <v>0.62113454818465541</v>
      </c>
      <c r="BH75" s="23">
        <f t="shared" si="29"/>
        <v>-2.1921352586768986E-2</v>
      </c>
      <c r="BI75" s="23">
        <f t="shared" si="30"/>
        <v>-4.4766013439246442E-3</v>
      </c>
      <c r="BJ75" s="23">
        <f t="shared" si="4"/>
        <v>9.2036605653137184E-3</v>
      </c>
      <c r="BK75" s="23"/>
    </row>
    <row r="76" spans="1:63">
      <c r="A76">
        <v>0.29499999999999998</v>
      </c>
      <c r="B76">
        <f t="shared" si="5"/>
        <v>0.19027289489785842</v>
      </c>
      <c r="C76">
        <f>(D76-$D$17)*FixedParams!$B$41+$D$9*($A76-0.5)^2+$A76*$B$10</f>
        <v>-0.49246857908137665</v>
      </c>
      <c r="D76">
        <f>(A76-$B$6)*FixedParams!$B$40/(FixedParams!$B$39*Sectors!$B$6)</f>
        <v>-0.11317392350570471</v>
      </c>
      <c r="E76">
        <f t="shared" si="6"/>
        <v>0.61111594258468727</v>
      </c>
      <c r="F76" s="23">
        <f>EXP(-$D$17)*(($B76*FixedParams!$B$30)^$B$11*(1+FixedParams!$B$23)^(1-$B$11)+(1-$B76)^$B$11*((1+FixedParams!$B$26)/$B$12)^(1-$B$11))^(1/(1-$B$11))</f>
        <v>4.8689679515755957</v>
      </c>
      <c r="G76" s="23">
        <f>EXP($D76-$D$17)*(($B76*FixedParams!$B$31)^$B$11*(1+FixedParams!$B$25)^(1-$B$11)+(1-$B76)^$B$11*((1+FixedParams!$B$28)/$B$12)^(1-$B$11))^(1/(1-$B$11))</f>
        <v>4.1953577423460384</v>
      </c>
      <c r="H76">
        <f t="shared" si="7"/>
        <v>1</v>
      </c>
      <c r="I76" s="23">
        <f>$B$13*IF(H76=1,1,FixedParams!$B$46)</f>
        <v>0.3745928365283252</v>
      </c>
      <c r="J76">
        <f>EXP($C76*FixedParams!$B$41)*EXP(IF(H76=1,(1-FixedParams!$B$41)*$D76,0))*($B76^((FixedParams!$B$41-1)*$B$11/($B$11-1)))*((1/$B76-1)^$B$11*(I76)^($B$11-1)+1)^((FixedParams!$B$41-$B$11)/($B$11-1))/((1+IF(H76=1,FixedParams!$B$25,FixedParams!$B$24))^FixedParams!$B$41)</f>
        <v>9.5881148990825199E-2</v>
      </c>
      <c r="K76">
        <f t="shared" si="31"/>
        <v>0.72183276771922122</v>
      </c>
      <c r="L76">
        <f>K76*FixedParams!$B$8/K$15</f>
        <v>32.735920590677907</v>
      </c>
      <c r="M76">
        <f t="shared" si="2"/>
        <v>65.888009517802899</v>
      </c>
      <c r="N76">
        <f t="shared" si="8"/>
        <v>98.623930108480806</v>
      </c>
      <c r="O76" s="23">
        <f t="shared" si="9"/>
        <v>2.0127128954658327</v>
      </c>
      <c r="P76" s="23">
        <f t="shared" si="10"/>
        <v>1.6404480544184834</v>
      </c>
      <c r="Q76" s="22">
        <f>IF(H76=1,L76*(1+FixedParams!$B$25)+M76*FixedParams!$B$33*(1+FixedParams!$B$28)/FixedParams!$B$32,L76*(1+FixedParams!$B$23)+M76*FixedParams!$B$33*(1+FixedParams!$B$26)/FixedParams!$B$32)</f>
        <v>208.99389526258517</v>
      </c>
      <c r="R76" s="23">
        <f t="shared" si="11"/>
        <v>49.815512310927765</v>
      </c>
      <c r="S76" s="23">
        <f>R76^((FixedParams!$B$41-1)/FixedParams!$B$41)*EXP($C76)</f>
        <v>0.60872978182313364</v>
      </c>
      <c r="T76" s="7">
        <f>(L76*FixedParams!$B$32*(FixedParams!$C$25-FixedParams!$C$23)+FixedParams!$B$33*(FixedParams!$C$28-FixedParams!$C$26)*M76)/N76</f>
        <v>-692.17494583202927</v>
      </c>
      <c r="U76" s="7">
        <f>(L76*FixedParams!$B$32*(FixedParams!$C$25-FixedParams!$C$23)*$Z$12/$B$12+FixedParams!$B$33*(FixedParams!$C$28-FixedParams!$C$26)*M76)/N76</f>
        <v>-1054.8133807089555</v>
      </c>
      <c r="V76" s="14">
        <f t="shared" si="3"/>
        <v>-1.6813991234264338</v>
      </c>
      <c r="W76" s="14">
        <f t="shared" si="32"/>
        <v>0.5950278168354044</v>
      </c>
      <c r="X76" s="23"/>
      <c r="Y76" s="23">
        <f>EXP(-$D$17)*(($B76*FixedParams!$B$30)^$B$11*(1+FixedParams!$C$24)^(1-$B$11)+(1-$B76)^$B$11*((1+FixedParams!$C$27)/$Z$12)^(1-$B$11))^(1/(1-$B$11))</f>
        <v>6.3993407525449006</v>
      </c>
      <c r="Z76" s="23">
        <f>EXP($D76-$D$17)*(($B76*FixedParams!$C$31)^$B$11*(1+FixedParams!$C$25)^(1-$B$11)+(1-$B76)^$B$11*((1+FixedParams!$C$28)/$Z$12)^(1-$B$11))^(1/(1-$B$11))</f>
        <v>5.1454813646607915</v>
      </c>
      <c r="AA76" s="23">
        <f>EXP($D76-$D$17)*(($B76*FixedParams!$C$30)^$B$11*(1+FixedParams!$C$23)^(1-$B$11)+(1-$B76)^$B$11*((1+FixedParams!$C$26)/$Z$12)^(1-$B$11))^(1/(1-$B$11))</f>
        <v>5.2262340188249041</v>
      </c>
      <c r="AB76">
        <f>IF(FixedParams!$H$6=1,IF(Z76&lt;=MIN(Y76:AA76),1,0),$H76)</f>
        <v>1</v>
      </c>
      <c r="AC76">
        <f>IF(FixedParams!$H$6=1,IF(AA76&lt;=MIN(Y76:AA76),1,0),IF(AA76&lt;=Y76,1,0)*(1-$H76))</f>
        <v>0</v>
      </c>
      <c r="AD76" s="23">
        <f>$Z$13*IF(AB76=1,1,IF(AC76=1,FixedParams!$C$46,FixedParams!$C$47))</f>
        <v>0.42539737351864321</v>
      </c>
      <c r="AE76">
        <f>EXP($C76*FixedParams!$B$41)*EXP(IF(AB76+AC76=1,(1-FixedParams!$B$41)*$D76,0))*($B76^((FixedParams!$B$41-1)*$B$11/($B$11-1)))*((1/$B76-1)^$B$11*(AD76)^($B$11-1)+1)^((FixedParams!$B$41-$B$11)/($B$11-1))/((1+IF(AB76=1,FixedParams!$C$25,IF(AC76=1,FixedParams!$C$23,FixedParams!$C$24)))^FixedParams!$B$41)</f>
        <v>6.6522552165551654E-2</v>
      </c>
      <c r="AF76">
        <f t="shared" si="13"/>
        <v>0.72682379991603008</v>
      </c>
      <c r="AG76">
        <f t="shared" si="14"/>
        <v>27.254979224992088</v>
      </c>
      <c r="AH76">
        <f t="shared" si="15"/>
        <v>66.386640051753204</v>
      </c>
      <c r="AI76">
        <f t="shared" si="16"/>
        <v>93.641619276745288</v>
      </c>
      <c r="AJ76" s="23">
        <f t="shared" si="17"/>
        <v>2.4357619025766284</v>
      </c>
      <c r="AK76" s="23">
        <f t="shared" si="18"/>
        <v>1.6927949485248042</v>
      </c>
      <c r="AL76" s="22">
        <f>IF(AB76=1,AG76*(1+FixedParams!$C$25)+AH76*(1+FixedParams!$C$28)/$Z$12,IF(AC76=1,AG76*(1+FixedParams!$C$23)+AH76*(1+FixedParams!$C$26)/$Z$12,AG76*(1+FixedParams!$C$24)+AH76*(1+FixedParams!$C$27)/$Z$12))</f>
        <v>250.84640498159797</v>
      </c>
      <c r="AM76" s="23">
        <f t="shared" si="19"/>
        <v>48.750814006326628</v>
      </c>
      <c r="AN76" s="23">
        <f>AM76^((FixedParams!$B$41-1)/FixedParams!$B$41)*EXP($C76)</f>
        <v>0.60874294645253491</v>
      </c>
      <c r="AO76" s="23">
        <f t="shared" si="20"/>
        <v>-5.1838995982524137E-2</v>
      </c>
      <c r="AP76" s="23">
        <f t="shared" si="21"/>
        <v>-2.1604532844164654E-2</v>
      </c>
      <c r="AR76" s="23">
        <f>EXP(-$D$17)*(($B76*FixedParams!$B$30)^$B$11*(1+FixedParams!$C$24)^(1-$B$11)+(1-$B76)^$B$11*((1+FixedParams!$C$27)/$AS$12)^(1-$B$11))^(1/(1-$B$11))</f>
        <v>6.7156536004188956</v>
      </c>
      <c r="AS76" s="23">
        <f>EXP($D76-$D$17)*(($B76*FixedParams!$C$31)^$B$11*(1+FixedParams!$C$25)^(1-$B$11)+(1-$B76)^$B$11*((1+FixedParams!$C$28)/$AS$12)^(1-$B$11))^(1/(1-$B$11))</f>
        <v>5.3978580042951858</v>
      </c>
      <c r="AT76" s="23">
        <f>EXP($D76-$D$17)*(($B76*FixedParams!$C$30)^$B$11*(1+FixedParams!$C$23)^(1-$B$11)+(1-$B76)^$B$11*((1+FixedParams!$C$26)/$AS$12)^(1-$B$11))^(1/(1-$B$11))</f>
        <v>5.4780900276354298</v>
      </c>
      <c r="AU76">
        <f>IF(FixedParams!$H$6=1,IF(AS76&lt;=MIN(AR76:AT76),1,0),$H76)</f>
        <v>1</v>
      </c>
      <c r="AV76">
        <f>IF(FixedParams!$H$6=1,IF(AT76&lt;=MIN(AR76:AT76),1,0),IF(AT76&lt;=AR76,1,0)*(1-$H76))</f>
        <v>0</v>
      </c>
      <c r="AW76" s="23">
        <f>$AS$13*IF(AU76=1,1,IF(AV76=1,FixedParams!$C$46,FixedParams!$C$47))</f>
        <v>0.40208315658592064</v>
      </c>
      <c r="AX76">
        <f>EXP($C76*FixedParams!$B$41)*EXP(IF(AU76+AV76=1,(1-FixedParams!$B$41)*$D76,0))*($B76^((FixedParams!$B$41-1)*$B$11/($B$11-1)))*((1/$B76-1)^$B$11*(AW76)^($B$11-1)+1)^((FixedParams!$B$41-$B$11)/($B$11-1))/((1+IF(AU76=1,FixedParams!$C$25,IF(AV76=1,FixedParams!$C$23,FixedParams!$C$24)))^FixedParams!$B$41)</f>
        <v>6.8137692391346497E-2</v>
      </c>
      <c r="AY76">
        <f t="shared" si="22"/>
        <v>0.72463907516908188</v>
      </c>
      <c r="AZ76">
        <f t="shared" si="23"/>
        <v>29.785811178152443</v>
      </c>
      <c r="BA76">
        <f t="shared" si="24"/>
        <v>66.669297712981859</v>
      </c>
      <c r="BB76">
        <f t="shared" si="25"/>
        <v>96.455108891134302</v>
      </c>
      <c r="BC76" s="23">
        <f t="shared" si="26"/>
        <v>2.2382904838221442</v>
      </c>
      <c r="BD76" s="23">
        <f t="shared" si="27"/>
        <v>1.6784981894782061</v>
      </c>
      <c r="BE76" s="22">
        <f>IF(AU76=1,AZ76*(1+FixedParams!$C$25)+BA76*(1+FixedParams!$C$28)/$AS$12,IF(AV76=1,AZ76*(1+FixedParams!$C$23)+BA76*(1+FixedParams!$C$26)/$AS$12,AZ76*(1+FixedParams!$C$24)+BA76*(1+FixedParams!$C$27)/$AS$12))</f>
        <v>267.65399800752238</v>
      </c>
      <c r="BF76" s="23">
        <f t="shared" si="28"/>
        <v>49.585223952639105</v>
      </c>
      <c r="BG76" s="23">
        <f>BF76^((FixedParams!$B$41-1)/FixedParams!$B$41)*EXP($C76)</f>
        <v>0.60873260522842332</v>
      </c>
      <c r="BH76" s="23">
        <f t="shared" si="29"/>
        <v>-2.2236223759760122E-2</v>
      </c>
      <c r="BI76" s="23">
        <f t="shared" si="30"/>
        <v>-4.6335425463389932E-3</v>
      </c>
      <c r="BJ76" s="23">
        <f t="shared" si="4"/>
        <v>9.0467193628993685E-3</v>
      </c>
      <c r="BK76" s="23"/>
    </row>
    <row r="77" spans="1:63">
      <c r="A77">
        <v>0.3</v>
      </c>
      <c r="B77">
        <f t="shared" si="5"/>
        <v>0.19202048472735747</v>
      </c>
      <c r="C77">
        <f>(D77-$D$17)*FixedParams!$B$41+$D$9*($A77-0.5)^2+$A77*$B$10</f>
        <v>-0.51244888775607988</v>
      </c>
      <c r="D77">
        <f>(A77-$B$6)*FixedParams!$B$40/(FixedParams!$B$39*Sectors!$B$6)</f>
        <v>-0.11048745246433692</v>
      </c>
      <c r="E77">
        <f t="shared" si="6"/>
        <v>0.59902683167418669</v>
      </c>
      <c r="F77" s="23">
        <f>EXP(-$D$17)*(($B77*FixedParams!$B$30)^$B$11*(1+FixedParams!$B$23)^(1-$B$11)+(1-$B77)^$B$11*((1+FixedParams!$B$26)/$B$12)^(1-$B$11))^(1/(1-$B$11))</f>
        <v>4.8749060209929205</v>
      </c>
      <c r="G77" s="23">
        <f>EXP($D77-$D$17)*(($B77*FixedParams!$B$31)^$B$11*(1+FixedParams!$B$25)^(1-$B$11)+(1-$B77)^$B$11*((1+FixedParams!$B$28)/$B$12)^(1-$B$11))^(1/(1-$B$11))</f>
        <v>4.2113692295361149</v>
      </c>
      <c r="H77">
        <f t="shared" si="7"/>
        <v>1</v>
      </c>
      <c r="I77" s="23">
        <f>$B$13*IF(H77=1,1,FixedParams!$B$46)</f>
        <v>0.3745928365283252</v>
      </c>
      <c r="J77">
        <f>EXP($C77*FixedParams!$B$41)*EXP(IF(H77=1,(1-FixedParams!$B$41)*$D77,0))*($B77^((FixedParams!$B$41-1)*$B$11/($B$11-1)))*((1/$B77-1)^$B$11*(I77)^($B$11-1)+1)^((FixedParams!$B$41-$B$11)/($B$11-1))/((1+IF(H77=1,FixedParams!$B$25,FixedParams!$B$24))^FixedParams!$B$41)</f>
        <v>9.5337986979248279E-2</v>
      </c>
      <c r="K77">
        <f t="shared" si="31"/>
        <v>0.71774362045447559</v>
      </c>
      <c r="L77">
        <f>K77*FixedParams!$B$8/K$15</f>
        <v>32.550473204345934</v>
      </c>
      <c r="M77">
        <f t="shared" si="2"/>
        <v>64.413321054016862</v>
      </c>
      <c r="N77">
        <f t="shared" si="8"/>
        <v>96.963794258362796</v>
      </c>
      <c r="O77" s="23">
        <f t="shared" si="9"/>
        <v>1.9788751042002302</v>
      </c>
      <c r="P77" s="23">
        <f t="shared" si="10"/>
        <v>1.6467087870239989</v>
      </c>
      <c r="Q77" s="22">
        <f>IF(H77=1,L77*(1+FixedParams!$B$25)+M77*FixedParams!$B$33*(1+FixedParams!$B$28)/FixedParams!$B$32,L77*(1+FixedParams!$B$23)+M77*FixedParams!$B$33*(1+FixedParams!$B$26)/FixedParams!$B$32)</f>
        <v>204.8644463515709</v>
      </c>
      <c r="R77" s="23">
        <f t="shared" si="11"/>
        <v>48.645567554316976</v>
      </c>
      <c r="S77" s="23">
        <f>R77^((FixedParams!$B$41-1)/FixedParams!$B$41)*EXP($C77)</f>
        <v>0.59670206909261014</v>
      </c>
      <c r="T77" s="7">
        <f>(L77*FixedParams!$B$32*(FixedParams!$C$25-FixedParams!$C$23)+FixedParams!$B$33*(FixedParams!$C$28-FixedParams!$C$26)*M77)/N77</f>
        <v>-649.39954454771703</v>
      </c>
      <c r="U77" s="7">
        <f>(L77*FixedParams!$B$32*(FixedParams!$C$25-FixedParams!$C$23)*$Z$12/$B$12+FixedParams!$B$33*(FixedParams!$C$28-FixedParams!$C$26)*M77)/N77</f>
        <v>-1016.1572805819653</v>
      </c>
      <c r="V77" s="14">
        <f t="shared" si="3"/>
        <v>-1.6644441662120837</v>
      </c>
      <c r="W77" s="14">
        <f t="shared" si="32"/>
        <v>0.59978368371824775</v>
      </c>
      <c r="X77" s="23"/>
      <c r="Y77" s="23">
        <f>EXP(-$D$17)*(($B77*FixedParams!$B$30)^$B$11*(1+FixedParams!$C$24)^(1-$B$11)+(1-$B77)^$B$11*((1+FixedParams!$C$27)/$Z$12)^(1-$B$11))^(1/(1-$B$11))</f>
        <v>6.4097220694148662</v>
      </c>
      <c r="Z77" s="23">
        <f>EXP($D77-$D$17)*(($B77*FixedParams!$C$31)^$B$11*(1+FixedParams!$C$25)^(1-$B$11)+(1-$B77)^$B$11*((1+FixedParams!$C$28)/$Z$12)^(1-$B$11))^(1/(1-$B$11))</f>
        <v>5.1665691938928155</v>
      </c>
      <c r="AA77" s="23">
        <f>EXP($D77-$D$17)*(($B77*FixedParams!$C$30)^$B$11*(1+FixedParams!$C$23)^(1-$B$11)+(1-$B77)^$B$11*((1+FixedParams!$C$26)/$Z$12)^(1-$B$11))^(1/(1-$B$11))</f>
        <v>5.2450817388639566</v>
      </c>
      <c r="AB77">
        <f>IF(FixedParams!$H$6=1,IF(Z77&lt;=MIN(Y77:AA77),1,0),$H77)</f>
        <v>1</v>
      </c>
      <c r="AC77">
        <f>IF(FixedParams!$H$6=1,IF(AA77&lt;=MIN(Y77:AA77),1,0),IF(AA77&lt;=Y77,1,0)*(1-$H77))</f>
        <v>0</v>
      </c>
      <c r="AD77" s="23">
        <f>$Z$13*IF(AB77=1,1,IF(AC77=1,FixedParams!$C$46,FixedParams!$C$47))</f>
        <v>0.42539737351864321</v>
      </c>
      <c r="AE77">
        <f>EXP($C77*FixedParams!$B$41)*EXP(IF(AB77+AC77=1,(1-FixedParams!$B$41)*$D77,0))*($B77^((FixedParams!$B$41-1)*$B$11/($B$11-1)))*((1/$B77-1)^$B$11*(AD77)^($B$11-1)+1)^((FixedParams!$B$41-$B$11)/($B$11-1))/((1+IF(AB77=1,FixedParams!$C$25,IF(AC77=1,FixedParams!$C$23,FixedParams!$C$24)))^FixedParams!$B$41)</f>
        <v>6.6155008992799719E-2</v>
      </c>
      <c r="AF77">
        <f t="shared" si="13"/>
        <v>0.72280803207856137</v>
      </c>
      <c r="AG77">
        <f t="shared" si="14"/>
        <v>27.104392976997392</v>
      </c>
      <c r="AH77">
        <f t="shared" si="15"/>
        <v>64.909920088637122</v>
      </c>
      <c r="AI77">
        <f t="shared" si="16"/>
        <v>92.014313065634511</v>
      </c>
      <c r="AJ77" s="23">
        <f t="shared" si="17"/>
        <v>2.3948117983577069</v>
      </c>
      <c r="AK77" s="23">
        <f t="shared" si="18"/>
        <v>1.6997325639332466</v>
      </c>
      <c r="AL77" s="22">
        <f>IF(AB77=1,AG77*(1+FixedParams!$C$25)+AH77*(1+FixedParams!$C$28)/$Z$12,IF(AC77=1,AG77*(1+FixedParams!$C$23)+AH77*(1+FixedParams!$C$26)/$Z$12,AG77*(1+FixedParams!$C$24)+AH77*(1+FixedParams!$C$27)/$Z$12))</f>
        <v>245.89007366910647</v>
      </c>
      <c r="AM77" s="23">
        <f t="shared" si="19"/>
        <v>47.592525027974617</v>
      </c>
      <c r="AN77" s="23">
        <f>AM77^((FixedParams!$B$41-1)/FixedParams!$B$41)*EXP($C77)</f>
        <v>0.59671514112288571</v>
      </c>
      <c r="AO77" s="23">
        <f t="shared" si="20"/>
        <v>-5.2393512009346187E-2</v>
      </c>
      <c r="AP77" s="23">
        <f t="shared" si="21"/>
        <v>-2.1884983950353654E-2</v>
      </c>
      <c r="AR77" s="23">
        <f>EXP(-$D$17)*(($B77*FixedParams!$B$30)^$B$11*(1+FixedParams!$C$24)^(1-$B$11)+(1-$B77)^$B$11*((1+FixedParams!$C$27)/$AS$12)^(1-$B$11))^(1/(1-$B$11))</f>
        <v>6.7257507666497078</v>
      </c>
      <c r="AS77" s="23">
        <f>EXP($D77-$D$17)*(($B77*FixedParams!$C$31)^$B$11*(1+FixedParams!$C$25)^(1-$B$11)+(1-$B77)^$B$11*((1+FixedParams!$C$28)/$AS$12)^(1-$B$11))^(1/(1-$B$11))</f>
        <v>5.4193141380144985</v>
      </c>
      <c r="AT77" s="23">
        <f>EXP($D77-$D$17)*(($B77*FixedParams!$C$30)^$B$11*(1+FixedParams!$C$23)^(1-$B$11)+(1-$B77)^$B$11*((1+FixedParams!$C$26)/$AS$12)^(1-$B$11))^(1/(1-$B$11))</f>
        <v>5.4971181478085986</v>
      </c>
      <c r="AU77">
        <f>IF(FixedParams!$H$6=1,IF(AS77&lt;=MIN(AR77:AT77),1,0),$H77)</f>
        <v>1</v>
      </c>
      <c r="AV77">
        <f>IF(FixedParams!$H$6=1,IF(AT77&lt;=MIN(AR77:AT77),1,0),IF(AT77&lt;=AR77,1,0)*(1-$H77))</f>
        <v>0</v>
      </c>
      <c r="AW77" s="23">
        <f>$AS$13*IF(AU77=1,1,IF(AV77=1,FixedParams!$C$46,FixedParams!$C$47))</f>
        <v>0.40208315658592064</v>
      </c>
      <c r="AX77">
        <f>EXP($C77*FixedParams!$B$41)*EXP(IF(AU77+AV77=1,(1-FixedParams!$B$41)*$D77,0))*($B77^((FixedParams!$B$41-1)*$B$11/($B$11-1)))*((1/$B77-1)^$B$11*(AW77)^($B$11-1)+1)^((FixedParams!$B$41-$B$11)/($B$11-1))/((1+IF(AU77=1,FixedParams!$C$25,IF(AV77=1,FixedParams!$C$23,FixedParams!$C$24)))^FixedParams!$B$41)</f>
        <v>6.7757053663562897E-2</v>
      </c>
      <c r="AY77">
        <f t="shared" si="22"/>
        <v>0.72059101181392082</v>
      </c>
      <c r="AZ77">
        <f t="shared" si="23"/>
        <v>29.619418204235195</v>
      </c>
      <c r="BA77">
        <f t="shared" si="24"/>
        <v>65.182277016147324</v>
      </c>
      <c r="BB77">
        <f t="shared" si="25"/>
        <v>94.801695220382527</v>
      </c>
      <c r="BC77" s="23">
        <f t="shared" si="26"/>
        <v>2.2006602751848483</v>
      </c>
      <c r="BD77" s="23">
        <f t="shared" si="27"/>
        <v>1.6851701103720886</v>
      </c>
      <c r="BE77" s="22">
        <f>IF(AU77=1,AZ77*(1+FixedParams!$C$25)+BA77*(1+FixedParams!$C$28)/$AS$12,IF(AV77=1,AZ77*(1+FixedParams!$C$23)+BA77*(1+FixedParams!$C$26)/$AS$12,AZ77*(1+FixedParams!$C$24)+BA77*(1+FixedParams!$C$27)/$AS$12))</f>
        <v>262.36554279089569</v>
      </c>
      <c r="BF77" s="23">
        <f t="shared" si="28"/>
        <v>48.413053037560189</v>
      </c>
      <c r="BG77" s="23">
        <f>BF77^((FixedParams!$B$41-1)/FixedParams!$B$41)*EXP($C77)</f>
        <v>0.59670493089657739</v>
      </c>
      <c r="BH77" s="23">
        <f t="shared" si="29"/>
        <v>-2.2550362585306839E-2</v>
      </c>
      <c r="BI77" s="23">
        <f t="shared" si="30"/>
        <v>-4.7912274074423267E-3</v>
      </c>
      <c r="BJ77" s="23">
        <f t="shared" si="4"/>
        <v>8.8890345017960358E-3</v>
      </c>
      <c r="BK77" s="23"/>
    </row>
    <row r="78" spans="1:63">
      <c r="A78">
        <v>0.30499999999999999</v>
      </c>
      <c r="B78">
        <f t="shared" si="5"/>
        <v>0.19376807455685652</v>
      </c>
      <c r="C78">
        <f>(D78-$D$17)*FixedParams!$B$41+$D$9*($A78-0.5)^2+$A78*$B$10</f>
        <v>-0.53221669809247785</v>
      </c>
      <c r="D78">
        <f>(A78-$B$6)*FixedParams!$B$40/(FixedParams!$B$39*Sectors!$B$6)</f>
        <v>-0.10780098142296912</v>
      </c>
      <c r="E78">
        <f t="shared" si="6"/>
        <v>0.58730165522585676</v>
      </c>
      <c r="F78" s="23">
        <f>EXP(-$D$17)*(($B78*FixedParams!$B$30)^$B$11*(1+FixedParams!$B$23)^(1-$B$11)+(1-$B78)^$B$11*((1+FixedParams!$B$26)/$B$12)^(1-$B$11))^(1/(1-$B$11))</f>
        <v>4.8807311971288119</v>
      </c>
      <c r="G78" s="23">
        <f>EXP($D78-$D$17)*(($B78*FixedParams!$B$31)^$B$11*(1+FixedParams!$B$25)^(1-$B$11)+(1-$B78)^$B$11*((1+FixedParams!$B$28)/$B$12)^(1-$B$11))^(1/(1-$B$11))</f>
        <v>4.2273358876964826</v>
      </c>
      <c r="H78">
        <f t="shared" si="7"/>
        <v>1</v>
      </c>
      <c r="I78" s="23">
        <f>$B$13*IF(H78=1,1,FixedParams!$B$46)</f>
        <v>0.3745928365283252</v>
      </c>
      <c r="J78">
        <f>EXP($C78*FixedParams!$B$41)*EXP(IF(H78=1,(1-FixedParams!$B$41)*$D78,0))*($B78^((FixedParams!$B$41-1)*$B$11/($B$11-1)))*((1/$B78-1)^$B$11*(I78)^($B$11-1)+1)^((FixedParams!$B$41-$B$11)/($B$11-1))/((1+IF(H78=1,FixedParams!$B$25,FixedParams!$B$24))^FixedParams!$B$41)</f>
        <v>9.4805057752740118E-2</v>
      </c>
      <c r="K78">
        <f t="shared" si="31"/>
        <v>0.71373150980897571</v>
      </c>
      <c r="L78">
        <f>K78*FixedParams!$B$8/K$15</f>
        <v>32.368519514563893</v>
      </c>
      <c r="M78">
        <f t="shared" si="2"/>
        <v>62.983775354076833</v>
      </c>
      <c r="N78">
        <f t="shared" si="8"/>
        <v>95.352294868640726</v>
      </c>
      <c r="O78" s="23">
        <f t="shared" si="9"/>
        <v>1.9458342951316605</v>
      </c>
      <c r="P78" s="23">
        <f t="shared" si="10"/>
        <v>1.6529519908038257</v>
      </c>
      <c r="Q78" s="22">
        <f>IF(H78=1,L78*(1+FixedParams!$B$25)+M78*FixedParams!$B$33*(1+FixedParams!$B$28)/FixedParams!$B$32,L78*(1+FixedParams!$B$23)+M78*FixedParams!$B$33*(1+FixedParams!$B$26)/FixedParams!$B$32)</f>
        <v>200.85922001740425</v>
      </c>
      <c r="R78" s="23">
        <f t="shared" si="11"/>
        <v>47.514374384585381</v>
      </c>
      <c r="S78" s="23">
        <f>R78^((FixedParams!$B$41-1)/FixedParams!$B$41)*EXP($C78)</f>
        <v>0.58503617545736164</v>
      </c>
      <c r="T78" s="7">
        <f>(L78*FixedParams!$B$32*(FixedParams!$C$25-FixedParams!$C$23)+FixedParams!$B$33*(FixedParams!$C$28-FixedParams!$C$26)*M78)/N78</f>
        <v>-606.68338586206323</v>
      </c>
      <c r="U78" s="7">
        <f>(L78*FixedParams!$B$32*(FixedParams!$C$25-FixedParams!$C$23)*$Z$12/$B$12+FixedParams!$B$33*(FixedParams!$C$28-FixedParams!$C$26)*M78)/N78</f>
        <v>-977.55471794981486</v>
      </c>
      <c r="V78" s="14">
        <f t="shared" si="3"/>
        <v>-1.6476064407568454</v>
      </c>
      <c r="W78" s="14">
        <f t="shared" si="32"/>
        <v>0.60446051000003043</v>
      </c>
      <c r="X78" s="23"/>
      <c r="Y78" s="23">
        <f>EXP(-$D$17)*(($B78*FixedParams!$B$30)^$B$11*(1+FixedParams!$C$24)^(1-$B$11)+(1-$B78)^$B$11*((1+FixedParams!$C$27)/$Z$12)^(1-$B$11))^(1/(1-$B$11))</f>
        <v>6.4199748263284153</v>
      </c>
      <c r="Z78" s="23">
        <f>EXP($D78-$D$17)*(($B78*FixedParams!$C$31)^$B$11*(1+FixedParams!$C$25)^(1-$B$11)+(1-$B78)^$B$11*((1+FixedParams!$C$28)/$Z$12)^(1-$B$11))^(1/(1-$B$11))</f>
        <v>5.1876203370010341</v>
      </c>
      <c r="AA78" s="23">
        <f>EXP($D78-$D$17)*(($B78*FixedParams!$C$30)^$B$11*(1+FixedParams!$C$23)^(1-$B$11)+(1-$B78)^$B$11*((1+FixedParams!$C$26)/$Z$12)^(1-$B$11))^(1/(1-$B$11))</f>
        <v>5.263860577494559</v>
      </c>
      <c r="AB78">
        <f>IF(FixedParams!$H$6=1,IF(Z78&lt;=MIN(Y78:AA78),1,0),$H78)</f>
        <v>1</v>
      </c>
      <c r="AC78">
        <f>IF(FixedParams!$H$6=1,IF(AA78&lt;=MIN(Y78:AA78),1,0),IF(AA78&lt;=Y78,1,0)*(1-$H78))</f>
        <v>0</v>
      </c>
      <c r="AD78" s="23">
        <f>$Z$13*IF(AB78=1,1,IF(AC78=1,FixedParams!$C$46,FixedParams!$C$47))</f>
        <v>0.42539737351864321</v>
      </c>
      <c r="AE78">
        <f>EXP($C78*FixedParams!$B$41)*EXP(IF(AB78+AC78=1,(1-FixedParams!$B$41)*$D78,0))*($B78^((FixedParams!$B$41-1)*$B$11/($B$11-1)))*((1/$B78-1)^$B$11*(AD78)^($B$11-1)+1)^((FixedParams!$B$41-$B$11)/($B$11-1))/((1+IF(AB78=1,FixedParams!$C$25,IF(AC78=1,FixedParams!$C$23,FixedParams!$C$24)))^FixedParams!$B$41)</f>
        <v>6.5794506416570891E-2</v>
      </c>
      <c r="AF78">
        <f t="shared" si="13"/>
        <v>0.71886918962882984</v>
      </c>
      <c r="AG78">
        <f t="shared" si="14"/>
        <v>26.956691334384217</v>
      </c>
      <c r="AH78">
        <f t="shared" si="15"/>
        <v>63.478322825157846</v>
      </c>
      <c r="AI78">
        <f t="shared" si="16"/>
        <v>90.435014159542064</v>
      </c>
      <c r="AJ78" s="23">
        <f t="shared" si="17"/>
        <v>2.3548261927898024</v>
      </c>
      <c r="AK78" s="23">
        <f t="shared" si="18"/>
        <v>1.7066581100947793</v>
      </c>
      <c r="AL78" s="22">
        <f>IF(AB78=1,AG78*(1+FixedParams!$C$25)+AH78*(1+FixedParams!$C$28)/$Z$12,IF(AC78=1,AG78*(1+FixedParams!$C$23)+AH78*(1+FixedParams!$C$26)/$Z$12,AG78*(1+FixedParams!$C$24)+AH78*(1+FixedParams!$C$27)/$Z$12))</f>
        <v>241.08283900656511</v>
      </c>
      <c r="AM78" s="23">
        <f t="shared" si="19"/>
        <v>46.472722239718728</v>
      </c>
      <c r="AN78" s="23">
        <f>AM78^((FixedParams!$B$41-1)/FixedParams!$B$41)*EXP($C78)</f>
        <v>0.58504915694033821</v>
      </c>
      <c r="AO78" s="23">
        <f t="shared" si="20"/>
        <v>-5.2946882416867361E-2</v>
      </c>
      <c r="AP78" s="23">
        <f t="shared" si="21"/>
        <v>-2.2166761918979323E-2</v>
      </c>
      <c r="AR78" s="23">
        <f>EXP(-$D$17)*(($B78*FixedParams!$B$30)^$B$11*(1+FixedParams!$C$24)^(1-$B$11)+(1-$B78)^$B$11*((1+FixedParams!$C$27)/$AS$12)^(1-$B$11))^(1/(1-$B$11))</f>
        <v>6.7357065447731514</v>
      </c>
      <c r="AS78" s="23">
        <f>EXP($D78-$D$17)*(($B78*FixedParams!$C$31)^$B$11*(1+FixedParams!$C$25)^(1-$B$11)+(1-$B78)^$B$11*((1+FixedParams!$C$28)/$AS$12)^(1-$B$11))^(1/(1-$B$11))</f>
        <v>5.4407232246120358</v>
      </c>
      <c r="AT78" s="23">
        <f>EXP($D78-$D$17)*(($B78*FixedParams!$C$30)^$B$11*(1+FixedParams!$C$23)^(1-$B$11)+(1-$B78)^$B$11*((1+FixedParams!$C$26)/$AS$12)^(1-$B$11))^(1/(1-$B$11))</f>
        <v>5.5160658022074029</v>
      </c>
      <c r="AU78">
        <f>IF(FixedParams!$H$6=1,IF(AS78&lt;=MIN(AR78:AT78),1,0),$H78)</f>
        <v>1</v>
      </c>
      <c r="AV78">
        <f>IF(FixedParams!$H$6=1,IF(AT78&lt;=MIN(AR78:AT78),1,0),IF(AT78&lt;=AR78,1,0)*(1-$H78))</f>
        <v>0</v>
      </c>
      <c r="AW78" s="23">
        <f>$AS$13*IF(AU78=1,1,IF(AV78=1,FixedParams!$C$46,FixedParams!$C$47))</f>
        <v>0.40208315658592064</v>
      </c>
      <c r="AX78">
        <f>EXP($C78*FixedParams!$B$41)*EXP(IF(AU78+AV78=1,(1-FixedParams!$B$41)*$D78,0))*($B78^((FixedParams!$B$41-1)*$B$11/($B$11-1)))*((1/$B78-1)^$B$11*(AW78)^($B$11-1)+1)^((FixedParams!$B$41-$B$11)/($B$11-1))/((1+IF(AU78=1,FixedParams!$C$25,IF(AV78=1,FixedParams!$C$23,FixedParams!$C$24)))^FixedParams!$B$41)</f>
        <v>6.7383652239685482E-2</v>
      </c>
      <c r="AY78">
        <f t="shared" si="22"/>
        <v>0.71661991662461977</v>
      </c>
      <c r="AZ78">
        <f t="shared" si="23"/>
        <v>29.456188956003736</v>
      </c>
      <c r="BA78">
        <f t="shared" si="24"/>
        <v>63.74072952770323</v>
      </c>
      <c r="BB78">
        <f t="shared" si="25"/>
        <v>93.196918483706966</v>
      </c>
      <c r="BC78" s="23">
        <f t="shared" si="26"/>
        <v>2.1639163716293193</v>
      </c>
      <c r="BD78" s="23">
        <f t="shared" si="27"/>
        <v>1.6918274016649968</v>
      </c>
      <c r="BE78" s="22">
        <f>IF(AU78=1,AZ78*(1+FixedParams!$C$25)+BA78*(1+FixedParams!$C$28)/$AS$12,IF(AV78=1,AZ78*(1+FixedParams!$C$23)+BA78*(1+FixedParams!$C$26)/$AS$12,AZ78*(1+FixedParams!$C$24)+BA78*(1+FixedParams!$C$27)/$AS$12))</f>
        <v>257.23617533373942</v>
      </c>
      <c r="BF78" s="23">
        <f t="shared" si="28"/>
        <v>47.279775999280368</v>
      </c>
      <c r="BG78" s="23">
        <f>BF78^((FixedParams!$B$41-1)/FixedParams!$B$41)*EXP($C78)</f>
        <v>0.58503907408661915</v>
      </c>
      <c r="BH78" s="23">
        <f t="shared" si="29"/>
        <v>-2.2863741932419003E-2</v>
      </c>
      <c r="BI78" s="23">
        <f t="shared" si="30"/>
        <v>-4.9496485449233617E-3</v>
      </c>
      <c r="BJ78" s="23">
        <f t="shared" si="4"/>
        <v>8.730613364315E-3</v>
      </c>
      <c r="BK78" s="23"/>
    </row>
    <row r="79" spans="1:63">
      <c r="A79">
        <v>0.31</v>
      </c>
      <c r="B79">
        <f t="shared" si="5"/>
        <v>0.19551566438635559</v>
      </c>
      <c r="C79">
        <f>(D79-$D$17)*FixedParams!$B$41+$D$9*($A79-0.5)^2+$A79*$B$10</f>
        <v>-0.55177201009057042</v>
      </c>
      <c r="D79">
        <f>(A79-$B$6)*FixedParams!$B$40/(FixedParams!$B$39*Sectors!$B$6)</f>
        <v>-0.10511451038160134</v>
      </c>
      <c r="E79">
        <f t="shared" si="6"/>
        <v>0.57592835477684068</v>
      </c>
      <c r="F79" s="23">
        <f>EXP(-$D$17)*(($B79*FixedParams!$B$30)^$B$11*(1+FixedParams!$B$23)^(1-$B$11)+(1-$B79)^$B$11*((1+FixedParams!$B$26)/$B$12)^(1-$B$11))^(1/(1-$B$11))</f>
        <v>4.886443238500239</v>
      </c>
      <c r="G79" s="23">
        <f>EXP($D79-$D$17)*(($B79*FixedParams!$B$31)^$B$11*(1+FixedParams!$B$25)^(1-$B$11)+(1-$B79)^$B$11*((1+FixedParams!$B$28)/$B$12)^(1-$B$11))^(1/(1-$B$11))</f>
        <v>4.2432569210255222</v>
      </c>
      <c r="H79">
        <f t="shared" si="7"/>
        <v>1</v>
      </c>
      <c r="I79" s="23">
        <f>$B$13*IF(H79=1,1,FixedParams!$B$46)</f>
        <v>0.3745928365283252</v>
      </c>
      <c r="J79">
        <f>EXP($C79*FixedParams!$B$41)*EXP(IF(H79=1,(1-FixedParams!$B$41)*$D79,0))*($B79^((FixedParams!$B$41-1)*$B$11/($B$11-1)))*((1/$B79-1)^$B$11*(I79)^($B$11-1)+1)^((FixedParams!$B$41-$B$11)/($B$11-1))/((1+IF(H79=1,FixedParams!$B$25,FixedParams!$B$24))^FixedParams!$B$41)</f>
        <v>9.4282436199152109E-2</v>
      </c>
      <c r="K79">
        <f t="shared" si="31"/>
        <v>0.70979699956930131</v>
      </c>
      <c r="L79">
        <f>K79*FixedParams!$B$8/K$15</f>
        <v>32.190085089681574</v>
      </c>
      <c r="M79">
        <f t="shared" si="2"/>
        <v>61.597825028915302</v>
      </c>
      <c r="N79">
        <f t="shared" si="8"/>
        <v>93.787910118596869</v>
      </c>
      <c r="O79" s="23">
        <f t="shared" si="9"/>
        <v>1.9135651508004334</v>
      </c>
      <c r="P79" s="23">
        <f t="shared" si="10"/>
        <v>1.6591773545875468</v>
      </c>
      <c r="Q79" s="22">
        <f>IF(H79=1,L79*(1+FixedParams!$B$25)+M79*FixedParams!$B$33*(1+FixedParams!$B$28)/FixedParams!$B$32,L79*(1+FixedParams!$B$23)+M79*FixedParams!$B$33*(1+FixedParams!$B$26)/FixedParams!$B$32)</f>
        <v>196.97410377759167</v>
      </c>
      <c r="R79" s="23">
        <f t="shared" si="11"/>
        <v>46.420499027899169</v>
      </c>
      <c r="S79" s="23">
        <f>R79^((FixedParams!$B$41-1)/FixedParams!$B$41)*EXP($C79)</f>
        <v>0.57372012262219507</v>
      </c>
      <c r="T79" s="7">
        <f>(L79*FixedParams!$B$32*(FixedParams!$C$25-FixedParams!$C$23)+FixedParams!$B$33*(FixedParams!$C$28-FixedParams!$C$26)*M79)/N79</f>
        <v>-564.02970370518483</v>
      </c>
      <c r="U79" s="7">
        <f>(L79*FixedParams!$B$32*(FixedParams!$C$25-FixedParams!$C$23)*$Z$12/$B$12+FixedParams!$B$33*(FixedParams!$C$28-FixedParams!$C$26)*M79)/N79</f>
        <v>-939.00861531288217</v>
      </c>
      <c r="V79" s="14">
        <f t="shared" si="3"/>
        <v>-1.6308836854231257</v>
      </c>
      <c r="W79" s="14">
        <f t="shared" si="32"/>
        <v>0.60906060655313798</v>
      </c>
      <c r="X79" s="23"/>
      <c r="Y79" s="23">
        <f>EXP(-$D$17)*(($B79*FixedParams!$B$30)^$B$11*(1+FixedParams!$C$24)^(1-$B$11)+(1-$B79)^$B$11*((1+FixedParams!$C$27)/$Z$12)^(1-$B$11))^(1/(1-$B$11))</f>
        <v>6.4300984770584346</v>
      </c>
      <c r="Z79" s="23">
        <f>EXP($D79-$D$17)*(($B79*FixedParams!$C$31)^$B$11*(1+FixedParams!$C$25)^(1-$B$11)+(1-$B79)^$B$11*((1+FixedParams!$C$28)/$Z$12)^(1-$B$11))^(1/(1-$B$11))</f>
        <v>5.2086337919673777</v>
      </c>
      <c r="AA79" s="23">
        <f>EXP($D79-$D$17)*(($B79*FixedParams!$C$30)^$B$11*(1+FixedParams!$C$23)^(1-$B$11)+(1-$B79)^$B$11*((1+FixedParams!$C$26)/$Z$12)^(1-$B$11))^(1/(1-$B$11))</f>
        <v>5.2825695835424389</v>
      </c>
      <c r="AB79">
        <f>IF(FixedParams!$H$6=1,IF(Z79&lt;=MIN(Y79:AA79),1,0),$H79)</f>
        <v>1</v>
      </c>
      <c r="AC79">
        <f>IF(FixedParams!$H$6=1,IF(AA79&lt;=MIN(Y79:AA79),1,0),IF(AA79&lt;=Y79,1,0)*(1-$H79))</f>
        <v>0</v>
      </c>
      <c r="AD79" s="23">
        <f>$Z$13*IF(AB79=1,1,IF(AC79=1,FixedParams!$C$46,FixedParams!$C$47))</f>
        <v>0.42539737351864321</v>
      </c>
      <c r="AE79">
        <f>EXP($C79*FixedParams!$B$41)*EXP(IF(AB79+AC79=1,(1-FixedParams!$B$41)*$D79,0))*($B79^((FixedParams!$B$41-1)*$B$11/($B$11-1)))*((1/$B79-1)^$B$11*(AD79)^($B$11-1)+1)^((FixedParams!$B$41-$B$11)/($B$11-1))/((1+IF(AB79=1,FixedParams!$C$25,IF(AC79=1,FixedParams!$C$23,FixedParams!$C$24)))^FixedParams!$B$41)</f>
        <v>6.5441098261430436E-2</v>
      </c>
      <c r="AF79">
        <f t="shared" si="13"/>
        <v>0.71500786065273692</v>
      </c>
      <c r="AG79">
        <f t="shared" si="14"/>
        <v>26.81189634963491</v>
      </c>
      <c r="AH79">
        <f t="shared" si="15"/>
        <v>62.090304441442221</v>
      </c>
      <c r="AI79">
        <f t="shared" si="16"/>
        <v>88.902200791077135</v>
      </c>
      <c r="AJ79" s="23">
        <f t="shared" si="17"/>
        <v>2.315774446975575</v>
      </c>
      <c r="AK79" s="23">
        <f t="shared" si="18"/>
        <v>1.7135712573587818</v>
      </c>
      <c r="AL79" s="22">
        <f>IF(AB79=1,AG79*(1+FixedParams!$C$25)+AH79*(1+FixedParams!$C$28)/$Z$12,IF(AC79=1,AG79*(1+FixedParams!$C$23)+AH79*(1+FixedParams!$C$26)/$Z$12,AG79*(1+FixedParams!$C$24)+AH79*(1+FixedParams!$C$27)/$Z$12))</f>
        <v>236.41976505747266</v>
      </c>
      <c r="AM79" s="23">
        <f t="shared" si="19"/>
        <v>45.389976431453711</v>
      </c>
      <c r="AN79" s="23">
        <f>AM79^((FixedParams!$B$41-1)/FixedParams!$B$41)*EXP($C79)</f>
        <v>0.57373301559278767</v>
      </c>
      <c r="AO79" s="23">
        <f t="shared" si="20"/>
        <v>-5.3499059692931998E-2</v>
      </c>
      <c r="AP79" s="23">
        <f t="shared" si="21"/>
        <v>-2.2449853843494016E-2</v>
      </c>
      <c r="AR79" s="23">
        <f>EXP(-$D$17)*(($B79*FixedParams!$B$30)^$B$11*(1+FixedParams!$C$24)^(1-$B$11)+(1-$B79)^$B$11*((1+FixedParams!$C$27)/$AS$12)^(1-$B$11))^(1/(1-$B$11))</f>
        <v>6.7455204259261494</v>
      </c>
      <c r="AS79" s="23">
        <f>EXP($D79-$D$17)*(($B79*FixedParams!$C$31)^$B$11*(1+FixedParams!$C$25)^(1-$B$11)+(1-$B79)^$B$11*((1+FixedParams!$C$28)/$AS$12)^(1-$B$11))^(1/(1-$B$11))</f>
        <v>5.4620842207361084</v>
      </c>
      <c r="AT79" s="23">
        <f>EXP($D79-$D$17)*(($B79*FixedParams!$C$30)^$B$11*(1+FixedParams!$C$23)^(1-$B$11)+(1-$B79)^$B$11*((1+FixedParams!$C$26)/$AS$12)^(1-$B$11))^(1/(1-$B$11))</f>
        <v>5.5349320294365656</v>
      </c>
      <c r="AU79">
        <f>IF(FixedParams!$H$6=1,IF(AS79&lt;=MIN(AR79:AT79),1,0),$H79)</f>
        <v>1</v>
      </c>
      <c r="AV79">
        <f>IF(FixedParams!$H$6=1,IF(AT79&lt;=MIN(AR79:AT79),1,0),IF(AT79&lt;=AR79,1,0)*(1-$H79))</f>
        <v>0</v>
      </c>
      <c r="AW79" s="23">
        <f>$AS$13*IF(AU79=1,1,IF(AV79=1,FixedParams!$C$46,FixedParams!$C$47))</f>
        <v>0.40208315658592064</v>
      </c>
      <c r="AX79">
        <f>EXP($C79*FixedParams!$B$41)*EXP(IF(AU79+AV79=1,(1-FixedParams!$B$41)*$D79,0))*($B79^((FixedParams!$B$41-1)*$B$11/($B$11-1)))*((1/$B79-1)^$B$11*(AW79)^($B$11-1)+1)^((FixedParams!$B$41-$B$11)/($B$11-1))/((1+IF(AU79=1,FixedParams!$C$25,IF(AV79=1,FixedParams!$C$23,FixedParams!$C$24)))^FixedParams!$B$41)</f>
        <v>6.7017542415415507E-2</v>
      </c>
      <c r="AY79">
        <f t="shared" si="22"/>
        <v>0.71272636703175152</v>
      </c>
      <c r="AZ79">
        <f t="shared" si="23"/>
        <v>29.296147168360854</v>
      </c>
      <c r="BA79">
        <f t="shared" si="24"/>
        <v>62.343098169754761</v>
      </c>
      <c r="BB79">
        <f t="shared" si="25"/>
        <v>91.639245338115614</v>
      </c>
      <c r="BC79" s="23">
        <f t="shared" si="26"/>
        <v>2.128030618206473</v>
      </c>
      <c r="BD79" s="23">
        <f t="shared" si="27"/>
        <v>1.6984697389201038</v>
      </c>
      <c r="BE79" s="22">
        <f>IF(AU79=1,AZ79*(1+FixedParams!$C$25)+BA79*(1+FixedParams!$C$28)/$AS$12,IF(AV79=1,AZ79*(1+FixedParams!$C$23)+BA79*(1+FixedParams!$C$26)/$AS$12,AZ79*(1+FixedParams!$C$24)+BA79*(1+FixedParams!$C$27)/$AS$12))</f>
        <v>252.2606289279222</v>
      </c>
      <c r="BF79" s="23">
        <f t="shared" si="28"/>
        <v>46.183950802195028</v>
      </c>
      <c r="BG79" s="23">
        <f>BF79^((FixedParams!$B$41-1)/FixedParams!$B$41)*EXP($C79)</f>
        <v>0.57372305658419054</v>
      </c>
      <c r="BH79" s="23">
        <f t="shared" si="29"/>
        <v>-2.3176335230886094E-2</v>
      </c>
      <c r="BI79" s="23">
        <f t="shared" si="30"/>
        <v>-5.108798564795165E-3</v>
      </c>
      <c r="BJ79" s="23">
        <f t="shared" si="4"/>
        <v>8.5714633444431976E-3</v>
      </c>
      <c r="BK79" s="23"/>
    </row>
    <row r="80" spans="1:63">
      <c r="A80">
        <v>0.315</v>
      </c>
      <c r="B80">
        <f t="shared" si="5"/>
        <v>0.19726325421585464</v>
      </c>
      <c r="C80">
        <f>(D80-$D$17)*FixedParams!$B$41+$D$9*($A80-0.5)^2+$A80*$B$10</f>
        <v>-0.57111482375035783</v>
      </c>
      <c r="D80">
        <f>(A80-$B$6)*FixedParams!$B$40/(FixedParams!$B$39*Sectors!$B$6)</f>
        <v>-0.10242803934023356</v>
      </c>
      <c r="E80">
        <f t="shared" si="6"/>
        <v>0.56489532880504123</v>
      </c>
      <c r="F80" s="23">
        <f>EXP(-$D$17)*(($B80*FixedParams!$B$30)^$B$11*(1+FixedParams!$B$23)^(1-$B$11)+(1-$B80)^$B$11*((1+FixedParams!$B$26)/$B$12)^(1-$B$11))^(1/(1-$B$11))</f>
        <v>4.8920419115591187</v>
      </c>
      <c r="G80" s="23">
        <f>EXP($D80-$D$17)*(($B80*FixedParams!$B$31)^$B$11*(1+FixedParams!$B$25)^(1-$B$11)+(1-$B80)^$B$11*((1+FixedParams!$B$28)/$B$12)^(1-$B$11))^(1/(1-$B$11))</f>
        <v>4.2591315354947845</v>
      </c>
      <c r="H80">
        <f t="shared" si="7"/>
        <v>1</v>
      </c>
      <c r="I80" s="23">
        <f>$B$13*IF(H80=1,1,FixedParams!$B$46)</f>
        <v>0.3745928365283252</v>
      </c>
      <c r="J80">
        <f>EXP($C80*FixedParams!$B$41)*EXP(IF(H80=1,(1-FixedParams!$B$41)*$D80,0))*($B80^((FixedParams!$B$41-1)*$B$11/($B$11-1)))*((1/$B80-1)^$B$11*(I80)^($B$11-1)+1)^((FixedParams!$B$41-$B$11)/($B$11-1))/((1+IF(H80=1,FixedParams!$B$25,FixedParams!$B$24))^FixedParams!$B$41)</f>
        <v>9.3770190039779683E-2</v>
      </c>
      <c r="K80">
        <f t="shared" si="31"/>
        <v>0.70594059956924782</v>
      </c>
      <c r="L80">
        <f>K80*FixedParams!$B$8/K$15</f>
        <v>32.015193051229879</v>
      </c>
      <c r="M80">
        <f t="shared" si="2"/>
        <v>60.25398183726805</v>
      </c>
      <c r="N80">
        <f t="shared" si="8"/>
        <v>92.269174888497929</v>
      </c>
      <c r="O80" s="23">
        <f t="shared" si="9"/>
        <v>1.8820433704976007</v>
      </c>
      <c r="P80" s="23">
        <f t="shared" si="10"/>
        <v>1.6653845678980814</v>
      </c>
      <c r="Q80" s="22">
        <f>IF(H80=1,L80*(1+FixedParams!$B$25)+M80*FixedParams!$B$33*(1+FixedParams!$B$28)/FixedParams!$B$32,L80*(1+FixedParams!$B$23)+M80*FixedParams!$B$33*(1+FixedParams!$B$26)/FixedParams!$B$32)</f>
        <v>193.20514087417999</v>
      </c>
      <c r="R80" s="23">
        <f t="shared" si="11"/>
        <v>45.362567289609494</v>
      </c>
      <c r="S80" s="23">
        <f>R80^((FixedParams!$B$41-1)/FixedParams!$B$41)*EXP($C80)</f>
        <v>0.56274238586576697</v>
      </c>
      <c r="T80" s="7">
        <f>(L80*FixedParams!$B$32*(FixedParams!$C$25-FixedParams!$C$23)+FixedParams!$B$33*(FixedParams!$C$28-FixedParams!$C$26)*M80)/N80</f>
        <v>-521.44166711517607</v>
      </c>
      <c r="U80" s="7">
        <f>(L80*FixedParams!$B$32*(FixedParams!$C$25-FixedParams!$C$23)*$Z$12/$B$12+FixedParams!$B$33*(FixedParams!$C$28-FixedParams!$C$26)*M80)/N80</f>
        <v>-900.52183652866836</v>
      </c>
      <c r="V80" s="14">
        <f t="shared" si="3"/>
        <v>-1.6142736979394103</v>
      </c>
      <c r="W80" s="14">
        <f t="shared" si="32"/>
        <v>0.61358621238896416</v>
      </c>
      <c r="X80" s="23"/>
      <c r="Y80" s="23">
        <f>EXP(-$D$17)*(($B80*FixedParams!$B$30)^$B$11*(1+FixedParams!$C$24)^(1-$B$11)+(1-$B80)^$B$11*((1+FixedParams!$C$27)/$Z$12)^(1-$B$11))^(1/(1-$B$11))</f>
        <v>6.4400924826082058</v>
      </c>
      <c r="Z80" s="23">
        <f>EXP($D80-$D$17)*(($B80*FixedParams!$C$31)^$B$11*(1+FixedParams!$C$25)^(1-$B$11)+(1-$B80)^$B$11*((1+FixedParams!$C$28)/$Z$12)^(1-$B$11))^(1/(1-$B$11))</f>
        <v>5.2296085562900547</v>
      </c>
      <c r="AA80" s="23">
        <f>EXP($D80-$D$17)*(($B80*FixedParams!$C$30)^$B$11*(1+FixedParams!$C$23)^(1-$B$11)+(1-$B80)^$B$11*((1+FixedParams!$C$26)/$Z$12)^(1-$B$11))^(1/(1-$B$11))</f>
        <v>5.3012078100661109</v>
      </c>
      <c r="AB80">
        <f>IF(FixedParams!$H$6=1,IF(Z80&lt;=MIN(Y80:AA80),1,0),$H80)</f>
        <v>1</v>
      </c>
      <c r="AC80">
        <f>IF(FixedParams!$H$6=1,IF(AA80&lt;=MIN(Y80:AA80),1,0),IF(AA80&lt;=Y80,1,0)*(1-$H80))</f>
        <v>0</v>
      </c>
      <c r="AD80" s="23">
        <f>$Z$13*IF(AB80=1,1,IF(AC80=1,FixedParams!$C$46,FixedParams!$C$47))</f>
        <v>0.42539737351864321</v>
      </c>
      <c r="AE80">
        <f>EXP($C80*FixedParams!$B$41)*EXP(IF(AB80+AC80=1,(1-FixedParams!$B$41)*$D80,0))*($B80^((FixedParams!$B$41-1)*$B$11/($B$11-1)))*((1/$B80-1)^$B$11*(AD80)^($B$11-1)+1)^((FixedParams!$B$41-$B$11)/($B$11-1))/((1+IF(AB80=1,FixedParams!$C$25,IF(AC80=1,FixedParams!$C$23,FixedParams!$C$24)))^FixedParams!$B$41)</f>
        <v>6.5094833443710823E-2</v>
      </c>
      <c r="AF80">
        <f t="shared" si="13"/>
        <v>0.71122457960895091</v>
      </c>
      <c r="AG80">
        <f t="shared" si="14"/>
        <v>26.670028064277982</v>
      </c>
      <c r="AH80">
        <f t="shared" si="15"/>
        <v>60.744380076541503</v>
      </c>
      <c r="AI80">
        <f t="shared" si="16"/>
        <v>87.414408140819489</v>
      </c>
      <c r="AJ80" s="23">
        <f t="shared" si="17"/>
        <v>2.2776271524776885</v>
      </c>
      <c r="AK80" s="23">
        <f t="shared" si="18"/>
        <v>1.7204716759154948</v>
      </c>
      <c r="AL80" s="22">
        <f>IF(AB80=1,AG80*(1+FixedParams!$C$25)+AH80*(1+FixedParams!$C$28)/$Z$12,IF(AC80=1,AG80*(1+FixedParams!$C$23)+AH80*(1+FixedParams!$C$26)/$Z$12,AG80*(1+FixedParams!$C$24)+AH80*(1+FixedParams!$C$27)/$Z$12))</f>
        <v>231.89610279081865</v>
      </c>
      <c r="AM80" s="23">
        <f t="shared" si="19"/>
        <v>44.342917886635938</v>
      </c>
      <c r="AN80" s="23">
        <f>AM80^((FixedParams!$B$41-1)/FixedParams!$B$41)*EXP($C80)</f>
        <v>0.56275519234209737</v>
      </c>
      <c r="AO80" s="23">
        <f t="shared" si="20"/>
        <v>-5.4049997246541977E-2</v>
      </c>
      <c r="AP80" s="23">
        <f t="shared" si="21"/>
        <v>-2.2734246794374587E-2</v>
      </c>
      <c r="AR80" s="23">
        <f>EXP(-$D$17)*(($B80*FixedParams!$B$30)^$B$11*(1+FixedParams!$C$24)^(1-$B$11)+(1-$B80)^$B$11*((1+FixedParams!$C$27)/$AS$12)^(1-$B$11))^(1/(1-$B$11))</f>
        <v>6.7551919098750455</v>
      </c>
      <c r="AS80" s="23">
        <f>EXP($D80-$D$17)*(($B80*FixedParams!$C$31)^$B$11*(1+FixedParams!$C$25)^(1-$B$11)+(1-$B80)^$B$11*((1+FixedParams!$C$28)/$AS$12)^(1-$B$11))^(1/(1-$B$11))</f>
        <v>5.4833960837412734</v>
      </c>
      <c r="AT80" s="23">
        <f>EXP($D80-$D$17)*(($B80*FixedParams!$C$30)^$B$11*(1+FixedParams!$C$23)^(1-$B$11)+(1-$B80)^$B$11*((1+FixedParams!$C$26)/$AS$12)^(1-$B$11))^(1/(1-$B$11))</f>
        <v>5.5537158738645145</v>
      </c>
      <c r="AU80">
        <f>IF(FixedParams!$H$6=1,IF(AS80&lt;=MIN(AR80:AT80),1,0),$H80)</f>
        <v>1</v>
      </c>
      <c r="AV80">
        <f>IF(FixedParams!$H$6=1,IF(AT80&lt;=MIN(AR80:AT80),1,0),IF(AT80&lt;=AR80,1,0)*(1-$H80))</f>
        <v>0</v>
      </c>
      <c r="AW80" s="23">
        <f>$AS$13*IF(AU80=1,1,IF(AV80=1,FixedParams!$C$46,FixedParams!$C$47))</f>
        <v>0.40208315658592064</v>
      </c>
      <c r="AX80">
        <f>EXP($C80*FixedParams!$B$41)*EXP(IF(AU80+AV80=1,(1-FixedParams!$B$41)*$D80,0))*($B80^((FixedParams!$B$41-1)*$B$11/($B$11-1)))*((1/$B80-1)^$B$11*(AW80)^($B$11-1)+1)^((FixedParams!$B$41-$B$11)/($B$11-1))/((1+IF(AU80=1,FixedParams!$C$25,IF(AV80=1,FixedParams!$C$23,FixedParams!$C$24)))^FixedParams!$B$41)</f>
        <v>6.6658773430225346E-2</v>
      </c>
      <c r="AY80">
        <f t="shared" si="22"/>
        <v>0.70891088669328672</v>
      </c>
      <c r="AZ80">
        <f t="shared" si="23"/>
        <v>29.139314365921997</v>
      </c>
      <c r="BA80">
        <f t="shared" si="24"/>
        <v>60.987885352510091</v>
      </c>
      <c r="BB80">
        <f t="shared" si="25"/>
        <v>90.127199718432081</v>
      </c>
      <c r="BC80" s="23">
        <f t="shared" si="26"/>
        <v>2.0929759906717136</v>
      </c>
      <c r="BD80" s="23">
        <f t="shared" si="27"/>
        <v>1.7050967979201945</v>
      </c>
      <c r="BE80" s="22">
        <f>IF(AU80=1,AZ80*(1+FixedParams!$C$25)+BA80*(1+FixedParams!$C$28)/$AS$12,IF(AV80=1,AZ80*(1+FixedParams!$C$23)+BA80*(1+FixedParams!$C$26)/$AS$12,AZ80*(1+FixedParams!$C$24)+BA80*(1+FixedParams!$C$27)/$AS$12))</f>
        <v>247.43383629598901</v>
      </c>
      <c r="BF80" s="23">
        <f t="shared" si="28"/>
        <v>45.124195392277237</v>
      </c>
      <c r="BG80" s="23">
        <f>BF80^((FixedParams!$B$41-1)/FixedParams!$B$41)*EXP($C80)</f>
        <v>0.56274535374542567</v>
      </c>
      <c r="BH80" s="23">
        <f t="shared" si="29"/>
        <v>-2.3488116467099682E-2</v>
      </c>
      <c r="BI80" s="23">
        <f t="shared" si="30"/>
        <v>-5.2686700613107894E-3</v>
      </c>
      <c r="BJ80" s="23">
        <f t="shared" si="4"/>
        <v>8.4115918479275732E-3</v>
      </c>
      <c r="BK80" s="23"/>
    </row>
    <row r="81" spans="1:63">
      <c r="A81">
        <v>0.32</v>
      </c>
      <c r="B81">
        <f t="shared" si="5"/>
        <v>0.19901084404535369</v>
      </c>
      <c r="C81">
        <f>(D81-$D$17)*FixedParams!$B$41+$D$9*($A81-0.5)^2+$A81*$B$10</f>
        <v>-0.59024513907183973</v>
      </c>
      <c r="D81">
        <f>(A81-$B$6)*FixedParams!$B$40/(FixedParams!$B$39*Sectors!$B$6)</f>
        <v>-9.9741568298865754E-2</v>
      </c>
      <c r="E81">
        <f t="shared" si="6"/>
        <v>0.55419141411271122</v>
      </c>
      <c r="F81" s="23">
        <f>EXP(-$D$17)*(($B81*FixedParams!$B$30)^$B$11*(1+FixedParams!$B$23)^(1-$B$11)+(1-$B81)^$B$11*((1+FixedParams!$B$26)/$B$12)^(1-$B$11))^(1/(1-$B$11))</f>
        <v>4.8975269907857584</v>
      </c>
      <c r="G81" s="23">
        <f>EXP($D81-$D$17)*(($B81*FixedParams!$B$31)^$B$11*(1+FixedParams!$B$25)^(1-$B$11)+(1-$B81)^$B$11*((1+FixedParams!$B$28)/$B$12)^(1-$B$11))^(1/(1-$B$11))</f>
        <v>4.2749589389927154</v>
      </c>
      <c r="H81">
        <f t="shared" si="7"/>
        <v>1</v>
      </c>
      <c r="I81" s="23">
        <f>$B$13*IF(H81=1,1,FixedParams!$B$46)</f>
        <v>0.3745928365283252</v>
      </c>
      <c r="J81">
        <f>EXP($C81*FixedParams!$B$41)*EXP(IF(H81=1,(1-FixedParams!$B$41)*$D81,0))*($B81^((FixedParams!$B$41-1)*$B$11/($B$11-1)))*((1/$B81-1)^$B$11*(I81)^($B$11-1)+1)^((FixedParams!$B$41-$B$11)/($B$11-1))/((1+IF(H81=1,FixedParams!$B$25,FixedParams!$B$24))^FixedParams!$B$41)</f>
        <v>9.3268380346991961E-2</v>
      </c>
      <c r="K81">
        <f t="shared" si="31"/>
        <v>0.70216276958675616</v>
      </c>
      <c r="L81">
        <f>K81*FixedParams!$B$8/K$15</f>
        <v>31.843864250650917</v>
      </c>
      <c r="M81">
        <f t="shared" ref="M81:M144" si="33">(I81*(1/$B81-1))^$B$11*L81</f>
        <v>58.950814248833822</v>
      </c>
      <c r="N81">
        <f t="shared" si="8"/>
        <v>90.794678499484746</v>
      </c>
      <c r="O81" s="23">
        <f t="shared" si="9"/>
        <v>1.8512456209716701</v>
      </c>
      <c r="P81" s="23">
        <f t="shared" si="10"/>
        <v>1.6715733210078836</v>
      </c>
      <c r="Q81" s="22">
        <f>IF(H81=1,L81*(1+FixedParams!$B$25)+M81*FixedParams!$B$33*(1+FixedParams!$B$28)/FixedParams!$B$32,L81*(1+FixedParams!$B$23)+M81*FixedParams!$B$33*(1+FixedParams!$B$26)/FixedParams!$B$32)</f>
        <v>189.54852393409121</v>
      </c>
      <c r="R81" s="23">
        <f t="shared" si="11"/>
        <v>44.339261882771083</v>
      </c>
      <c r="S81" s="23">
        <f>R81^((FixedParams!$B$41-1)/FixedParams!$B$41)*EXP($C81)</f>
        <v>0.55209187557524186</v>
      </c>
      <c r="T81" s="7">
        <f>(L81*FixedParams!$B$32*(FixedParams!$C$25-FixedParams!$C$23)+FixedParams!$B$33*(FixedParams!$C$28-FixedParams!$C$26)*M81)/N81</f>
        <v>-478.92238083773736</v>
      </c>
      <c r="U81" s="7">
        <f>(L81*FixedParams!$B$32*(FixedParams!$C$25-FixedParams!$C$23)*$Z$12/$B$12+FixedParams!$B$33*(FixedParams!$C$28-FixedParams!$C$26)*M81)/N81</f>
        <v>-862.09718735368494</v>
      </c>
      <c r="V81" s="14">
        <f t="shared" ref="V81:V144" si="34">LN(I81/O81)</f>
        <v>-1.5977743332969896</v>
      </c>
      <c r="W81" s="14">
        <f t="shared" si="32"/>
        <v>0.61803949732811936</v>
      </c>
      <c r="X81" s="23"/>
      <c r="Y81" s="23">
        <f>EXP(-$D$17)*(($B81*FixedParams!$B$30)^$B$11*(1+FixedParams!$C$24)^(1-$B$11)+(1-$B81)^$B$11*((1+FixedParams!$C$27)/$Z$12)^(1-$B$11))^(1/(1-$B$11))</f>
        <v>6.4499563113645459</v>
      </c>
      <c r="Z81" s="23">
        <f>EXP($D81-$D$17)*(($B81*FixedParams!$C$31)^$B$11*(1+FixedParams!$C$25)^(1-$B$11)+(1-$B81)^$B$11*((1+FixedParams!$C$28)/$Z$12)^(1-$B$11))^(1/(1-$B$11))</f>
        <v>5.2505436271512975</v>
      </c>
      <c r="AA81" s="23">
        <f>EXP($D81-$D$17)*(($B81*FixedParams!$C$30)^$B$11*(1+FixedParams!$C$23)^(1-$B$11)+(1-$B81)^$B$11*((1+FixedParams!$C$26)/$Z$12)^(1-$B$11))^(1/(1-$B$11))</f>
        <v>5.3197743145355858</v>
      </c>
      <c r="AB81">
        <f>IF(FixedParams!$H$6=1,IF(Z81&lt;=MIN(Y81:AA81),1,0),$H81)</f>
        <v>1</v>
      </c>
      <c r="AC81">
        <f>IF(FixedParams!$H$6=1,IF(AA81&lt;=MIN(Y81:AA81),1,0),IF(AA81&lt;=Y81,1,0)*(1-$H81))</f>
        <v>0</v>
      </c>
      <c r="AD81" s="23">
        <f>$Z$13*IF(AB81=1,1,IF(AC81=1,FixedParams!$C$46,FixedParams!$C$47))</f>
        <v>0.42539737351864321</v>
      </c>
      <c r="AE81">
        <f>EXP($C81*FixedParams!$B$41)*EXP(IF(AB81+AC81=1,(1-FixedParams!$B$41)*$D81,0))*($B81^((FixedParams!$B$41-1)*$B$11/($B$11-1)))*((1/$B81-1)^$B$11*(AD81)^($B$11-1)+1)^((FixedParams!$B$41-$B$11)/($B$11-1))/((1+IF(AB81=1,FixedParams!$C$25,IF(AC81=1,FixedParams!$C$23,FixedParams!$C$24)))^FixedParams!$B$41)</f>
        <v>6.4755756327257871E-2</v>
      </c>
      <c r="AF81">
        <f t="shared" si="13"/>
        <v>0.70751983121578077</v>
      </c>
      <c r="AG81">
        <f t="shared" si="14"/>
        <v>26.531104654640956</v>
      </c>
      <c r="AH81">
        <f t="shared" si="15"/>
        <v>59.439121400995006</v>
      </c>
      <c r="AI81">
        <f t="shared" si="16"/>
        <v>85.970226055635962</v>
      </c>
      <c r="AJ81" s="23">
        <f t="shared" si="17"/>
        <v>2.2403560716646456</v>
      </c>
      <c r="AK81" s="23">
        <f t="shared" si="18"/>
        <v>1.7273590358512072</v>
      </c>
      <c r="AL81" s="22">
        <f>IF(AB81=1,AG81*(1+FixedParams!$C$25)+AH81*(1+FixedParams!$C$28)/$Z$12,IF(AC81=1,AG81*(1+FixedParams!$C$23)+AH81*(1+FixedParams!$C$26)/$Z$12,AG81*(1+FixedParams!$C$24)+AH81*(1+FixedParams!$C$27)/$Z$12))</f>
        <v>227.50728247202852</v>
      </c>
      <c r="AM81" s="23">
        <f t="shared" si="19"/>
        <v>43.330233710573602</v>
      </c>
      <c r="AN81" s="23">
        <f>AM81^((FixedParams!$B$41-1)/FixedParams!$B$41)*EXP($C81)</f>
        <v>0.5521045975587795</v>
      </c>
      <c r="AO81" s="23">
        <f t="shared" si="20"/>
        <v>-5.4599649401872043E-2</v>
      </c>
      <c r="AP81" s="23">
        <f t="shared" si="21"/>
        <v>-2.3019927818971823E-2</v>
      </c>
      <c r="AR81" s="23">
        <f>EXP(-$D$17)*(($B81*FixedParams!$B$30)^$B$11*(1+FixedParams!$C$24)^(1-$B$11)+(1-$B81)^$B$11*((1+FixedParams!$C$27)/$AS$12)^(1-$B$11))^(1/(1-$B$11))</f>
        <v>6.7647205051693895</v>
      </c>
      <c r="AS81" s="23">
        <f>EXP($D81-$D$17)*(($B81*FixedParams!$C$31)^$B$11*(1+FixedParams!$C$25)^(1-$B$11)+(1-$B81)^$B$11*((1+FixedParams!$C$28)/$AS$12)^(1-$B$11))^(1/(1-$B$11))</f>
        <v>5.5046577718695016</v>
      </c>
      <c r="AT81" s="23">
        <f>EXP($D81-$D$17)*(($B81*FixedParams!$C$30)^$B$11*(1+FixedParams!$C$23)^(1-$B$11)+(1-$B81)^$B$11*((1+FixedParams!$C$26)/$AS$12)^(1-$B$11))^(1/(1-$B$11))</f>
        <v>5.5724163858072906</v>
      </c>
      <c r="AU81">
        <f>IF(FixedParams!$H$6=1,IF(AS81&lt;=MIN(AR81:AT81),1,0),$H81)</f>
        <v>1</v>
      </c>
      <c r="AV81">
        <f>IF(FixedParams!$H$6=1,IF(AT81&lt;=MIN(AR81:AT81),1,0),IF(AT81&lt;=AR81,1,0)*(1-$H81))</f>
        <v>0</v>
      </c>
      <c r="AW81" s="23">
        <f>$AS$13*IF(AU81=1,1,IF(AV81=1,FixedParams!$C$46,FixedParams!$C$47))</f>
        <v>0.40208315658592064</v>
      </c>
      <c r="AX81">
        <f>EXP($C81*FixedParams!$B$41)*EXP(IF(AU81+AV81=1,(1-FixedParams!$B$41)*$D81,0))*($B81^((FixedParams!$B$41-1)*$B$11/($B$11-1)))*((1/$B81-1)^$B$11*(AW81)^($B$11-1)+1)^((FixedParams!$B$41-$B$11)/($B$11-1))/((1+IF(AU81=1,FixedParams!$C$25,IF(AV81=1,FixedParams!$C$23,FixedParams!$C$24)))^FixedParams!$B$41)</f>
        <v>6.6307389833245425E-2</v>
      </c>
      <c r="AY81">
        <f t="shared" si="22"/>
        <v>0.70517394938577305</v>
      </c>
      <c r="AZ81">
        <f t="shared" si="23"/>
        <v>28.98571002295964</v>
      </c>
      <c r="BA81">
        <f t="shared" si="24"/>
        <v>59.673650524345497</v>
      </c>
      <c r="BB81">
        <f t="shared" si="25"/>
        <v>88.659360547305141</v>
      </c>
      <c r="BC81" s="23">
        <f t="shared" si="26"/>
        <v>2.0587265406670348</v>
      </c>
      <c r="BD81" s="23">
        <f t="shared" si="27"/>
        <v>1.7117082547240015</v>
      </c>
      <c r="BE81" s="22">
        <f>IF(AU81=1,AZ81*(1+FixedParams!$C$25)+BA81*(1+FixedParams!$C$28)/$AS$12,IF(AV81=1,AZ81*(1+FixedParams!$C$23)+BA81*(1+FixedParams!$C$26)/$AS$12,AZ81*(1+FixedParams!$C$24)+BA81*(1+FixedParams!$C$27)/$AS$12))</f>
        <v>242.7509214721922</v>
      </c>
      <c r="BF81" s="23">
        <f t="shared" si="28"/>
        <v>44.099185005237615</v>
      </c>
      <c r="BG81" s="23">
        <f>BF81^((FixedParams!$B$41-1)/FixedParams!$B$41)*EXP($C81)</f>
        <v>0.55209487603175988</v>
      </c>
      <c r="BH81" s="23">
        <f t="shared" si="29"/>
        <v>-2.3799060179818907E-2</v>
      </c>
      <c r="BI81" s="23">
        <f t="shared" si="30"/>
        <v>-5.4292556169008273E-3</v>
      </c>
      <c r="BJ81" s="23">
        <f t="shared" ref="BJ81:BJ144" si="35">BI81-LN($BG$15/$S$15)</f>
        <v>8.2510062923375344E-3</v>
      </c>
      <c r="BK81" s="23"/>
    </row>
    <row r="82" spans="1:63">
      <c r="A82">
        <v>0.32500000000000001</v>
      </c>
      <c r="B82">
        <f t="shared" ref="B82:B145" si="36">$A82*($B$8-$B$7)+$B$7</f>
        <v>0.20075843387485276</v>
      </c>
      <c r="C82">
        <f>(D82-$D$17)*FixedParams!$B$41+$D$9*($A82-0.5)^2+$A82*$B$10</f>
        <v>-0.60916295605501658</v>
      </c>
      <c r="D82">
        <f>(A82-$B$6)*FixedParams!$B$40/(FixedParams!$B$39*Sectors!$B$6)</f>
        <v>-9.7055097257497974E-2</v>
      </c>
      <c r="E82">
        <f t="shared" ref="E82:E145" si="37">EXP(C82)</f>
        <v>0.54380586802995445</v>
      </c>
      <c r="F82" s="23">
        <f>EXP(-$D$17)*(($B82*FixedParams!$B$30)^$B$11*(1+FixedParams!$B$23)^(1-$B$11)+(1-$B82)^$B$11*((1+FixedParams!$B$26)/$B$12)^(1-$B$11))^(1/(1-$B$11))</f>
        <v>4.9028982587789089</v>
      </c>
      <c r="G82" s="23">
        <f>EXP($D82-$D$17)*(($B82*FixedParams!$B$31)^$B$11*(1+FixedParams!$B$25)^(1-$B$11)+(1-$B82)^$B$11*((1+FixedParams!$B$28)/$B$12)^(1-$B$11))^(1/(1-$B$11))</f>
        <v>4.2907383414670965</v>
      </c>
      <c r="H82">
        <f t="shared" ref="H82:H145" si="38">IF(G82&lt;=F82,1,0)</f>
        <v>1</v>
      </c>
      <c r="I82" s="23">
        <f>$B$13*IF(H82=1,1,FixedParams!$B$46)</f>
        <v>0.3745928365283252</v>
      </c>
      <c r="J82">
        <f>EXP($C82*FixedParams!$B$41)*EXP(IF(H82=1,(1-FixedParams!$B$41)*$D82,0))*($B82^((FixedParams!$B$41-1)*$B$11/($B$11-1)))*((1/$B82-1)^$B$11*(I82)^($B$11-1)+1)^((FixedParams!$B$41-$B$11)/($B$11-1))/((1+IF(H82=1,FixedParams!$B$25,FixedParams!$B$24))^FixedParams!$B$41)</f>
        <v>9.2777062037819782E-2</v>
      </c>
      <c r="K82">
        <f t="shared" si="31"/>
        <v>0.69846392305984584</v>
      </c>
      <c r="L82">
        <f>K82*FixedParams!$B$8/K$15</f>
        <v>31.676117437819691</v>
      </c>
      <c r="M82">
        <f t="shared" si="33"/>
        <v>57.686945114842693</v>
      </c>
      <c r="N82">
        <f t="shared" ref="N82:N145" si="39">L82+M82</f>
        <v>89.363062552662385</v>
      </c>
      <c r="O82" s="23">
        <f t="shared" ref="O82:O145" si="40">M82/L82</f>
        <v>1.8211494899298291</v>
      </c>
      <c r="P82" s="23">
        <f t="shared" ref="P82:P145" si="41">(H82*(G82-F82)+F82)*$B$12</f>
        <v>1.6777433049946389</v>
      </c>
      <c r="Q82" s="22">
        <f>IF(H82=1,L82*(1+FixedParams!$B$25)+M82*FixedParams!$B$33*(1+FixedParams!$B$28)/FixedParams!$B$32,L82*(1+FixedParams!$B$23)+M82*FixedParams!$B$33*(1+FixedParams!$B$26)/FixedParams!$B$32)</f>
        <v>186.000588908471</v>
      </c>
      <c r="R82" s="23">
        <f t="shared" ref="R82:R145" si="42">Q82*$B$12/P82</f>
        <v>43.349319885321499</v>
      </c>
      <c r="S82" s="23">
        <f>R82^((FixedParams!$B$41-1)/FixedParams!$B$41)*EXP($C82)</f>
        <v>0.54175791959363329</v>
      </c>
      <c r="T82" s="7">
        <f>(L82*FixedParams!$B$32*(FixedParams!$C$25-FixedParams!$C$23)+FixedParams!$B$33*(FixedParams!$C$28-FixedParams!$C$26)*M82)/N82</f>
        <v>-436.47488592993153</v>
      </c>
      <c r="U82" s="7">
        <f>(L82*FixedParams!$B$32*(FixedParams!$C$25-FixedParams!$C$23)*$Z$12/$B$12+FixedParams!$B$33*(FixedParams!$C$28-FixedParams!$C$26)*M82)/N82</f>
        <v>-823.73741598906633</v>
      </c>
      <c r="V82" s="14">
        <f t="shared" si="34"/>
        <v>-1.5813835017385398</v>
      </c>
      <c r="W82" s="14">
        <f t="shared" ref="W82:W113" si="43">N82/(N$15*COUNT($N$17:$N$217))+W81</f>
        <v>0.62242256456465139</v>
      </c>
      <c r="X82" s="23"/>
      <c r="Y82" s="23">
        <f>EXP(-$D$17)*(($B82*FixedParams!$B$30)^$B$11*(1+FixedParams!$C$24)^(1-$B$11)+(1-$B82)^$B$11*((1+FixedParams!$C$27)/$Z$12)^(1-$B$11))^(1/(1-$B$11))</f>
        <v>6.4596894392477271</v>
      </c>
      <c r="Z82" s="23">
        <f>EXP($D82-$D$17)*(($B82*FixedParams!$C$31)^$B$11*(1+FixedParams!$C$25)^(1-$B$11)+(1-$B82)^$B$11*((1+FixedParams!$C$28)/$Z$12)^(1-$B$11))^(1/(1-$B$11))</f>
        <v>5.2714380015843609</v>
      </c>
      <c r="AA82" s="23">
        <f>EXP($D82-$D$17)*(($B82*FixedParams!$C$30)^$B$11*(1+FixedParams!$C$23)^(1-$B$11)+(1-$B82)^$B$11*((1+FixedParams!$C$26)/$Z$12)^(1-$B$11))^(1/(1-$B$11))</f>
        <v>5.3382681590088552</v>
      </c>
      <c r="AB82">
        <f>IF(FixedParams!$H$6=1,IF(Z82&lt;=MIN(Y82:AA82),1,0),$H82)</f>
        <v>1</v>
      </c>
      <c r="AC82">
        <f>IF(FixedParams!$H$6=1,IF(AA82&lt;=MIN(Y82:AA82),1,0),IF(AA82&lt;=Y82,1,0)*(1-$H82))</f>
        <v>0</v>
      </c>
      <c r="AD82" s="23">
        <f>$Z$13*IF(AB82=1,1,IF(AC82=1,FixedParams!$C$46,FixedParams!$C$47))</f>
        <v>0.42539737351864321</v>
      </c>
      <c r="AE82">
        <f>EXP($C82*FixedParams!$B$41)*EXP(IF(AB82+AC82=1,(1-FixedParams!$B$41)*$D82,0))*($B82^((FixedParams!$B$41-1)*$B$11/($B$11-1)))*((1/$B82-1)^$B$11*(AD82)^($B$11-1)+1)^((FixedParams!$B$41-$B$11)/($B$11-1))/((1+IF(AB82=1,FixedParams!$C$25,IF(AC82=1,FixedParams!$C$23,FixedParams!$C$24)))^FixedParams!$B$41)</f>
        <v>6.4423907062737581E-2</v>
      </c>
      <c r="AF82">
        <f t="shared" ref="AF82:AF145" si="44">AE82/AE$17</f>
        <v>0.70389405415843442</v>
      </c>
      <c r="AG82">
        <f t="shared" ref="AG82:AG145" si="45">AF82*$Z$9/$AF$15</f>
        <v>26.395142570867911</v>
      </c>
      <c r="AH82">
        <f t="shared" ref="AH82:AH145" si="46">(AD82*(1/$B82-1))^$B$11*AG82</f>
        <v>58.173154296364331</v>
      </c>
      <c r="AI82">
        <f t="shared" ref="AI82:AI145" si="47">AG82+AH82</f>
        <v>84.568296867232249</v>
      </c>
      <c r="AJ82" s="23">
        <f t="shared" ref="AJ82:AJ145" si="48">AH82/AG82</f>
        <v>2.2039340814385118</v>
      </c>
      <c r="AK82" s="23">
        <f t="shared" ref="AK82:AK145" si="49">IF(AB82=1,Z82,IF(AC82=1,AA82,Y82))*$Z$12</f>
        <v>1.7342330072031971</v>
      </c>
      <c r="AL82" s="22">
        <f>IF(AB82=1,AG82*(1+FixedParams!$C$25)+AH82*(1+FixedParams!$C$28)/$Z$12,IF(AC82=1,AG82*(1+FixedParams!$C$23)+AH82*(1+FixedParams!$C$26)/$Z$12,AG82*(1+FixedParams!$C$24)+AH82*(1+FixedParams!$C$27)/$Z$12))</f>
        <v>223.24890638879137</v>
      </c>
      <c r="AM82" s="23">
        <f t="shared" ref="AM82:AM145" si="50">AL82*$Z$12/AK82</f>
        <v>42.350665287478037</v>
      </c>
      <c r="AN82" s="23">
        <f>AM82^((FixedParams!$B$41-1)/FixedParams!$B$41)*EXP($C82)</f>
        <v>0.54177055906935812</v>
      </c>
      <c r="AO82" s="23">
        <f t="shared" ref="AO82:AO145" si="51">LN(AI82/$N82)</f>
        <v>-5.5147971392173818E-2</v>
      </c>
      <c r="AP82" s="23">
        <f t="shared" ref="AP82:AP145" si="52">LN(AM82/$R82)</f>
        <v>-2.3306883941398921E-2</v>
      </c>
      <c r="AR82" s="23">
        <f>EXP(-$D$17)*(($B82*FixedParams!$B$30)^$B$11*(1+FixedParams!$C$24)^(1-$B$11)+(1-$B82)^$B$11*((1+FixedParams!$C$27)/$AS$12)^(1-$B$11))^(1/(1-$B$11))</f>
        <v>6.7741057292919313</v>
      </c>
      <c r="AS82" s="23">
        <f>EXP($D82-$D$17)*(($B82*FixedParams!$C$31)^$B$11*(1+FixedParams!$C$25)^(1-$B$11)+(1-$B82)^$B$11*((1+FixedParams!$C$28)/$AS$12)^(1-$B$11))^(1/(1-$B$11))</f>
        <v>5.5258682444302316</v>
      </c>
      <c r="AT82" s="23">
        <f>EXP($D82-$D$17)*(($B82*FixedParams!$C$30)^$B$11*(1+FixedParams!$C$23)^(1-$B$11)+(1-$B82)^$B$11*((1+FixedParams!$C$26)/$AS$12)^(1-$B$11))^(1/(1-$B$11))</f>
        <v>5.5910326217096467</v>
      </c>
      <c r="AU82">
        <f>IF(FixedParams!$H$6=1,IF(AS82&lt;=MIN(AR82:AT82),1,0),$H82)</f>
        <v>1</v>
      </c>
      <c r="AV82">
        <f>IF(FixedParams!$H$6=1,IF(AT82&lt;=MIN(AR82:AT82),1,0),IF(AT82&lt;=AR82,1,0)*(1-$H82))</f>
        <v>0</v>
      </c>
      <c r="AW82" s="23">
        <f>$AS$13*IF(AU82=1,1,IF(AV82=1,FixedParams!$C$46,FixedParams!$C$47))</f>
        <v>0.40208315658592064</v>
      </c>
      <c r="AX82">
        <f>EXP($C82*FixedParams!$B$41)*EXP(IF(AU82+AV82=1,(1-FixedParams!$B$41)*$D82,0))*($B82^((FixedParams!$B$41-1)*$B$11/($B$11-1)))*((1/$B82-1)^$B$11*(AW82)^($B$11-1)+1)^((FixedParams!$B$41-$B$11)/($B$11-1))/((1+IF(AU82=1,FixedParams!$C$25,IF(AV82=1,FixedParams!$C$23,FixedParams!$C$24)))^FixedParams!$B$41)</f>
        <v>6.596343183220546E-2</v>
      </c>
      <c r="AY82">
        <f t="shared" ref="AY82:AY145" si="53">AX82/AX$17</f>
        <v>0.70151598271529825</v>
      </c>
      <c r="AZ82">
        <f t="shared" ref="AZ82:AZ145" si="54">AY82*$AS$9/$AY$15</f>
        <v>28.83535171593995</v>
      </c>
      <c r="BA82">
        <f t="shared" ref="BA82:BA145" si="55">(AW82*(1/$B82-1))^$B$11*AZ82</f>
        <v>58.399007829842802</v>
      </c>
      <c r="BB82">
        <f t="shared" ref="BB82:BB145" si="56">AZ82+BA82</f>
        <v>87.234359545782752</v>
      </c>
      <c r="BC82" s="23">
        <f t="shared" ref="BC82:BC145" si="57">BA82/AZ82</f>
        <v>2.0252573440108343</v>
      </c>
      <c r="BD82" s="23">
        <f t="shared" ref="BD82:BD145" si="58">IF(AU82=1,AS82,IF(AV82=1,AT82,AR82))*$AS$12</f>
        <v>1.7183037857221926</v>
      </c>
      <c r="BE82" s="22">
        <f>IF(AU82=1,AZ82*(1+FixedParams!$C$25)+BA82*(1+FixedParams!$C$28)/$AS$12,IF(AV82=1,AZ82*(1+FixedParams!$C$23)+BA82*(1+FixedParams!$C$26)/$AS$12,AZ82*(1+FixedParams!$C$24)+BA82*(1+FixedParams!$C$27)/$AS$12))</f>
        <v>238.20719204084665</v>
      </c>
      <c r="BF82" s="23">
        <f t="shared" ref="BF82:BF145" si="59">BE82*$AS$12/BD82</f>
        <v>43.107649604375979</v>
      </c>
      <c r="BG82" s="23">
        <f>BF82^((FixedParams!$B$41-1)/FixedParams!$B$41)*EXP($C82)</f>
        <v>0.54176095135741831</v>
      </c>
      <c r="BH82" s="23">
        <f t="shared" ref="BH82:BH145" si="60">LN(BB82/$N82)</f>
        <v>-2.4109141455875175E-2</v>
      </c>
      <c r="BI82" s="23">
        <f t="shared" ref="BI82:BI145" si="61">LN(BF82/$R82)</f>
        <v>-5.5905478021356196E-3</v>
      </c>
      <c r="BJ82" s="23">
        <f t="shared" si="35"/>
        <v>8.0897141071027429E-3</v>
      </c>
      <c r="BK82" s="23"/>
    </row>
    <row r="83" spans="1:63">
      <c r="A83">
        <v>0.33</v>
      </c>
      <c r="B83">
        <f t="shared" si="36"/>
        <v>0.20250602370435183</v>
      </c>
      <c r="C83">
        <f>(D83-$D$17)*FixedParams!$B$41+$D$9*($A83-0.5)^2+$A83*$B$10</f>
        <v>-0.62786827469988793</v>
      </c>
      <c r="D83">
        <f>(A83-$B$6)*FixedParams!$B$40/(FixedParams!$B$39*Sectors!$B$6)</f>
        <v>-9.4368626216130194E-2</v>
      </c>
      <c r="E83">
        <f t="shared" si="37"/>
        <v>0.53372835139995201</v>
      </c>
      <c r="F83" s="23">
        <f>EXP(-$D$17)*(($B83*FixedParams!$B$30)^$B$11*(1+FixedParams!$B$23)^(1-$B$11)+(1-$B83)^$B$11*((1+FixedParams!$B$26)/$B$12)^(1-$B$11))^(1/(1-$B$11))</f>
        <v>4.9081555063424522</v>
      </c>
      <c r="G83" s="23">
        <f>EXP($D83-$D$17)*(($B83*FixedParams!$B$31)^$B$11*(1+FixedParams!$B$25)^(1-$B$11)+(1-$B83)^$B$11*((1+FixedParams!$B$28)/$B$12)^(1-$B$11))^(1/(1-$B$11))</f>
        <v>4.3064689550661877</v>
      </c>
      <c r="H83">
        <f t="shared" si="38"/>
        <v>1</v>
      </c>
      <c r="I83" s="23">
        <f>$B$13*IF(H83=1,1,FixedParams!$B$46)</f>
        <v>0.3745928365283252</v>
      </c>
      <c r="J83">
        <f>EXP($C83*FixedParams!$B$41)*EXP(IF(H83=1,(1-FixedParams!$B$41)*$D83,0))*($B83^((FixedParams!$B$41-1)*$B$11/($B$11-1)))*((1/$B83-1)^$B$11*(I83)^($B$11-1)+1)^((FixedParams!$B$41-$B$11)/($B$11-1))/((1+IF(H83=1,FixedParams!$B$25,FixedParams!$B$24))^FixedParams!$B$41)</f>
        <v>9.2296284344638976E-2</v>
      </c>
      <c r="K83">
        <f t="shared" ref="K83:K146" si="62">J83/J$17</f>
        <v>0.69484443063011314</v>
      </c>
      <c r="L83">
        <f>K83*FixedParams!$B$8/K$15</f>
        <v>31.511969421745729</v>
      </c>
      <c r="M83">
        <f t="shared" si="33"/>
        <v>56.461049441033815</v>
      </c>
      <c r="N83">
        <f t="shared" si="39"/>
        <v>87.97301886277954</v>
      </c>
      <c r="O83" s="23">
        <f t="shared" si="40"/>
        <v>1.7917334421526592</v>
      </c>
      <c r="P83" s="23">
        <f t="shared" si="41"/>
        <v>1.6838942117964526</v>
      </c>
      <c r="Q83" s="22">
        <f>IF(H83=1,L83*(1+FixedParams!$B$25)+M83*FixedParams!$B$33*(1+FixedParams!$B$28)/FixedParams!$B$32,L83*(1+FixedParams!$B$23)+M83*FixedParams!$B$33*(1+FixedParams!$B$26)/FixedParams!$B$32)</f>
        <v>182.55780927807197</v>
      </c>
      <c r="R83" s="23">
        <f t="shared" si="42"/>
        <v>42.391530319360257</v>
      </c>
      <c r="S83" s="23">
        <f>R83^((FixedParams!$B$41-1)/FixedParams!$B$41)*EXP($C83)</f>
        <v>0.53173024634200683</v>
      </c>
      <c r="T83" s="7">
        <f>(L83*FixedParams!$B$32*(FixedParams!$C$25-FixedParams!$C$23)+FixedParams!$B$33*(FixedParams!$C$28-FixedParams!$C$26)*M83)/N83</f>
        <v>-394.10216036791479</v>
      </c>
      <c r="U83" s="7">
        <f>(L83*FixedParams!$B$32*(FixedParams!$C$25-FixedParams!$C$23)*$Z$12/$B$12+FixedParams!$B$33*(FixedParams!$C$28-FixedParams!$C$26)*M83)/N83</f>
        <v>-785.44521362977457</v>
      </c>
      <c r="V83" s="14">
        <f t="shared" si="34"/>
        <v>-1.565099166833783</v>
      </c>
      <c r="W83" s="14">
        <f t="shared" si="43"/>
        <v>0.62673745312891738</v>
      </c>
      <c r="X83" s="23"/>
      <c r="Y83" s="23">
        <f>EXP(-$D$17)*(($B83*FixedParams!$B$30)^$B$11*(1+FixedParams!$C$24)^(1-$B$11)+(1-$B83)^$B$11*((1+FixedParams!$C$27)/$Z$12)^(1-$B$11))^(1/(1-$B$11))</f>
        <v>6.469291349858203</v>
      </c>
      <c r="Z83" s="23">
        <f>EXP($D83-$D$17)*(($B83*FixedParams!$C$31)^$B$11*(1+FixedParams!$C$25)^(1-$B$11)+(1-$B83)^$B$11*((1+FixedParams!$C$28)/$Z$12)^(1-$B$11))^(1/(1-$B$11))</f>
        <v>5.2922906766397322</v>
      </c>
      <c r="AA83" s="23">
        <f>EXP($D83-$D$17)*(($B83*FixedParams!$C$30)^$B$11*(1+FixedParams!$C$23)^(1-$B$11)+(1-$B83)^$B$11*((1+FixedParams!$C$26)/$Z$12)^(1-$B$11))^(1/(1-$B$11))</f>
        <v>5.356688410306039</v>
      </c>
      <c r="AB83">
        <f>IF(FixedParams!$H$6=1,IF(Z83&lt;=MIN(Y83:AA83),1,0),$H83)</f>
        <v>1</v>
      </c>
      <c r="AC83">
        <f>IF(FixedParams!$H$6=1,IF(AA83&lt;=MIN(Y83:AA83),1,0),IF(AA83&lt;=Y83,1,0)*(1-$H83))</f>
        <v>0</v>
      </c>
      <c r="AD83" s="23">
        <f>$Z$13*IF(AB83=1,1,IF(AC83=1,FixedParams!$C$46,FixedParams!$C$47))</f>
        <v>0.42539737351864321</v>
      </c>
      <c r="AE83">
        <f>EXP($C83*FixedParams!$B$41)*EXP(IF(AB83+AC83=1,(1-FixedParams!$B$41)*$D83,0))*($B83^((FixedParams!$B$41-1)*$B$11/($B$11-1)))*((1/$B83-1)^$B$11*(AD83)^($B$11-1)+1)^((FixedParams!$B$41-$B$11)/($B$11-1))/((1+IF(AB83=1,FixedParams!$C$25,IF(AC83=1,FixedParams!$C$23,FixedParams!$C$24)))^FixedParams!$B$41)</f>
        <v>6.4099321911282064E-2</v>
      </c>
      <c r="AF83">
        <f t="shared" si="44"/>
        <v>0.70034764462516663</v>
      </c>
      <c r="AG83">
        <f t="shared" si="45"/>
        <v>26.262156669520575</v>
      </c>
      <c r="AH83">
        <f t="shared" si="46"/>
        <v>56.945156636758085</v>
      </c>
      <c r="AI83">
        <f t="shared" si="47"/>
        <v>83.207313306278664</v>
      </c>
      <c r="AJ83" s="23">
        <f t="shared" si="48"/>
        <v>2.1683351201254424</v>
      </c>
      <c r="AK83" s="23">
        <f t="shared" si="49"/>
        <v>1.7410932600144107</v>
      </c>
      <c r="AL83" s="22">
        <f>IF(AB83=1,AG83*(1+FixedParams!$C$25)+AH83*(1+FixedParams!$C$28)/$Z$12,IF(AC83=1,AG83*(1+FixedParams!$C$23)+AH83*(1+FixedParams!$C$26)/$Z$12,AG83*(1+FixedParams!$C$24)+AH83*(1+FixedParams!$C$27)/$Z$12))</f>
        <v>219.11674189618776</v>
      </c>
      <c r="AM83" s="23">
        <f t="shared" si="50"/>
        <v>41.403005859707037</v>
      </c>
      <c r="AN83" s="23">
        <f>AM83^((FixedParams!$B$41-1)/FixedParams!$B$41)*EXP($C83)</f>
        <v>0.53174280527859286</v>
      </c>
      <c r="AO83" s="23">
        <f t="shared" si="51"/>
        <v>-5.5694919353585344E-2</v>
      </c>
      <c r="AP83" s="23">
        <f t="shared" si="52"/>
        <v>-2.3595102162475286E-2</v>
      </c>
      <c r="AR83" s="23">
        <f>EXP(-$D$17)*(($B83*FixedParams!$B$30)^$B$11*(1+FixedParams!$C$24)^(1-$B$11)+(1-$B83)^$B$11*((1+FixedParams!$C$27)/$AS$12)^(1-$B$11))^(1/(1-$B$11))</f>
        <v>6.7833471088049011</v>
      </c>
      <c r="AS83" s="23">
        <f>EXP($D83-$D$17)*(($B83*FixedParams!$C$31)^$B$11*(1+FixedParams!$C$25)^(1-$B$11)+(1-$B83)^$B$11*((1+FixedParams!$C$28)/$AS$12)^(1-$B$11))^(1/(1-$B$11))</f>
        <v>5.5470264619792031</v>
      </c>
      <c r="AT83" s="23">
        <f>EXP($D83-$D$17)*(($B83*FixedParams!$C$30)^$B$11*(1+FixedParams!$C$23)^(1-$B$11)+(1-$B83)^$B$11*((1+FixedParams!$C$26)/$AS$12)^(1-$B$11))^(1/(1-$B$11))</f>
        <v>5.6095636443232912</v>
      </c>
      <c r="AU83">
        <f>IF(FixedParams!$H$6=1,IF(AS83&lt;=MIN(AR83:AT83),1,0),$H83)</f>
        <v>1</v>
      </c>
      <c r="AV83">
        <f>IF(FixedParams!$H$6=1,IF(AT83&lt;=MIN(AR83:AT83),1,0),IF(AT83&lt;=AR83,1,0)*(1-$H83))</f>
        <v>0</v>
      </c>
      <c r="AW83" s="23">
        <f>$AS$13*IF(AU83=1,1,IF(AV83=1,FixedParams!$C$46,FixedParams!$C$47))</f>
        <v>0.40208315658592064</v>
      </c>
      <c r="AX83">
        <f>EXP($C83*FixedParams!$B$41)*EXP(IF(AU83+AV83=1,(1-FixedParams!$B$41)*$D83,0))*($B83^((FixedParams!$B$41-1)*$B$11/($B$11-1)))*((1/$B83-1)^$B$11*(AW83)^($B$11-1)+1)^((FixedParams!$B$41-$B$11)/($B$11-1))/((1+IF(AU83=1,FixedParams!$C$25,IF(AV83=1,FixedParams!$C$23,FixedParams!$C$24)))^FixedParams!$B$41)</f>
        <v>6.562693562623173E-2</v>
      </c>
      <c r="AY83">
        <f t="shared" si="53"/>
        <v>0.69793737165676351</v>
      </c>
      <c r="AZ83">
        <f t="shared" si="54"/>
        <v>28.688255269002291</v>
      </c>
      <c r="BA83">
        <f t="shared" si="55"/>
        <v>57.162623870772713</v>
      </c>
      <c r="BB83">
        <f t="shared" si="56"/>
        <v>85.850879139775003</v>
      </c>
      <c r="BC83" s="23">
        <f t="shared" si="57"/>
        <v>1.992544451894118</v>
      </c>
      <c r="BD83" s="23">
        <f t="shared" si="58"/>
        <v>1.7248830676929809</v>
      </c>
      <c r="BE83" s="22">
        <f>IF(AU83=1,AZ83*(1+FixedParams!$C$25)+BA83*(1+FixedParams!$C$28)/$AS$12,IF(AV83=1,AZ83*(1+FixedParams!$C$23)+BA83*(1+FixedParams!$C$26)/$AS$12,AZ83*(1+FixedParams!$C$24)+BA83*(1+FixedParams!$C$27)/$AS$12))</f>
        <v>233.7981317153822</v>
      </c>
      <c r="BF83" s="23">
        <f t="shared" si="59"/>
        <v>42.148371441509582</v>
      </c>
      <c r="BG83" s="23">
        <f>BF83^((FixedParams!$B$41-1)/FixedParams!$B$41)*EXP($C83)</f>
        <v>0.53173330821175646</v>
      </c>
      <c r="BH83" s="23">
        <f t="shared" si="60"/>
        <v>-2.4418335925824104E-2</v>
      </c>
      <c r="BI83" s="23">
        <f t="shared" si="61"/>
        <v>-5.7525391757209396E-3</v>
      </c>
      <c r="BJ83" s="23">
        <f t="shared" si="35"/>
        <v>7.927722733517422E-3</v>
      </c>
      <c r="BK83" s="23"/>
    </row>
    <row r="84" spans="1:63">
      <c r="A84">
        <v>0.33500000000000002</v>
      </c>
      <c r="B84">
        <f t="shared" si="36"/>
        <v>0.20425361353385088</v>
      </c>
      <c r="C84">
        <f>(D84-$D$17)*FixedParams!$B$41+$D$9*($A84-0.5)^2+$A84*$B$10</f>
        <v>-0.64636109500645422</v>
      </c>
      <c r="D84">
        <f>(A84-$B$6)*FixedParams!$B$40/(FixedParams!$B$39*Sectors!$B$6)</f>
        <v>-9.16821551747624E-2</v>
      </c>
      <c r="E84">
        <f t="shared" si="37"/>
        <v>0.52394891230960594</v>
      </c>
      <c r="F84" s="23">
        <f>EXP(-$D$17)*(($B84*FixedParams!$B$30)^$B$11*(1+FixedParams!$B$23)^(1-$B$11)+(1-$B84)^$B$11*((1+FixedParams!$B$26)/$B$12)^(1-$B$11))^(1/(1-$B$11))</f>
        <v>4.9132985325687661</v>
      </c>
      <c r="G84" s="23">
        <f>EXP($D84-$D$17)*(($B84*FixedParams!$B$31)^$B$11*(1+FixedParams!$B$25)^(1-$B$11)+(1-$B84)^$B$11*((1+FixedParams!$B$28)/$B$12)^(1-$B$11))^(1/(1-$B$11))</f>
        <v>4.3221499942785382</v>
      </c>
      <c r="H84">
        <f t="shared" si="38"/>
        <v>1</v>
      </c>
      <c r="I84" s="23">
        <f>$B$13*IF(H84=1,1,FixedParams!$B$46)</f>
        <v>0.3745928365283252</v>
      </c>
      <c r="J84">
        <f>EXP($C84*FixedParams!$B$41)*EXP(IF(H84=1,(1-FixedParams!$B$41)*$D84,0))*($B84^((FixedParams!$B$41-1)*$B$11/($B$11-1)))*((1/$B84-1)^$B$11*(I84)^($B$11-1)+1)^((FixedParams!$B$41-$B$11)/($B$11-1))/((1+IF(H84=1,FixedParams!$B$25,FixedParams!$B$24))^FixedParams!$B$41)</f>
        <v>9.1826091264038748E-2</v>
      </c>
      <c r="K84">
        <f t="shared" si="62"/>
        <v>0.69130462352199673</v>
      </c>
      <c r="L84">
        <f>K84*FixedParams!$B$8/K$15</f>
        <v>31.351435223826506</v>
      </c>
      <c r="M84">
        <f t="shared" si="33"/>
        <v>55.271852258285108</v>
      </c>
      <c r="N84">
        <f t="shared" si="39"/>
        <v>86.623287482111607</v>
      </c>
      <c r="O84" s="23">
        <f t="shared" si="40"/>
        <v>1.7629767780544709</v>
      </c>
      <c r="P84" s="23">
        <f t="shared" si="41"/>
        <v>1.6900257342665186</v>
      </c>
      <c r="Q84" s="22">
        <f>IF(H84=1,L84*(1+FixedParams!$B$25)+M84*FixedParams!$B$33*(1+FixedParams!$B$28)/FixedParams!$B$32,L84*(1+FixedParams!$B$23)+M84*FixedParams!$B$33*(1+FixedParams!$B$26)/FixedParams!$B$32)</f>
        <v>179.2167905123199</v>
      </c>
      <c r="R84" s="23">
        <f t="shared" si="42"/>
        <v>41.464731846316951</v>
      </c>
      <c r="S84" s="23">
        <f>R84^((FixedParams!$B$41-1)/FixedParams!$B$41)*EXP($C84)</f>
        <v>0.52199896868058038</v>
      </c>
      <c r="T84" s="7">
        <f>(L84*FixedParams!$B$32*(FixedParams!$C$25-FixedParams!$C$23)+FixedParams!$B$33*(FixedParams!$C$28-FixedParams!$C$26)*M84)/N84</f>
        <v>-351.80711965847684</v>
      </c>
      <c r="U84" s="7">
        <f>(L84*FixedParams!$B$32*(FixedParams!$C$25-FixedParams!$C$23)*$Z$12/$B$12+FixedParams!$B$33*(FixedParams!$C$28-FixedParams!$C$26)*M84)/N84</f>
        <v>-747.22321501724991</v>
      </c>
      <c r="V84" s="14">
        <f t="shared" si="34"/>
        <v>-1.5489193436377264</v>
      </c>
      <c r="W84" s="14">
        <f t="shared" si="43"/>
        <v>0.63098614025353106</v>
      </c>
      <c r="X84" s="23"/>
      <c r="Y84" s="23">
        <f>EXP(-$D$17)*(($B84*FixedParams!$B$30)^$B$11*(1+FixedParams!$C$24)^(1-$B$11)+(1-$B84)^$B$11*((1+FixedParams!$C$27)/$Z$12)^(1-$B$11))^(1/(1-$B$11))</f>
        <v>6.4787615346201513</v>
      </c>
      <c r="Z84" s="23">
        <f>EXP($D84-$D$17)*(($B84*FixedParams!$C$31)^$B$11*(1+FixedParams!$C$25)^(1-$B$11)+(1-$B84)^$B$11*((1+FixedParams!$C$28)/$Z$12)^(1-$B$11))^(1/(1-$B$11))</f>
        <v>5.3131006495505266</v>
      </c>
      <c r="AA84" s="23">
        <f>EXP($D84-$D$17)*(($B84*FixedParams!$C$30)^$B$11*(1+FixedParams!$C$23)^(1-$B$11)+(1-$B84)^$B$11*((1+FixedParams!$C$26)/$Z$12)^(1-$B$11))^(1/(1-$B$11))</f>
        <v>5.3750341401812687</v>
      </c>
      <c r="AB84">
        <f>IF(FixedParams!$H$6=1,IF(Z84&lt;=MIN(Y84:AA84),1,0),$H84)</f>
        <v>1</v>
      </c>
      <c r="AC84">
        <f>IF(FixedParams!$H$6=1,IF(AA84&lt;=MIN(Y84:AA84),1,0),IF(AA84&lt;=Y84,1,0)*(1-$H84))</f>
        <v>0</v>
      </c>
      <c r="AD84" s="23">
        <f>$Z$13*IF(AB84=1,1,IF(AC84=1,FixedParams!$C$46,FixedParams!$C$47))</f>
        <v>0.42539737351864321</v>
      </c>
      <c r="AE84">
        <f>EXP($C84*FixedParams!$B$41)*EXP(IF(AB84+AC84=1,(1-FixedParams!$B$41)*$D84,0))*($B84^((FixedParams!$B$41-1)*$B$11/($B$11-1)))*((1/$B84-1)^$B$11*(AD84)^($B$11-1)+1)^((FixedParams!$B$41-$B$11)/($B$11-1))/((1+IF(AB84=1,FixedParams!$C$25,IF(AC84=1,FixedParams!$C$23,FixedParams!$C$24)))^FixedParams!$B$41)</f>
        <v>6.3782033553220555E-2</v>
      </c>
      <c r="AF84">
        <f t="shared" si="44"/>
        <v>0.69688095968046593</v>
      </c>
      <c r="AG84">
        <f t="shared" si="45"/>
        <v>26.132160340068616</v>
      </c>
      <c r="AH84">
        <f t="shared" si="46"/>
        <v>55.753856167609904</v>
      </c>
      <c r="AI84">
        <f t="shared" si="47"/>
        <v>81.886016507678519</v>
      </c>
      <c r="AJ84" s="23">
        <f t="shared" si="48"/>
        <v>2.1335341373258814</v>
      </c>
      <c r="AK84" s="23">
        <f t="shared" si="49"/>
        <v>1.7479394643878772</v>
      </c>
      <c r="AL84" s="22">
        <f>IF(AB84=1,AG84*(1+FixedParams!$C$25)+AH84*(1+FixedParams!$C$28)/$Z$12,IF(AC84=1,AG84*(1+FixedParams!$C$23)+AH84*(1+FixedParams!$C$26)/$Z$12,AG84*(1+FixedParams!$C$24)+AH84*(1+FixedParams!$C$27)/$Z$12))</f>
        <v>215.1067147662967</v>
      </c>
      <c r="AM84" s="23">
        <f t="shared" si="50"/>
        <v>40.486098222982868</v>
      </c>
      <c r="AN84" s="23">
        <f>AM84^((FixedParams!$B$41-1)/FixedParams!$B$41)*EXP($C84)</f>
        <v>0.52201144903059904</v>
      </c>
      <c r="AO84" s="23">
        <f t="shared" si="51"/>
        <v>-5.6240450318834893E-2</v>
      </c>
      <c r="AP84" s="23">
        <f t="shared" si="52"/>
        <v>-2.3884569459708072E-2</v>
      </c>
      <c r="AR84" s="23">
        <f>EXP(-$D$17)*(($B84*FixedParams!$B$30)^$B$11*(1+FixedParams!$C$24)^(1-$B$11)+(1-$B84)^$B$11*((1+FixedParams!$C$27)/$AS$12)^(1-$B$11))^(1/(1-$B$11))</f>
        <v>6.7924441794925388</v>
      </c>
      <c r="AS84" s="23">
        <f>EXP($D84-$D$17)*(($B84*FixedParams!$C$31)^$B$11*(1+FixedParams!$C$25)^(1-$B$11)+(1-$B84)^$B$11*((1+FixedParams!$C$28)/$AS$12)^(1-$B$11))^(1/(1-$B$11))</f>
        <v>5.5681313864960984</v>
      </c>
      <c r="AT84" s="23">
        <f>EXP($D84-$D$17)*(($B84*FixedParams!$C$30)^$B$11*(1+FixedParams!$C$23)^(1-$B$11)+(1-$B84)^$B$11*((1+FixedParams!$C$26)/$AS$12)^(1-$B$11))^(1/(1-$B$11))</f>
        <v>5.628008522882272</v>
      </c>
      <c r="AU84">
        <f>IF(FixedParams!$H$6=1,IF(AS84&lt;=MIN(AR84:AT84),1,0),$H84)</f>
        <v>1</v>
      </c>
      <c r="AV84">
        <f>IF(FixedParams!$H$6=1,IF(AT84&lt;=MIN(AR84:AT84),1,0),IF(AT84&lt;=AR84,1,0)*(1-$H84))</f>
        <v>0</v>
      </c>
      <c r="AW84" s="23">
        <f>$AS$13*IF(AU84=1,1,IF(AV84=1,FixedParams!$C$46,FixedParams!$C$47))</f>
        <v>0.40208315658592064</v>
      </c>
      <c r="AX84">
        <f>EXP($C84*FixedParams!$B$41)*EXP(IF(AU84+AV84=1,(1-FixedParams!$B$41)*$D84,0))*($B84^((FixedParams!$B$41-1)*$B$11/($B$11-1)))*((1/$B84-1)^$B$11*(AW84)^($B$11-1)+1)^((FixedParams!$B$41-$B$11)/($B$11-1))/((1+IF(AU84=1,FixedParams!$C$25,IF(AV84=1,FixedParams!$C$23,FixedParams!$C$24)))^FixedParams!$B$41)</f>
        <v>6.5297933723269114E-2</v>
      </c>
      <c r="AY84">
        <f t="shared" si="53"/>
        <v>0.69443846192964198</v>
      </c>
      <c r="AZ84">
        <f t="shared" si="54"/>
        <v>28.544434892717554</v>
      </c>
      <c r="BA84">
        <f t="shared" si="55"/>
        <v>55.963215565242635</v>
      </c>
      <c r="BB84">
        <f t="shared" si="56"/>
        <v>84.507650457960182</v>
      </c>
      <c r="BC84" s="23">
        <f t="shared" si="57"/>
        <v>1.9605648447964314</v>
      </c>
      <c r="BD84" s="23">
        <f t="shared" si="58"/>
        <v>1.7314457778573635</v>
      </c>
      <c r="BE84" s="22">
        <f>IF(AU84=1,AZ84*(1+FixedParams!$C$25)+BA84*(1+FixedParams!$C$28)/$AS$12,IF(AV84=1,AZ84*(1+FixedParams!$C$23)+BA84*(1+FixedParams!$C$26)/$AS$12,AZ84*(1+FixedParams!$C$24)+BA84*(1+FixedParams!$C$27)/$AS$12))</f>
        <v>229.51939324228127</v>
      </c>
      <c r="BF84" s="23">
        <f t="shared" si="59"/>
        <v>41.220182734716822</v>
      </c>
      <c r="BG84" s="23">
        <f>BF84^((FixedParams!$B$41-1)/FixedParams!$B$41)*EXP($C84)</f>
        <v>0.52200205952049383</v>
      </c>
      <c r="BH84" s="23">
        <f t="shared" si="60"/>
        <v>-2.4726619759538822E-2</v>
      </c>
      <c r="BI84" s="23">
        <f t="shared" si="61"/>
        <v>-5.915222284508458E-3</v>
      </c>
      <c r="BJ84" s="23">
        <f t="shared" si="35"/>
        <v>7.7650396247299046E-3</v>
      </c>
      <c r="BK84" s="23"/>
    </row>
    <row r="85" spans="1:63">
      <c r="A85">
        <v>0.34</v>
      </c>
      <c r="B85">
        <f t="shared" si="36"/>
        <v>0.20600120336334993</v>
      </c>
      <c r="C85">
        <f>(D85-$D$17)*FixedParams!$B$41+$D$9*($A85-0.5)^2+$A85*$B$10</f>
        <v>-0.66464141697471502</v>
      </c>
      <c r="D85">
        <f>(A85-$B$6)*FixedParams!$B$40/(FixedParams!$B$39*Sectors!$B$6)</f>
        <v>-8.8995684133394606E-2</v>
      </c>
      <c r="E85">
        <f t="shared" si="37"/>
        <v>0.51445797053107767</v>
      </c>
      <c r="F85" s="23">
        <f>EXP(-$D$17)*(($B85*FixedParams!$B$30)^$B$11*(1+FixedParams!$B$23)^(1-$B$11)+(1-$B85)^$B$11*((1+FixedParams!$B$26)/$B$12)^(1-$B$11))^(1/(1-$B$11))</f>
        <v>4.9183271449188508</v>
      </c>
      <c r="G85" s="23">
        <f>EXP($D85-$D$17)*(($B85*FixedParams!$B$31)^$B$11*(1+FixedParams!$B$25)^(1-$B$11)+(1-$B85)^$B$11*((1+FixedParams!$B$28)/$B$12)^(1-$B$11))^(1/(1-$B$11))</f>
        <v>4.3377806760715627</v>
      </c>
      <c r="H85">
        <f t="shared" si="38"/>
        <v>1</v>
      </c>
      <c r="I85" s="23">
        <f>$B$13*IF(H85=1,1,FixedParams!$B$46)</f>
        <v>0.3745928365283252</v>
      </c>
      <c r="J85">
        <f>EXP($C85*FixedParams!$B$41)*EXP(IF(H85=1,(1-FixedParams!$B$41)*$D85,0))*($B85^((FixedParams!$B$41-1)*$B$11/($B$11-1)))*((1/$B85-1)^$B$11*(I85)^($B$11-1)+1)^((FixedParams!$B$41-$B$11)/($B$11-1))/((1+IF(H85=1,FixedParams!$B$25,FixedParams!$B$24))^FixedParams!$B$41)</f>
        <v>9.1366521984920596E-2</v>
      </c>
      <c r="K85">
        <f t="shared" si="62"/>
        <v>0.68784479676568278</v>
      </c>
      <c r="L85">
        <f>K85*FixedParams!$B$8/K$15</f>
        <v>31.194528224009822</v>
      </c>
      <c r="M85">
        <f t="shared" si="33"/>
        <v>54.118126586370295</v>
      </c>
      <c r="N85">
        <f t="shared" si="39"/>
        <v>85.31265481038011</v>
      </c>
      <c r="O85" s="23">
        <f t="shared" si="40"/>
        <v>1.7348595945335255</v>
      </c>
      <c r="P85" s="23">
        <f t="shared" si="41"/>
        <v>1.6961375662273046</v>
      </c>
      <c r="Q85" s="22">
        <f>IF(H85=1,L85*(1+FixedParams!$B$25)+M85*FixedParams!$B$33*(1+FixedParams!$B$28)/FixedParams!$B$32,L85*(1+FixedParams!$B$23)+M85*FixedParams!$B$33*(1+FixedParams!$B$26)/FixedParams!$B$32)</f>
        <v>175.97426477032229</v>
      </c>
      <c r="R85" s="23">
        <f t="shared" si="42"/>
        <v>40.567810572131187</v>
      </c>
      <c r="S85" s="23">
        <f>R85^((FixedParams!$B$41-1)/FixedParams!$B$41)*EXP($C85)</f>
        <v>0.51255456847452596</v>
      </c>
      <c r="T85" s="7">
        <f>(L85*FixedParams!$B$32*(FixedParams!$C$25-FixedParams!$C$23)+FixedParams!$B$33*(FixedParams!$C$28-FixedParams!$C$26)*M85)/N85</f>
        <v>-309.59261745421145</v>
      </c>
      <c r="U85" s="7">
        <f>(L85*FixedParams!$B$32*(FixedParams!$C$25-FixedParams!$C$23)*$Z$12/$B$12+FixedParams!$B$33*(FixedParams!$C$28-FixedParams!$C$26)*M85)/N85</f>
        <v>-709.07399899533948</v>
      </c>
      <c r="V85" s="14">
        <f t="shared" si="34"/>
        <v>-1.5328420969272663</v>
      </c>
      <c r="W85" s="14">
        <f t="shared" si="43"/>
        <v>0.63517054364660619</v>
      </c>
      <c r="X85" s="23"/>
      <c r="Y85" s="23">
        <f>EXP(-$D$17)*(($B85*FixedParams!$B$30)^$B$11*(1+FixedParams!$C$24)^(1-$B$11)+(1-$B85)^$B$11*((1+FixedParams!$C$27)/$Z$12)^(1-$B$11))^(1/(1-$B$11))</f>
        <v>6.4880994929219664</v>
      </c>
      <c r="Z85" s="23">
        <f>EXP($D85-$D$17)*(($B85*FixedParams!$C$31)^$B$11*(1+FixedParams!$C$25)^(1-$B$11)+(1-$B85)^$B$11*((1+FixedParams!$C$28)/$Z$12)^(1-$B$11))^(1/(1-$B$11))</f>
        <v>5.3338669178971712</v>
      </c>
      <c r="AA85" s="23">
        <f>EXP($D85-$D$17)*(($B85*FixedParams!$C$30)^$B$11*(1+FixedParams!$C$23)^(1-$B$11)+(1-$B85)^$B$11*((1+FixedParams!$C$26)/$Z$12)^(1-$B$11))^(1/(1-$B$11))</f>
        <v>5.3933044254923317</v>
      </c>
      <c r="AB85">
        <f>IF(FixedParams!$H$6=1,IF(Z85&lt;=MIN(Y85:AA85),1,0),$H85)</f>
        <v>1</v>
      </c>
      <c r="AC85">
        <f>IF(FixedParams!$H$6=1,IF(AA85&lt;=MIN(Y85:AA85),1,0),IF(AA85&lt;=Y85,1,0)*(1-$H85))</f>
        <v>0</v>
      </c>
      <c r="AD85" s="23">
        <f>$Z$13*IF(AB85=1,1,IF(AC85=1,FixedParams!$C$46,FixedParams!$C$47))</f>
        <v>0.42539737351864321</v>
      </c>
      <c r="AE85">
        <f>EXP($C85*FixedParams!$B$41)*EXP(IF(AB85+AC85=1,(1-FixedParams!$B$41)*$D85,0))*($B85^((FixedParams!$B$41-1)*$B$11/($B$11-1)))*((1/$B85-1)^$B$11*(AD85)^($B$11-1)+1)^((FixedParams!$B$41-$B$11)/($B$11-1))/((1+IF(AB85=1,FixedParams!$C$25,IF(AC85=1,FixedParams!$C$23,FixedParams!$C$24)))^FixedParams!$B$41)</f>
        <v>6.3472071382612585E-2</v>
      </c>
      <c r="AF85">
        <f t="shared" si="44"/>
        <v>0.69349432048311765</v>
      </c>
      <c r="AG85">
        <f t="shared" si="45"/>
        <v>26.005165625562935</v>
      </c>
      <c r="AH85">
        <f t="shared" si="46"/>
        <v>54.598028477203947</v>
      </c>
      <c r="AI85">
        <f t="shared" si="47"/>
        <v>80.603194102766878</v>
      </c>
      <c r="AJ85" s="23">
        <f t="shared" si="48"/>
        <v>2.0995070465359538</v>
      </c>
      <c r="AK85" s="23">
        <f t="shared" si="49"/>
        <v>1.7547712905408863</v>
      </c>
      <c r="AL85" s="22">
        <f>IF(AB85=1,AG85*(1+FixedParams!$C$25)+AH85*(1+FixedParams!$C$28)/$Z$12,IF(AC85=1,AG85*(1+FixedParams!$C$23)+AH85*(1+FixedParams!$C$26)/$Z$12,AG85*(1+FixedParams!$C$24)+AH85*(1+FixedParams!$C$27)/$Z$12))</f>
        <v>211.21490282819008</v>
      </c>
      <c r="AM85" s="23">
        <f t="shared" si="50"/>
        <v>39.598832531700971</v>
      </c>
      <c r="AN85" s="23">
        <f>AM85^((FixedParams!$B$41-1)/FixedParams!$B$41)*EXP($C85)</f>
        <v>0.51256697217466818</v>
      </c>
      <c r="AO85" s="23">
        <f t="shared" si="51"/>
        <v>-5.6784522210840092E-2</v>
      </c>
      <c r="AP85" s="23">
        <f t="shared" si="52"/>
        <v>-2.4175272787309854E-2</v>
      </c>
      <c r="AR85" s="23">
        <f>EXP(-$D$17)*(($B85*FixedParams!$B$30)^$B$11*(1+FixedParams!$C$24)^(1-$B$11)+(1-$B85)^$B$11*((1+FixedParams!$C$27)/$AS$12)^(1-$B$11))^(1/(1-$B$11))</f>
        <v>6.8013964865000744</v>
      </c>
      <c r="AS85" s="23">
        <f>EXP($D85-$D$17)*(($B85*FixedParams!$C$31)^$B$11*(1+FixedParams!$C$25)^(1-$B$11)+(1-$B85)^$B$11*((1+FixedParams!$C$28)/$AS$12)^(1-$B$11))^(1/(1-$B$11))</f>
        <v>5.589181981561044</v>
      </c>
      <c r="AT85" s="23">
        <f>EXP($D85-$D$17)*(($B85*FixedParams!$C$30)^$B$11*(1+FixedParams!$C$23)^(1-$B$11)+(1-$B85)^$B$11*((1+FixedParams!$C$26)/$AS$12)^(1-$B$11))^(1/(1-$B$11))</f>
        <v>5.6463663332756022</v>
      </c>
      <c r="AU85">
        <f>IF(FixedParams!$H$6=1,IF(AS85&lt;=MIN(AR85:AT85),1,0),$H85)</f>
        <v>1</v>
      </c>
      <c r="AV85">
        <f>IF(FixedParams!$H$6=1,IF(AT85&lt;=MIN(AR85:AT85),1,0),IF(AT85&lt;=AR85,1,0)*(1-$H85))</f>
        <v>0</v>
      </c>
      <c r="AW85" s="23">
        <f>$AS$13*IF(AU85=1,1,IF(AV85=1,FixedParams!$C$46,FixedParams!$C$47))</f>
        <v>0.40208315658592064</v>
      </c>
      <c r="AX85">
        <f>EXP($C85*FixedParams!$B$41)*EXP(IF(AU85+AV85=1,(1-FixedParams!$B$41)*$D85,0))*($B85^((FixedParams!$B$41-1)*$B$11/($B$11-1)))*((1/$B85-1)^$B$11*(AW85)^($B$11-1)+1)^((FixedParams!$B$41-$B$11)/($B$11-1))/((1+IF(AU85=1,FixedParams!$C$25,IF(AV85=1,FixedParams!$C$23,FixedParams!$C$24)))^FixedParams!$B$41)</f>
        <v>6.4976455242865772E-2</v>
      </c>
      <c r="AY85">
        <f t="shared" si="53"/>
        <v>0.69101956321807034</v>
      </c>
      <c r="AZ85">
        <f t="shared" si="54"/>
        <v>28.403903316447892</v>
      </c>
      <c r="BA85">
        <f t="shared" si="55"/>
        <v>54.799548100459923</v>
      </c>
      <c r="BB85">
        <f t="shared" si="56"/>
        <v>83.203451416907811</v>
      </c>
      <c r="BC85" s="23">
        <f t="shared" si="57"/>
        <v>1.9292963889483128</v>
      </c>
      <c r="BD85" s="23">
        <f t="shared" si="58"/>
        <v>1.7379915939340063</v>
      </c>
      <c r="BE85" s="22">
        <f>IF(AU85=1,AZ85*(1+FixedParams!$C$25)+BA85*(1+FixedParams!$C$28)/$AS$12,IF(AV85=1,AZ85*(1+FixedParams!$C$23)+BA85*(1+FixedParams!$C$26)/$AS$12,AZ85*(1+FixedParams!$C$24)+BA85*(1+FixedParams!$C$27)/$AS$12))</f>
        <v>225.36679161486109</v>
      </c>
      <c r="BF85" s="23">
        <f t="shared" si="59"/>
        <v>40.321963456970266</v>
      </c>
      <c r="BG85" s="23">
        <f>BF85^((FixedParams!$B$41-1)/FixedParams!$B$41)*EXP($C85)</f>
        <v>0.51255768721164385</v>
      </c>
      <c r="BH85" s="23">
        <f t="shared" si="60"/>
        <v>-2.5033969661751348E-2</v>
      </c>
      <c r="BI85" s="23">
        <f t="shared" si="61"/>
        <v>-6.0785896635322653E-3</v>
      </c>
      <c r="BJ85" s="23">
        <f t="shared" si="35"/>
        <v>7.6016722457060973E-3</v>
      </c>
      <c r="BK85" s="23"/>
    </row>
    <row r="86" spans="1:63">
      <c r="A86">
        <v>0.34500000000000003</v>
      </c>
      <c r="B86">
        <f t="shared" si="36"/>
        <v>0.207748793192849</v>
      </c>
      <c r="C86">
        <f>(D86-$D$17)*FixedParams!$B$41+$D$9*($A86-0.5)^2+$A86*$B$10</f>
        <v>-0.68270924060467053</v>
      </c>
      <c r="D86">
        <f>(A86-$B$6)*FixedParams!$B$40/(FixedParams!$B$39*Sectors!$B$6)</f>
        <v>-8.6309213092026826E-2</v>
      </c>
      <c r="E86">
        <f t="shared" si="37"/>
        <v>0.5052463026413887</v>
      </c>
      <c r="F86" s="23">
        <f>EXP(-$D$17)*(($B86*FixedParams!$B$30)^$B$11*(1+FixedParams!$B$23)^(1-$B$11)+(1-$B86)^$B$11*((1+FixedParams!$B$26)/$B$12)^(1-$B$11))^(1/(1-$B$11))</f>
        <v>4.9232411592992031</v>
      </c>
      <c r="G86" s="23">
        <f>EXP($D86-$D$17)*(($B86*FixedParams!$B$31)^$B$11*(1+FixedParams!$B$25)^(1-$B$11)+(1-$B86)^$B$11*((1+FixedParams!$B$28)/$B$12)^(1-$B$11))^(1/(1-$B$11))</f>
        <v>4.3533602200287502</v>
      </c>
      <c r="H86">
        <f t="shared" si="38"/>
        <v>1</v>
      </c>
      <c r="I86" s="23">
        <f>$B$13*IF(H86=1,1,FixedParams!$B$46)</f>
        <v>0.3745928365283252</v>
      </c>
      <c r="J86">
        <f>EXP($C86*FixedParams!$B$41)*EXP(IF(H86=1,(1-FixedParams!$B$41)*$D86,0))*($B86^((FixedParams!$B$41-1)*$B$11/($B$11-1)))*((1/$B86-1)^$B$11*(I86)^($B$11-1)+1)^((FixedParams!$B$41-$B$11)/($B$11-1))/((1+IF(H86=1,FixedParams!$B$25,FixedParams!$B$24))^FixedParams!$B$41)</f>
        <v>9.0917611296836356E-2</v>
      </c>
      <c r="K86">
        <f t="shared" si="62"/>
        <v>0.6844652122712418</v>
      </c>
      <c r="L86">
        <f>K86*FixedParams!$B$8/K$15</f>
        <v>31.041260300209302</v>
      </c>
      <c r="M86">
        <f t="shared" si="33"/>
        <v>52.998691486540778</v>
      </c>
      <c r="N86">
        <f t="shared" si="39"/>
        <v>84.03995178675008</v>
      </c>
      <c r="O86" s="23">
        <f t="shared" si="40"/>
        <v>1.7073627479675308</v>
      </c>
      <c r="P86" s="23">
        <f t="shared" si="41"/>
        <v>1.7022294025242026</v>
      </c>
      <c r="Q86" s="22">
        <f>IF(H86=1,L86*(1+FixedParams!$B$25)+M86*FixedParams!$B$33*(1+FixedParams!$B$28)/FixedParams!$B$32,L86*(1+FixedParams!$B$23)+M86*FixedParams!$B$33*(1+FixedParams!$B$26)/FixedParams!$B$32)</f>
        <v>172.82708583265722</v>
      </c>
      <c r="R86" s="23">
        <f t="shared" si="42"/>
        <v>39.6996979568844</v>
      </c>
      <c r="S86" s="23">
        <f>R86^((FixedParams!$B$41-1)/FixedParams!$B$41)*EXP($C86)</f>
        <v>0.50338788183195093</v>
      </c>
      <c r="T86" s="7">
        <f>(L86*FixedParams!$B$32*(FixedParams!$C$25-FixedParams!$C$23)+FixedParams!$B$33*(FixedParams!$C$28-FixedParams!$C$26)*M86)/N86</f>
        <v>-267.46144617216402</v>
      </c>
      <c r="U86" s="7">
        <f>(L86*FixedParams!$B$32*(FixedParams!$C$25-FixedParams!$C$23)*$Z$12/$B$12+FixedParams!$B$33*(FixedParams!$C$28-FixedParams!$C$26)*M86)/N86</f>
        <v>-671.00008906936819</v>
      </c>
      <c r="V86" s="14">
        <f t="shared" si="34"/>
        <v>-1.5168655395121784</v>
      </c>
      <c r="W86" s="14">
        <f t="shared" si="43"/>
        <v>0.63929252367632117</v>
      </c>
      <c r="X86" s="23"/>
      <c r="Y86" s="23">
        <f>EXP(-$D$17)*(($B86*FixedParams!$B$30)^$B$11*(1+FixedParams!$C$24)^(1-$B$11)+(1-$B86)^$B$11*((1+FixedParams!$C$27)/$Z$12)^(1-$B$11))^(1/(1-$B$11))</f>
        <v>6.4973047322536104</v>
      </c>
      <c r="Z86" s="23">
        <f>EXP($D86-$D$17)*(($B86*FixedParams!$C$31)^$B$11*(1+FixedParams!$C$25)^(1-$B$11)+(1-$B86)^$B$11*((1+FixedParams!$C$28)/$Z$12)^(1-$B$11))^(1/(1-$B$11))</f>
        <v>5.3545884797712482</v>
      </c>
      <c r="AA86" s="23">
        <f>EXP($D86-$D$17)*(($B86*FixedParams!$C$30)^$B$11*(1+FixedParams!$C$23)^(1-$B$11)+(1-$B86)^$B$11*((1+FixedParams!$C$26)/$Z$12)^(1-$B$11))^(1/(1-$B$11))</f>
        <v>5.4114983483679957</v>
      </c>
      <c r="AB86">
        <f>IF(FixedParams!$H$6=1,IF(Z86&lt;=MIN(Y86:AA86),1,0),$H86)</f>
        <v>1</v>
      </c>
      <c r="AC86">
        <f>IF(FixedParams!$H$6=1,IF(AA86&lt;=MIN(Y86:AA86),1,0),IF(AA86&lt;=Y86,1,0)*(1-$H86))</f>
        <v>0</v>
      </c>
      <c r="AD86" s="23">
        <f>$Z$13*IF(AB86=1,1,IF(AC86=1,FixedParams!$C$46,FixedParams!$C$47))</f>
        <v>0.42539737351864321</v>
      </c>
      <c r="AE86">
        <f>EXP($C86*FixedParams!$B$41)*EXP(IF(AB86+AC86=1,(1-FixedParams!$B$41)*$D86,0))*($B86^((FixedParams!$B$41-1)*$B$11/($B$11-1)))*((1/$B86-1)^$B$11*(AD86)^($B$11-1)+1)^((FixedParams!$B$41-$B$11)/($B$11-1))/((1+IF(AB86=1,FixedParams!$C$25,IF(AC86=1,FixedParams!$C$23,FixedParams!$C$24)))^FixedParams!$B$41)</f>
        <v>6.3169461788272638E-2</v>
      </c>
      <c r="AF86">
        <f t="shared" si="44"/>
        <v>0.69018801535667196</v>
      </c>
      <c r="AG86">
        <f t="shared" si="45"/>
        <v>25.881183337774374</v>
      </c>
      <c r="AH86">
        <f t="shared" si="46"/>
        <v>53.476495056661832</v>
      </c>
      <c r="AI86">
        <f t="shared" si="47"/>
        <v>79.357678394436206</v>
      </c>
      <c r="AJ86" s="23">
        <f t="shared" si="48"/>
        <v>2.0662306803650381</v>
      </c>
      <c r="AK86" s="23">
        <f t="shared" si="49"/>
        <v>1.7615884088588911</v>
      </c>
      <c r="AL86" s="22">
        <f>IF(AB86=1,AG86*(1+FixedParams!$C$25)+AH86*(1+FixedParams!$C$28)/$Z$12,IF(AC86=1,AG86*(1+FixedParams!$C$23)+AH86*(1+FixedParams!$C$26)/$Z$12,AG86*(1+FixedParams!$C$24)+AH86*(1+FixedParams!$C$27)/$Z$12))</f>
        <v>207.43752988491354</v>
      </c>
      <c r="AM86" s="23">
        <f t="shared" si="50"/>
        <v>38.74014420876194</v>
      </c>
      <c r="AN86" s="23">
        <f>AM86^((FixedParams!$B$41-1)/FixedParams!$B$41)*EXP($C86)</f>
        <v>0.50340021080326669</v>
      </c>
      <c r="AO86" s="23">
        <f t="shared" si="51"/>
        <v>-5.7327093836220429E-2</v>
      </c>
      <c r="AP86" s="23">
        <f t="shared" si="52"/>
        <v>-2.4467199076272875E-2</v>
      </c>
      <c r="AR86" s="23">
        <f>EXP(-$D$17)*(($B86*FixedParams!$B$30)^$B$11*(1+FixedParams!$C$24)^(1-$B$11)+(1-$B86)^$B$11*((1+FixedParams!$C$27)/$AS$12)^(1-$B$11))^(1/(1-$B$11))</f>
        <v>6.8102035844690221</v>
      </c>
      <c r="AS86" s="23">
        <f>EXP($D86-$D$17)*(($B86*FixedParams!$C$31)^$B$11*(1+FixedParams!$C$25)^(1-$B$11)+(1-$B86)^$B$11*((1+FixedParams!$C$28)/$AS$12)^(1-$B$11))^(1/(1-$B$11))</f>
        <v>5.6101772125299112</v>
      </c>
      <c r="AT86" s="23">
        <f>EXP($D86-$D$17)*(($B86*FixedParams!$C$30)^$B$11*(1+FixedParams!$C$23)^(1-$B$11)+(1-$B86)^$B$11*((1+FixedParams!$C$26)/$AS$12)^(1-$B$11))^(1/(1-$B$11))</f>
        <v>5.6646361582169957</v>
      </c>
      <c r="AU86">
        <f>IF(FixedParams!$H$6=1,IF(AS86&lt;=MIN(AR86:AT86),1,0),$H86)</f>
        <v>1</v>
      </c>
      <c r="AV86">
        <f>IF(FixedParams!$H$6=1,IF(AT86&lt;=MIN(AR86:AT86),1,0),IF(AT86&lt;=AR86,1,0)*(1-$H86))</f>
        <v>0</v>
      </c>
      <c r="AW86" s="23">
        <f>$AS$13*IF(AU86=1,1,IF(AV86=1,FixedParams!$C$46,FixedParams!$C$47))</f>
        <v>0.40208315658592064</v>
      </c>
      <c r="AX86">
        <f>EXP($C86*FixedParams!$B$41)*EXP(IF(AU86+AV86=1,(1-FixedParams!$B$41)*$D86,0))*($B86^((FixedParams!$B$41-1)*$B$11/($B$11-1)))*((1/$B86-1)^$B$11*(AW86)^($B$11-1)+1)^((FixedParams!$B$41-$B$11)/($B$11-1))/((1+IF(AU86=1,FixedParams!$C$25,IF(AV86=1,FixedParams!$C$23,FixedParams!$C$24)))^FixedParams!$B$41)</f>
        <v>6.4662526205031573E-2</v>
      </c>
      <c r="AY86">
        <f t="shared" si="53"/>
        <v>0.68768095224283599</v>
      </c>
      <c r="AZ86">
        <f t="shared" si="54"/>
        <v>28.266671914618733</v>
      </c>
      <c r="BA86">
        <f t="shared" si="55"/>
        <v>53.670432974786017</v>
      </c>
      <c r="BB86">
        <f t="shared" si="56"/>
        <v>81.93710488940475</v>
      </c>
      <c r="BC86" s="23">
        <f t="shared" si="57"/>
        <v>1.8987177951794589</v>
      </c>
      <c r="BD86" s="23">
        <f t="shared" si="58"/>
        <v>1.7445201941937536</v>
      </c>
      <c r="BE86" s="22">
        <f>IF(AU86=1,AZ86*(1+FixedParams!$C$25)+BA86*(1+FixedParams!$C$28)/$AS$12,IF(AV86=1,AZ86*(1+FixedParams!$C$23)+BA86*(1+FixedParams!$C$26)/$AS$12,AZ86*(1+FixedParams!$C$24)+BA86*(1+FixedParams!$C$27)/$AS$12))</f>
        <v>221.33629758260793</v>
      </c>
      <c r="BF86" s="23">
        <f t="shared" si="59"/>
        <v>39.452639230053173</v>
      </c>
      <c r="BG86" s="23">
        <f>BF86^((FixedParams!$B$41-1)/FixedParams!$B$41)*EXP($C86)</f>
        <v>0.50339102745361486</v>
      </c>
      <c r="BH86" s="23">
        <f t="shared" si="60"/>
        <v>-2.5340362867541901E-2</v>
      </c>
      <c r="BI86" s="23">
        <f t="shared" si="61"/>
        <v>-6.242633836073745E-3</v>
      </c>
      <c r="BJ86" s="23">
        <f t="shared" si="35"/>
        <v>7.4376280731646175E-3</v>
      </c>
      <c r="BK86" s="23"/>
    </row>
    <row r="87" spans="1:63">
      <c r="A87">
        <v>0.35000000000000003</v>
      </c>
      <c r="B87">
        <f t="shared" si="36"/>
        <v>0.20949638302234808</v>
      </c>
      <c r="C87">
        <f>(D87-$D$17)*FixedParams!$B$41+$D$9*($A87-0.5)^2+$A87*$B$10</f>
        <v>-0.70056456589632088</v>
      </c>
      <c r="D87">
        <f>(A87-$B$6)*FixedParams!$B$40/(FixedParams!$B$39*Sectors!$B$6)</f>
        <v>-8.3622742050659032E-2</v>
      </c>
      <c r="E87">
        <f t="shared" si="37"/>
        <v>0.49630502778885549</v>
      </c>
      <c r="F87" s="23">
        <f>EXP(-$D$17)*(($B87*FixedParams!$B$30)^$B$11*(1+FixedParams!$B$23)^(1-$B$11)+(1-$B87)^$B$11*((1+FixedParams!$B$26)/$B$12)^(1-$B$11))^(1/(1-$B$11))</f>
        <v>4.9280404001355427</v>
      </c>
      <c r="G87" s="23">
        <f>EXP($D87-$D$17)*(($B87*FixedParams!$B$31)^$B$11*(1+FixedParams!$B$25)^(1-$B$11)+(1-$B87)^$B$11*((1+FixedParams!$B$28)/$B$12)^(1-$B$11))^(1/(1-$B$11))</f>
        <v>4.3688878484856444</v>
      </c>
      <c r="H87">
        <f t="shared" si="38"/>
        <v>1</v>
      </c>
      <c r="I87" s="23">
        <f>$B$13*IF(H87=1,1,FixedParams!$B$46)</f>
        <v>0.3745928365283252</v>
      </c>
      <c r="J87">
        <f>EXP($C87*FixedParams!$B$41)*EXP(IF(H87=1,(1-FixedParams!$B$41)*$D87,0))*($B87^((FixedParams!$B$41-1)*$B$11/($B$11-1)))*((1/$B87-1)^$B$11*(I87)^($B$11-1)+1)^((FixedParams!$B$41-$B$11)/($B$11-1))/((1+IF(H87=1,FixedParams!$B$25,FixedParams!$B$24))^FixedParams!$B$41)</f>
        <v>9.0479389979527577E-2</v>
      </c>
      <c r="K87">
        <f t="shared" si="62"/>
        <v>0.68116610176124126</v>
      </c>
      <c r="L87">
        <f>K87*FixedParams!$B$8/K$15</f>
        <v>30.891641961301673</v>
      </c>
      <c r="M87">
        <f t="shared" si="33"/>
        <v>51.912410198835474</v>
      </c>
      <c r="N87">
        <f t="shared" si="39"/>
        <v>82.804052160137147</v>
      </c>
      <c r="O87" s="23">
        <f t="shared" si="40"/>
        <v>1.6804678192200586</v>
      </c>
      <c r="P87" s="23">
        <f t="shared" si="41"/>
        <v>1.7083009390786994</v>
      </c>
      <c r="Q87" s="22">
        <f>IF(H87=1,L87*(1+FixedParams!$B$25)+M87*FixedParams!$B$33*(1+FixedParams!$B$28)/FixedParams!$B$32,L87*(1+FixedParams!$B$23)+M87*FixedParams!$B$33*(1+FixedParams!$B$26)/FixedParams!$B$32)</f>
        <v>169.7722242533161</v>
      </c>
      <c r="R87" s="23">
        <f t="shared" si="42"/>
        <v>38.859368823615604</v>
      </c>
      <c r="S87" s="23">
        <f>R87^((FixedParams!$B$41-1)/FixedParams!$B$41)*EXP($C87)</f>
        <v>0.49449008498312091</v>
      </c>
      <c r="T87" s="7">
        <f>(L87*FixedParams!$B$32*(FixedParams!$C$25-FixedParams!$C$23)+FixedParams!$B$33*(FixedParams!$C$28-FixedParams!$C$26)*M87)/N87</f>
        <v>-225.41633761573806</v>
      </c>
      <c r="U87" s="7">
        <f>(L87*FixedParams!$B$32*(FixedParams!$C$25-FixedParams!$C$23)*$Z$12/$B$12+FixedParams!$B$33*(FixedParams!$C$28-FixedParams!$C$26)*M87)/N87</f>
        <v>-633.00395396815384</v>
      </c>
      <c r="V87" s="14">
        <f t="shared" si="34"/>
        <v>-1.5009878306167603</v>
      </c>
      <c r="W87" s="14">
        <f t="shared" si="43"/>
        <v>0.64335388547064543</v>
      </c>
      <c r="X87" s="23"/>
      <c r="Y87" s="23">
        <f>EXP(-$D$17)*(($B87*FixedParams!$B$30)^$B$11*(1+FixedParams!$C$24)^(1-$B$11)+(1-$B87)^$B$11*((1+FixedParams!$C$27)/$Z$12)^(1-$B$11))^(1/(1-$B$11))</f>
        <v>6.5063767683409708</v>
      </c>
      <c r="Z87" s="23">
        <f>EXP($D87-$D$17)*(($B87*FixedParams!$C$31)^$B$11*(1+FixedParams!$C$25)^(1-$B$11)+(1-$B87)^$B$11*((1+FixedParams!$C$28)/$Z$12)^(1-$B$11))^(1/(1-$B$11))</f>
        <v>5.3752643339386168</v>
      </c>
      <c r="AA87" s="23">
        <f>EXP($D87-$D$17)*(($B87*FixedParams!$C$30)^$B$11*(1+FixedParams!$C$23)^(1-$B$11)+(1-$B87)^$B$11*((1+FixedParams!$C$26)/$Z$12)^(1-$B$11))^(1/(1-$B$11))</f>
        <v>5.4296149963731271</v>
      </c>
      <c r="AB87">
        <f>IF(FixedParams!$H$6=1,IF(Z87&lt;=MIN(Y87:AA87),1,0),$H87)</f>
        <v>1</v>
      </c>
      <c r="AC87">
        <f>IF(FixedParams!$H$6=1,IF(AA87&lt;=MIN(Y87:AA87),1,0),IF(AA87&lt;=Y87,1,0)*(1-$H87))</f>
        <v>0</v>
      </c>
      <c r="AD87" s="23">
        <f>$Z$13*IF(AB87=1,1,IF(AC87=1,FixedParams!$C$46,FixedParams!$C$47))</f>
        <v>0.42539737351864321</v>
      </c>
      <c r="AE87">
        <f>EXP($C87*FixedParams!$B$41)*EXP(IF(AB87+AC87=1,(1-FixedParams!$B$41)*$D87,0))*($B87^((FixedParams!$B$41-1)*$B$11/($B$11-1)))*((1/$B87-1)^$B$11*(AD87)^($B$11-1)+1)^((FixedParams!$B$41-$B$11)/($B$11-1))/((1+IF(AB87=1,FixedParams!$C$25,IF(AC87=1,FixedParams!$C$23,FixedParams!$C$24)))^FixedParams!$B$41)</f>
        <v>6.2874228421946843E-2</v>
      </c>
      <c r="AF87">
        <f t="shared" si="44"/>
        <v>0.68696230271953662</v>
      </c>
      <c r="AG87">
        <f t="shared" si="45"/>
        <v>25.760223167068524</v>
      </c>
      <c r="AH87">
        <f t="shared" si="46"/>
        <v>52.388121444312802</v>
      </c>
      <c r="AI87">
        <f t="shared" si="47"/>
        <v>78.148344611381333</v>
      </c>
      <c r="AJ87" s="23">
        <f t="shared" si="48"/>
        <v>2.0336827481869402</v>
      </c>
      <c r="AK87" s="23">
        <f t="shared" si="49"/>
        <v>1.7683904899491731</v>
      </c>
      <c r="AL87" s="22">
        <f>IF(AB87=1,AG87*(1+FixedParams!$C$25)+AH87*(1+FixedParams!$C$28)/$Z$12,IF(AC87=1,AG87*(1+FixedParams!$C$23)+AH87*(1+FixedParams!$C$26)/$Z$12,AG87*(1+FixedParams!$C$24)+AH87*(1+FixedParams!$C$27)/$Z$12))</f>
        <v>203.7709598947055</v>
      </c>
      <c r="AM87" s="23">
        <f t="shared" si="50"/>
        <v>37.909011954654218</v>
      </c>
      <c r="AN87" s="23">
        <f>AM87^((FixedParams!$B$41-1)/FixedParams!$B$41)*EXP($C87)</f>
        <v>0.49450234113127589</v>
      </c>
      <c r="AO87" s="23">
        <f t="shared" si="51"/>
        <v>-5.7868124878701389E-2</v>
      </c>
      <c r="AP87" s="23">
        <f t="shared" si="52"/>
        <v>-2.4760335234463401E-2</v>
      </c>
      <c r="AR87" s="23">
        <f>EXP(-$D$17)*(($B87*FixedParams!$B$30)^$B$11*(1+FixedParams!$C$24)^(1-$B$11)+(1-$B87)^$B$11*((1+FixedParams!$C$27)/$AS$12)^(1-$B$11))^(1/(1-$B$11))</f>
        <v>6.8188650376689743</v>
      </c>
      <c r="AS87" s="23">
        <f>EXP($D87-$D$17)*(($B87*FixedParams!$C$31)^$B$11*(1+FixedParams!$C$25)^(1-$B$11)+(1-$B87)^$B$11*((1+FixedParams!$C$28)/$AS$12)^(1-$B$11))^(1/(1-$B$11))</f>
        <v>5.6311160467084553</v>
      </c>
      <c r="AT87" s="23">
        <f>EXP($D87-$D$17)*(($B87*FixedParams!$C$30)^$B$11*(1+FixedParams!$C$23)^(1-$B$11)+(1-$B87)^$B$11*((1+FixedParams!$C$26)/$AS$12)^(1-$B$11))^(1/(1-$B$11))</f>
        <v>5.6828170874118715</v>
      </c>
      <c r="AU87">
        <f>IF(FixedParams!$H$6=1,IF(AS87&lt;=MIN(AR87:AT87),1,0),$H87)</f>
        <v>1</v>
      </c>
      <c r="AV87">
        <f>IF(FixedParams!$H$6=1,IF(AT87&lt;=MIN(AR87:AT87),1,0),IF(AT87&lt;=AR87,1,0)*(1-$H87))</f>
        <v>0</v>
      </c>
      <c r="AW87" s="23">
        <f>$AS$13*IF(AU87=1,1,IF(AV87=1,FixedParams!$C$46,FixedParams!$C$47))</f>
        <v>0.40208315658592064</v>
      </c>
      <c r="AX87">
        <f>EXP($C87*FixedParams!$B$41)*EXP(IF(AU87+AV87=1,(1-FixedParams!$B$41)*$D87,0))*($B87^((FixedParams!$B$41-1)*$B$11/($B$11-1)))*((1/$B87-1)^$B$11*(AW87)^($B$11-1)+1)^((FixedParams!$B$41-$B$11)/($B$11-1))/((1+IF(AU87=1,FixedParams!$C$25,IF(AV87=1,FixedParams!$C$23,FixedParams!$C$24)))^FixedParams!$B$41)</f>
        <v>6.4356169805849572E-2</v>
      </c>
      <c r="AY87">
        <f t="shared" si="53"/>
        <v>0.6844228756924835</v>
      </c>
      <c r="AZ87">
        <f t="shared" si="54"/>
        <v>28.132750827199978</v>
      </c>
      <c r="BA87">
        <f t="shared" si="55"/>
        <v>52.574726124963128</v>
      </c>
      <c r="BB87">
        <f t="shared" si="56"/>
        <v>80.707476952163105</v>
      </c>
      <c r="BC87" s="23">
        <f t="shared" si="57"/>
        <v>1.8688085800031888</v>
      </c>
      <c r="BD87" s="23">
        <f t="shared" si="58"/>
        <v>1.7510312575137787</v>
      </c>
      <c r="BE87" s="22">
        <f>IF(AU87=1,AZ87*(1+FixedParams!$C$25)+BA87*(1+FixedParams!$C$28)/$AS$12,IF(AV87=1,AZ87*(1+FixedParams!$C$23)+BA87*(1+FixedParams!$C$26)/$AS$12,AZ87*(1+FixedParams!$C$24)+BA87*(1+FixedParams!$C$27)/$AS$12))</f>
        <v>217.42403144245435</v>
      </c>
      <c r="BF87" s="23">
        <f t="shared" si="59"/>
        <v>38.611179318448748</v>
      </c>
      <c r="BG87" s="23">
        <f>BF87^((FixedParams!$B$41-1)/FixedParams!$B$41)*EXP($C87)</f>
        <v>0.49449325653455056</v>
      </c>
      <c r="BH87" s="23">
        <f t="shared" si="60"/>
        <v>-2.5645777137775699E-2</v>
      </c>
      <c r="BI87" s="23">
        <f t="shared" si="61"/>
        <v>-6.4073473137396132E-3</v>
      </c>
      <c r="BJ87" s="23">
        <f t="shared" si="35"/>
        <v>7.2729145954987494E-3</v>
      </c>
      <c r="BK87" s="23"/>
    </row>
    <row r="88" spans="1:63">
      <c r="A88">
        <v>0.35499999999999998</v>
      </c>
      <c r="B88">
        <f t="shared" si="36"/>
        <v>0.21124397285184709</v>
      </c>
      <c r="C88">
        <f>(D88-$D$17)*FixedParams!$B$41+$D$9*($A88-0.5)^2+$A88*$B$10</f>
        <v>-0.7182073928496655</v>
      </c>
      <c r="D88">
        <f>(A88-$B$6)*FixedParams!$B$40/(FixedParams!$B$39*Sectors!$B$6)</f>
        <v>-8.093627100929128E-2</v>
      </c>
      <c r="E88">
        <f t="shared" si="37"/>
        <v>0.48762559407665496</v>
      </c>
      <c r="F88" s="23">
        <f>EXP(-$D$17)*(($B88*FixedParams!$B$30)^$B$11*(1+FixedParams!$B$23)^(1-$B$11)+(1-$B88)^$B$11*((1+FixedParams!$B$26)/$B$12)^(1-$B$11))^(1/(1-$B$11))</f>
        <v>4.9327247004433783</v>
      </c>
      <c r="G88" s="23">
        <f>EXP($D88-$D$17)*(($B88*FixedParams!$B$31)^$B$11*(1+FixedParams!$B$25)^(1-$B$11)+(1-$B88)^$B$11*((1+FixedParams!$B$28)/$B$12)^(1-$B$11))^(1/(1-$B$11))</f>
        <v>4.384362786664477</v>
      </c>
      <c r="H88">
        <f t="shared" si="38"/>
        <v>1</v>
      </c>
      <c r="I88" s="23">
        <f>$B$13*IF(H88=1,1,FixedParams!$B$46)</f>
        <v>0.3745928365283252</v>
      </c>
      <c r="J88">
        <f>EXP($C88*FixedParams!$B$41)*EXP(IF(H88=1,(1-FixedParams!$B$41)*$D88,0))*($B88^((FixedParams!$B$41-1)*$B$11/($B$11-1)))*((1/$B88-1)^$B$11*(I88)^($B$11-1)+1)^((FixedParams!$B$41-$B$11)/($B$11-1))/((1+IF(H88=1,FixedParams!$B$25,FixedParams!$B$24))^FixedParams!$B$41)</f>
        <v>9.0051885174595878E-2</v>
      </c>
      <c r="K88">
        <f t="shared" si="62"/>
        <v>0.67794766956883346</v>
      </c>
      <c r="L88">
        <f>K88*FixedParams!$B$8/K$15</f>
        <v>30.745682474023138</v>
      </c>
      <c r="M88">
        <f t="shared" si="33"/>
        <v>50.858188360223878</v>
      </c>
      <c r="N88">
        <f t="shared" si="39"/>
        <v>81.603870834247019</v>
      </c>
      <c r="O88" s="23">
        <f t="shared" si="40"/>
        <v>1.6541570805329719</v>
      </c>
      <c r="P88" s="23">
        <f t="shared" si="41"/>
        <v>1.7143518729410203</v>
      </c>
      <c r="Q88" s="22">
        <f>IF(H88=1,L88*(1+FixedParams!$B$25)+M88*FixedParams!$B$33*(1+FixedParams!$B$28)/FixedParams!$B$32,L88*(1+FixedParams!$B$23)+M88*FixedParams!$B$33*(1+FixedParams!$B$26)/FixedParams!$B$32)</f>
        <v>166.80676272170265</v>
      </c>
      <c r="R88" s="23">
        <f t="shared" si="42"/>
        <v>38.045839461338332</v>
      </c>
      <c r="S88" s="23">
        <f>R88^((FixedParams!$B$41-1)/FixedParams!$B$41)*EXP($C88)</f>
        <v>0.48585268077150079</v>
      </c>
      <c r="T88" s="7">
        <f>(L88*FixedParams!$B$32*(FixedParams!$C$25-FixedParams!$C$23)+FixedParams!$B$33*(FixedParams!$C$28-FixedParams!$C$26)*M88)/N88</f>
        <v>-183.45996359968191</v>
      </c>
      <c r="U88" s="7">
        <f>(L88*FixedParams!$B$32*(FixedParams!$C$25-FixedParams!$C$23)*$Z$12/$B$12+FixedParams!$B$33*(FixedParams!$C$28-FixedParams!$C$26)*M88)/N88</f>
        <v>-595.08800820881106</v>
      </c>
      <c r="V88" s="14">
        <f t="shared" si="34"/>
        <v>-1.4852071743285953</v>
      </c>
      <c r="W88" s="14">
        <f t="shared" si="43"/>
        <v>0.64735638093589432</v>
      </c>
      <c r="X88" s="23"/>
      <c r="Y88" s="23">
        <f>EXP(-$D$17)*(($B88*FixedParams!$B$30)^$B$11*(1+FixedParams!$C$24)^(1-$B$11)+(1-$B88)^$B$11*((1+FixedParams!$C$27)/$Z$12)^(1-$B$11))^(1/(1-$B$11))</f>
        <v>6.5153151252771897</v>
      </c>
      <c r="Z88" s="23">
        <f>EXP($D88-$D$17)*(($B88*FixedParams!$C$31)^$B$11*(1+FixedParams!$C$25)^(1-$B$11)+(1-$B88)^$B$11*((1+FixedParams!$C$28)/$Z$12)^(1-$B$11))^(1/(1-$B$11))</f>
        <v>5.3958934800017051</v>
      </c>
      <c r="AA88" s="23">
        <f>EXP($D88-$D$17)*(($B88*FixedParams!$C$30)^$B$11*(1+FixedParams!$C$23)^(1-$B$11)+(1-$B88)^$B$11*((1+FixedParams!$C$26)/$Z$12)^(1-$B$11))^(1/(1-$B$11))</f>
        <v>5.447653462671493</v>
      </c>
      <c r="AB88">
        <f>IF(FixedParams!$H$6=1,IF(Z88&lt;=MIN(Y88:AA88),1,0),$H88)</f>
        <v>1</v>
      </c>
      <c r="AC88">
        <f>IF(FixedParams!$H$6=1,IF(AA88&lt;=MIN(Y88:AA88),1,0),IF(AA88&lt;=Y88,1,0)*(1-$H88))</f>
        <v>0</v>
      </c>
      <c r="AD88" s="23">
        <f>$Z$13*IF(AB88=1,1,IF(AC88=1,FixedParams!$C$46,FixedParams!$C$47))</f>
        <v>0.42539737351864321</v>
      </c>
      <c r="AE88">
        <f>EXP($C88*FixedParams!$B$41)*EXP(IF(AB88+AC88=1,(1-FixedParams!$B$41)*$D88,0))*($B88^((FixedParams!$B$41-1)*$B$11/($B$11-1)))*((1/$B88-1)^$B$11*(AD88)^($B$11-1)+1)^((FixedParams!$B$41-$B$11)/($B$11-1))/((1+IF(AB88=1,FixedParams!$C$25,IF(AC88=1,FixedParams!$C$23,FixedParams!$C$24)))^FixedParams!$B$41)</f>
        <v>6.2586392454277814E-2</v>
      </c>
      <c r="AF88">
        <f t="shared" si="44"/>
        <v>0.68381741388164197</v>
      </c>
      <c r="AG88">
        <f t="shared" si="45"/>
        <v>25.642293787277119</v>
      </c>
      <c r="AH88">
        <f t="shared" si="46"/>
        <v>51.331815450566879</v>
      </c>
      <c r="AI88">
        <f t="shared" si="47"/>
        <v>76.974109237844004</v>
      </c>
      <c r="AJ88" s="23">
        <f t="shared" si="48"/>
        <v>2.0018417960734882</v>
      </c>
      <c r="AK88" s="23">
        <f t="shared" si="49"/>
        <v>1.7751772046942333</v>
      </c>
      <c r="AL88" s="22">
        <f>IF(AB88=1,AG88*(1+FixedParams!$C$25)+AH88*(1+FixedParams!$C$28)/$Z$12,IF(AC88=1,AG88*(1+FixedParams!$C$23)+AH88*(1+FixedParams!$C$26)/$Z$12,AG88*(1+FixedParams!$C$24)+AH88*(1+FixedParams!$C$27)/$Z$12))</f>
        <v>200.21169140432943</v>
      </c>
      <c r="AM88" s="23">
        <f t="shared" si="50"/>
        <v>37.104455850797514</v>
      </c>
      <c r="AN88" s="23">
        <f>AM88^((FixedParams!$B$41-1)/FixedParams!$B$41)*EXP($C88)</f>
        <v>0.48586486598704887</v>
      </c>
      <c r="AO88" s="23">
        <f t="shared" si="51"/>
        <v>-5.8407575892436302E-2</v>
      </c>
      <c r="AP88" s="23">
        <f t="shared" si="52"/>
        <v>-2.505466814676607E-2</v>
      </c>
      <c r="AR88" s="23">
        <f>EXP(-$D$17)*(($B88*FixedParams!$B$30)^$B$11*(1+FixedParams!$C$24)^(1-$B$11)+(1-$B88)^$B$11*((1+FixedParams!$C$27)/$AS$12)^(1-$B$11))^(1/(1-$B$11))</f>
        <v>6.8273804201258592</v>
      </c>
      <c r="AS88" s="23">
        <f>EXP($D88-$D$17)*(($B88*FixedParams!$C$31)^$B$11*(1+FixedParams!$C$25)^(1-$B$11)+(1-$B88)^$B$11*((1+FixedParams!$C$28)/$AS$12)^(1-$B$11))^(1/(1-$B$11))</f>
        <v>5.6519974535252464</v>
      </c>
      <c r="AT88" s="23">
        <f>EXP($D88-$D$17)*(($B88*FixedParams!$C$30)^$B$11*(1+FixedParams!$C$23)^(1-$B$11)+(1-$B88)^$B$11*((1+FixedParams!$C$26)/$AS$12)^(1-$B$11))^(1/(1-$B$11))</f>
        <v>5.7009082177214969</v>
      </c>
      <c r="AU88">
        <f>IF(FixedParams!$H$6=1,IF(AS88&lt;=MIN(AR88:AT88),1,0),$H88)</f>
        <v>1</v>
      </c>
      <c r="AV88">
        <f>IF(FixedParams!$H$6=1,IF(AT88&lt;=MIN(AR88:AT88),1,0),IF(AT88&lt;=AR88,1,0)*(1-$H88))</f>
        <v>0</v>
      </c>
      <c r="AW88" s="23">
        <f>$AS$13*IF(AU88=1,1,IF(AV88=1,FixedParams!$C$46,FixedParams!$C$47))</f>
        <v>0.40208315658592064</v>
      </c>
      <c r="AX88">
        <f>EXP($C88*FixedParams!$B$41)*EXP(IF(AU88+AV88=1,(1-FixedParams!$B$41)*$D88,0))*($B88^((FixedParams!$B$41-1)*$B$11/($B$11-1)))*((1/$B88-1)^$B$11*(AW88)^($B$11-1)+1)^((FixedParams!$B$41-$B$11)/($B$11-1))/((1+IF(AU88=1,FixedParams!$C$25,IF(AV88=1,FixedParams!$C$23,FixedParams!$C$24)))^FixedParams!$B$41)</f>
        <v>6.4057406680496337E-2</v>
      </c>
      <c r="AY88">
        <f t="shared" si="53"/>
        <v>0.6812455530205157</v>
      </c>
      <c r="AZ88">
        <f t="shared" si="54"/>
        <v>28.002149074683089</v>
      </c>
      <c r="BA88">
        <f t="shared" si="55"/>
        <v>51.511326134598285</v>
      </c>
      <c r="BB88">
        <f t="shared" si="56"/>
        <v>79.513475209281381</v>
      </c>
      <c r="BC88" s="23">
        <f t="shared" si="57"/>
        <v>1.8395490287982925</v>
      </c>
      <c r="BD88" s="23">
        <f t="shared" si="58"/>
        <v>1.757524463431358</v>
      </c>
      <c r="BE88" s="22">
        <f>IF(AU88=1,AZ88*(1+FixedParams!$C$25)+BA88*(1+FixedParams!$C$28)/$AS$12,IF(AV88=1,AZ88*(1+FixedParams!$C$23)+BA88*(1+FixedParams!$C$26)/$AS$12,AZ88*(1+FixedParams!$C$24)+BA88*(1+FixedParams!$C$27)/$AS$12))</f>
        <v>213.62625709906652</v>
      </c>
      <c r="BF88" s="23">
        <f t="shared" si="59"/>
        <v>37.796594718177772</v>
      </c>
      <c r="BG88" s="23">
        <f>BF88^((FixedParams!$B$41-1)/FixedParams!$B$41)*EXP($C88)</f>
        <v>0.48585587735348129</v>
      </c>
      <c r="BH88" s="23">
        <f t="shared" si="60"/>
        <v>-2.5950190754493344E-2</v>
      </c>
      <c r="BI88" s="23">
        <f t="shared" si="61"/>
        <v>-6.5727225965666785E-3</v>
      </c>
      <c r="BJ88" s="23">
        <f t="shared" si="35"/>
        <v>7.1075393126716841E-3</v>
      </c>
      <c r="BK88" s="23"/>
    </row>
    <row r="89" spans="1:63">
      <c r="A89">
        <v>0.36</v>
      </c>
      <c r="B89">
        <f t="shared" si="36"/>
        <v>0.21299156268134617</v>
      </c>
      <c r="C89">
        <f>(D89-$D$17)*FixedParams!$B$41+$D$9*($A89-0.5)^2+$A89*$B$10</f>
        <v>-0.73563772146470519</v>
      </c>
      <c r="D89">
        <f>(A89-$B$6)*FixedParams!$B$40/(FixedParams!$B$39*Sectors!$B$6)</f>
        <v>-7.82497999679235E-2</v>
      </c>
      <c r="E89">
        <f t="shared" si="37"/>
        <v>0.47919976553525667</v>
      </c>
      <c r="F89" s="23">
        <f>EXP(-$D$17)*(($B89*FixedParams!$B$30)^$B$11*(1+FixedParams!$B$23)^(1-$B$11)+(1-$B89)^$B$11*((1+FixedParams!$B$26)/$B$12)^(1-$B$11))^(1/(1-$B$11))</f>
        <v>4.9372939018954911</v>
      </c>
      <c r="G89" s="23">
        <f>EXP($D89-$D$17)*(($B89*FixedParams!$B$31)^$B$11*(1+FixedParams!$B$25)^(1-$B$11)+(1-$B89)^$B$11*((1+FixedParams!$B$28)/$B$12)^(1-$B$11))^(1/(1-$B$11))</f>
        <v>4.3997842628075308</v>
      </c>
      <c r="H89">
        <f t="shared" si="38"/>
        <v>1</v>
      </c>
      <c r="I89" s="23">
        <f>$B$13*IF(H89=1,1,FixedParams!$B$46)</f>
        <v>0.3745928365283252</v>
      </c>
      <c r="J89">
        <f>EXP($C89*FixedParams!$B$41)*EXP(IF(H89=1,(1-FixedParams!$B$41)*$D89,0))*($B89^((FixedParams!$B$41-1)*$B$11/($B$11-1)))*((1/$B89-1)^$B$11*(I89)^($B$11-1)+1)^((FixedParams!$B$41-$B$11)/($B$11-1))/((1+IF(H89=1,FixedParams!$B$25,FixedParams!$B$24))^FixedParams!$B$41)</f>
        <v>8.9635120740190685E-2</v>
      </c>
      <c r="K89">
        <f t="shared" si="62"/>
        <v>0.67481009530799074</v>
      </c>
      <c r="L89">
        <f>K89*FixedParams!$B$8/K$15</f>
        <v>30.603389984067551</v>
      </c>
      <c r="M89">
        <f t="shared" si="33"/>
        <v>49.834972299872774</v>
      </c>
      <c r="N89">
        <f t="shared" si="39"/>
        <v>80.438362283940322</v>
      </c>
      <c r="O89" s="23">
        <f t="shared" si="40"/>
        <v>1.6284134641886858</v>
      </c>
      <c r="P89" s="23">
        <f t="shared" si="41"/>
        <v>1.7203819023422764</v>
      </c>
      <c r="Q89" s="22">
        <f>IF(H89=1,L89*(1+FixedParams!$B$25)+M89*FixedParams!$B$33*(1+FixedParams!$B$28)/FixedParams!$B$32,L89*(1+FixedParams!$B$23)+M89*FixedParams!$B$33*(1+FixedParams!$B$26)/FixedParams!$B$32)</f>
        <v>163.9278916250706</v>
      </c>
      <c r="R89" s="23">
        <f t="shared" si="42"/>
        <v>37.258165817536501</v>
      </c>
      <c r="S89" s="23">
        <f>R89^((FixedParams!$B$41-1)/FixedParams!$B$41)*EXP($C89)</f>
        <v>0.4774674857286122</v>
      </c>
      <c r="T89" s="7">
        <f>(L89*FixedParams!$B$32*(FixedParams!$C$25-FixedParams!$C$23)+FixedParams!$B$33*(FixedParams!$C$28-FixedParams!$C$26)*M89)/N89</f>
        <v>-141.59493657794985</v>
      </c>
      <c r="U89" s="7">
        <f>(L89*FixedParams!$B$32*(FixedParams!$C$25-FixedParams!$C$23)*$Z$12/$B$12+FixedParams!$B$33*(FixedParams!$C$28-FixedParams!$C$26)*M89)/N89</f>
        <v>-557.25461266414482</v>
      </c>
      <c r="V89" s="14">
        <f t="shared" si="34"/>
        <v>-1.4695218181111214</v>
      </c>
      <c r="W89" s="14">
        <f t="shared" si="43"/>
        <v>0.65130171069760956</v>
      </c>
      <c r="X89" s="23"/>
      <c r="Y89" s="23">
        <f>EXP(-$D$17)*(($B89*FixedParams!$B$30)^$B$11*(1+FixedParams!$C$24)^(1-$B$11)+(1-$B89)^$B$11*((1+FixedParams!$C$27)/$Z$12)^(1-$B$11))^(1/(1-$B$11))</f>
        <v>6.5241193356510383</v>
      </c>
      <c r="Z89" s="23">
        <f>EXP($D89-$D$17)*(($B89*FixedParams!$C$31)^$B$11*(1+FixedParams!$C$25)^(1-$B$11)+(1-$B89)^$B$11*((1+FixedParams!$C$28)/$Z$12)^(1-$B$11))^(1/(1-$B$11))</f>
        <v>5.4164749185610912</v>
      </c>
      <c r="AA89" s="23">
        <f>EXP($D89-$D$17)*(($B89*FixedParams!$C$30)^$B$11*(1+FixedParams!$C$23)^(1-$B$11)+(1-$B89)^$B$11*((1+FixedParams!$C$26)/$Z$12)^(1-$B$11))^(1/(1-$B$11))</f>
        <v>5.4656128461863451</v>
      </c>
      <c r="AB89">
        <f>IF(FixedParams!$H$6=1,IF(Z89&lt;=MIN(Y89:AA89),1,0),$H89)</f>
        <v>1</v>
      </c>
      <c r="AC89">
        <f>IF(FixedParams!$H$6=1,IF(AA89&lt;=MIN(Y89:AA89),1,0),IF(AA89&lt;=Y89,1,0)*(1-$H89))</f>
        <v>0</v>
      </c>
      <c r="AD89" s="23">
        <f>$Z$13*IF(AB89=1,1,IF(AC89=1,FixedParams!$C$46,FixedParams!$C$47))</f>
        <v>0.42539737351864321</v>
      </c>
      <c r="AE89">
        <f>EXP($C89*FixedParams!$B$41)*EXP(IF(AB89+AC89=1,(1-FixedParams!$B$41)*$D89,0))*($B89^((FixedParams!$B$41-1)*$B$11/($B$11-1)))*((1/$B89-1)^$B$11*(AD89)^($B$11-1)+1)^((FixedParams!$B$41-$B$11)/($B$11-1))/((1+IF(AB89=1,FixedParams!$C$25,IF(AC89=1,FixedParams!$C$23,FixedParams!$C$24)))^FixedParams!$B$41)</f>
        <v>6.2305972819165195E-2</v>
      </c>
      <c r="AF89">
        <f t="shared" si="44"/>
        <v>0.68075355571431861</v>
      </c>
      <c r="AG89">
        <f t="shared" si="45"/>
        <v>25.527402955815123</v>
      </c>
      <c r="AH89">
        <f t="shared" si="46"/>
        <v>50.306525459598085</v>
      </c>
      <c r="AI89">
        <f t="shared" si="47"/>
        <v>75.833928415413212</v>
      </c>
      <c r="AJ89" s="23">
        <f t="shared" si="48"/>
        <v>1.9706871688699652</v>
      </c>
      <c r="AK89" s="23">
        <f t="shared" si="49"/>
        <v>1.7819482243049514</v>
      </c>
      <c r="AL89" s="22">
        <f>IF(AB89=1,AG89*(1+FixedParams!$C$25)+AH89*(1+FixedParams!$C$28)/$Z$12,IF(AC89=1,AG89*(1+FixedParams!$C$23)+AH89*(1+FixedParams!$C$26)/$Z$12,AG89*(1+FixedParams!$C$24)+AH89*(1+FixedParams!$C$27)/$Z$12))</f>
        <v>196.75635222298013</v>
      </c>
      <c r="AM89" s="23">
        <f t="shared" si="50"/>
        <v>36.32553555241963</v>
      </c>
      <c r="AN89" s="23">
        <f>AM89^((FixedParams!$B$41-1)/FixedParams!$B$41)*EXP($C89)</f>
        <v>0.47747960188728328</v>
      </c>
      <c r="AO89" s="23">
        <f t="shared" si="51"/>
        <v>-5.8945408295229276E-2</v>
      </c>
      <c r="AP89" s="23">
        <f t="shared" si="52"/>
        <v>-2.5350184675266178E-2</v>
      </c>
      <c r="AR89" s="23">
        <f>EXP(-$D$17)*(($B89*FixedParams!$B$30)^$B$11*(1+FixedParams!$C$24)^(1-$B$11)+(1-$B89)^$B$11*((1+FixedParams!$C$27)/$AS$12)^(1-$B$11))^(1/(1-$B$11))</f>
        <v>6.8357493157467477</v>
      </c>
      <c r="AS89" s="23">
        <f>EXP($D89-$D$17)*(($B89*FixedParams!$C$31)^$B$11*(1+FixedParams!$C$25)^(1-$B$11)+(1-$B89)^$B$11*((1+FixedParams!$C$28)/$AS$12)^(1-$B$11))^(1/(1-$B$11))</f>
        <v>5.6728204047034554</v>
      </c>
      <c r="AT89" s="23">
        <f>EXP($D89-$D$17)*(($B89*FixedParams!$C$30)^$B$11*(1+FixedParams!$C$23)^(1-$B$11)+(1-$B89)^$B$11*((1+FixedParams!$C$26)/$AS$12)^(1-$B$11))^(1/(1-$B$11))</f>
        <v>5.7189086533243829</v>
      </c>
      <c r="AU89">
        <f>IF(FixedParams!$H$6=1,IF(AS89&lt;=MIN(AR89:AT89),1,0),$H89)</f>
        <v>1</v>
      </c>
      <c r="AV89">
        <f>IF(FixedParams!$H$6=1,IF(AT89&lt;=MIN(AR89:AT89),1,0),IF(AT89&lt;=AR89,1,0)*(1-$H89))</f>
        <v>0</v>
      </c>
      <c r="AW89" s="23">
        <f>$AS$13*IF(AU89=1,1,IF(AV89=1,FixedParams!$C$46,FixedParams!$C$47))</f>
        <v>0.40208315658592064</v>
      </c>
      <c r="AX89">
        <f>EXP($C89*FixedParams!$B$41)*EXP(IF(AU89+AV89=1,(1-FixedParams!$B$41)*$D89,0))*($B89^((FixedParams!$B$41-1)*$B$11/($B$11-1)))*((1/$B89-1)^$B$11*(AW89)^($B$11-1)+1)^((FixedParams!$B$41-$B$11)/($B$11-1))/((1+IF(AU89=1,FixedParams!$C$25,IF(AV89=1,FixedParams!$C$23,FixedParams!$C$24)))^FixedParams!$B$41)</f>
        <v>6.3766255154296514E-2</v>
      </c>
      <c r="AY89">
        <f t="shared" si="53"/>
        <v>0.67814917911533923</v>
      </c>
      <c r="AZ89">
        <f t="shared" si="54"/>
        <v>27.874874667827481</v>
      </c>
      <c r="BA89">
        <f t="shared" si="55"/>
        <v>50.479172520176107</v>
      </c>
      <c r="BB89">
        <f t="shared" si="56"/>
        <v>78.354047188003591</v>
      </c>
      <c r="BC89" s="23">
        <f t="shared" si="57"/>
        <v>1.8109201609590722</v>
      </c>
      <c r="BD89" s="23">
        <f t="shared" si="58"/>
        <v>1.7639994921972879</v>
      </c>
      <c r="BE89" s="22">
        <f>IF(AU89=1,AZ89*(1+FixedParams!$C$25)+BA89*(1+FixedParams!$C$28)/$AS$12,IF(AV89=1,AZ89*(1+FixedParams!$C$23)+BA89*(1+FixedParams!$C$26)/$AS$12,AZ89*(1+FixedParams!$C$24)+BA89*(1+FixedParams!$C$27)/$AS$12))</f>
        <v>209.93937638182706</v>
      </c>
      <c r="BF89" s="23">
        <f t="shared" si="59"/>
        <v>37.007936335823693</v>
      </c>
      <c r="BG89" s="23">
        <f>BF89^((FixedParams!$B$41-1)/FixedParams!$B$41)*EXP($C89)</f>
        <v>0.47747070649528794</v>
      </c>
      <c r="BH89" s="23">
        <f t="shared" si="60"/>
        <v>-2.6253582516252982E-2</v>
      </c>
      <c r="BI89" s="23">
        <f t="shared" si="61"/>
        <v>-6.7387521731437491E-3</v>
      </c>
      <c r="BJ89" s="23">
        <f t="shared" si="35"/>
        <v>6.9415097360946134E-3</v>
      </c>
      <c r="BK89" s="23"/>
    </row>
    <row r="90" spans="1:63">
      <c r="A90">
        <v>0.36499999999999999</v>
      </c>
      <c r="B90">
        <f t="shared" si="36"/>
        <v>0.21473915251084522</v>
      </c>
      <c r="C90">
        <f>(D90-$D$17)*FixedParams!$B$41+$D$9*($A90-0.5)^2+$A90*$B$10</f>
        <v>-0.75285555174143948</v>
      </c>
      <c r="D90">
        <f>(A90-$B$6)*FixedParams!$B$40/(FixedParams!$B$39*Sectors!$B$6)</f>
        <v>-7.5563328926555706E-2</v>
      </c>
      <c r="E90">
        <f t="shared" si="37"/>
        <v>0.47101960965683959</v>
      </c>
      <c r="F90" s="23">
        <f>EXP(-$D$17)*(($B90*FixedParams!$B$30)^$B$11*(1+FixedParams!$B$23)^(1-$B$11)+(1-$B90)^$B$11*((1+FixedParams!$B$26)/$B$12)^(1-$B$11))^(1/(1-$B$11))</f>
        <v>4.9417478548863416</v>
      </c>
      <c r="G90" s="23">
        <f>EXP($D90-$D$17)*(($B90*FixedParams!$B$31)^$B$11*(1+FixedParams!$B$25)^(1-$B$11)+(1-$B90)^$B$11*((1+FixedParams!$B$28)/$B$12)^(1-$B$11))^(1/(1-$B$11))</f>
        <v>4.4151515083091706</v>
      </c>
      <c r="H90">
        <f t="shared" si="38"/>
        <v>1</v>
      </c>
      <c r="I90" s="23">
        <f>$B$13*IF(H90=1,1,FixedParams!$B$46)</f>
        <v>0.3745928365283252</v>
      </c>
      <c r="J90">
        <f>EXP($C90*FixedParams!$B$41)*EXP(IF(H90=1,(1-FixedParams!$B$41)*$D90,0))*($B90^((FixedParams!$B$41-1)*$B$11/($B$11-1)))*((1/$B90-1)^$B$11*(I90)^($B$11-1)+1)^((FixedParams!$B$41-$B$11)/($B$11-1))/((1+IF(H90=1,FixedParams!$B$25,FixedParams!$B$24))^FixedParams!$B$41)</f>
        <v>8.9229117589569654E-2</v>
      </c>
      <c r="K90">
        <f t="shared" si="62"/>
        <v>0.6717535364223276</v>
      </c>
      <c r="L90">
        <f>K90*FixedParams!$B$8/K$15</f>
        <v>30.464771631678314</v>
      </c>
      <c r="M90">
        <f t="shared" si="33"/>
        <v>48.841747408008686</v>
      </c>
      <c r="N90">
        <f t="shared" si="39"/>
        <v>79.306519039687004</v>
      </c>
      <c r="O90" s="23">
        <f t="shared" si="40"/>
        <v>1.6032205328341067</v>
      </c>
      <c r="P90" s="23">
        <f t="shared" si="41"/>
        <v>1.7263907267460898</v>
      </c>
      <c r="Q90" s="22">
        <f>IF(H90=1,L90*(1+FixedParams!$B$25)+M90*FixedParams!$B$33*(1+FixedParams!$B$28)/FixedParams!$B$32,L90*(1+FixedParams!$B$23)+M90*FixedParams!$B$33*(1+FixedParams!$B$26)/FixedParams!$B$32)</f>
        <v>161.13290480225882</v>
      </c>
      <c r="R90" s="23">
        <f t="shared" si="42"/>
        <v>36.495441775669981</v>
      </c>
      <c r="S90" s="23">
        <f>R90^((FixedParams!$B$41-1)/FixedParams!$B$41)*EXP($C90)</f>
        <v>0.46932661770607481</v>
      </c>
      <c r="T90" s="7">
        <f>(L90*FixedParams!$B$32*(FixedParams!$C$25-FixedParams!$C$23)+FixedParams!$B$33*(FixedParams!$C$28-FixedParams!$C$26)*M90)/N90</f>
        <v>-99.823810274242376</v>
      </c>
      <c r="U90" s="7">
        <f>(L90*FixedParams!$B$32*(FixedParams!$C$25-FixedParams!$C$23)*$Z$12/$B$12+FixedParams!$B$33*(FixedParams!$C$28-FixedParams!$C$26)*M90)/N90</f>
        <v>-519.50607513247076</v>
      </c>
      <c r="V90" s="14">
        <f t="shared" si="34"/>
        <v>-1.4539300513768816</v>
      </c>
      <c r="W90" s="14">
        <f t="shared" si="43"/>
        <v>0.65519152596710539</v>
      </c>
      <c r="X90" s="23"/>
      <c r="Y90" s="23">
        <f>EXP(-$D$17)*(($B90*FixedParams!$B$30)^$B$11*(1+FixedParams!$C$24)^(1-$B$11)+(1-$B90)^$B$11*((1+FixedParams!$C$27)/$Z$12)^(1-$B$11))^(1/(1-$B$11))</f>
        <v>6.5327889406723134</v>
      </c>
      <c r="Z90" s="23">
        <f>EXP($D90-$D$17)*(($B90*FixedParams!$C$31)^$B$11*(1+FixedParams!$C$25)^(1-$B$11)+(1-$B90)^$B$11*((1+FixedParams!$C$28)/$Z$12)^(1-$B$11))^(1/(1-$B$11))</f>
        <v>5.4370076513761996</v>
      </c>
      <c r="AA90" s="23">
        <f>EXP($D90-$D$17)*(($B90*FixedParams!$C$30)^$B$11*(1+FixedParams!$C$23)^(1-$B$11)+(1-$B90)^$B$11*((1+FixedParams!$C$26)/$Z$12)^(1-$B$11))^(1/(1-$B$11))</f>
        <v>5.4834922517587135</v>
      </c>
      <c r="AB90">
        <f>IF(FixedParams!$H$6=1,IF(Z90&lt;=MIN(Y90:AA90),1,0),$H90)</f>
        <v>1</v>
      </c>
      <c r="AC90">
        <f>IF(FixedParams!$H$6=1,IF(AA90&lt;=MIN(Y90:AA90),1,0),IF(AA90&lt;=Y90,1,0)*(1-$H90))</f>
        <v>0</v>
      </c>
      <c r="AD90" s="23">
        <f>$Z$13*IF(AB90=1,1,IF(AC90=1,FixedParams!$C$46,FixedParams!$C$47))</f>
        <v>0.42539737351864321</v>
      </c>
      <c r="AE90">
        <f>EXP($C90*FixedParams!$B$41)*EXP(IF(AB90+AC90=1,(1-FixedParams!$B$41)*$D90,0))*($B90^((FixedParams!$B$41-1)*$B$11/($B$11-1)))*((1/$B90-1)^$B$11*(AD90)^($B$11-1)+1)^((FixedParams!$B$41-$B$11)/($B$11-1))/((1+IF(AB90=1,FixedParams!$C$25,IF(AC90=1,FixedParams!$C$23,FixedParams!$C$24)))^FixedParams!$B$41)</f>
        <v>6.2032986447108418E-2</v>
      </c>
      <c r="AF90">
        <f t="shared" si="44"/>
        <v>0.67777091319979488</v>
      </c>
      <c r="AG90">
        <f t="shared" si="45"/>
        <v>25.415557609283663</v>
      </c>
      <c r="AH90">
        <f t="shared" si="46"/>
        <v>49.31123880432407</v>
      </c>
      <c r="AI90">
        <f t="shared" si="47"/>
        <v>74.72679641360773</v>
      </c>
      <c r="AJ90" s="23">
        <f t="shared" si="48"/>
        <v>1.9401989742814816</v>
      </c>
      <c r="AK90" s="23">
        <f t="shared" si="49"/>
        <v>1.7887032203734516</v>
      </c>
      <c r="AL90" s="22">
        <f>IF(AB90=1,AG90*(1+FixedParams!$C$25)+AH90*(1+FixedParams!$C$28)/$Z$12,IF(AC90=1,AG90*(1+FixedParams!$C$23)+AH90*(1+FixedParams!$C$26)/$Z$12,AG90*(1+FixedParams!$C$24)+AH90*(1+FixedParams!$C$27)/$Z$12))</f>
        <v>193.401694325791</v>
      </c>
      <c r="AM90" s="23">
        <f t="shared" si="50"/>
        <v>35.571348566492766</v>
      </c>
      <c r="AN90" s="23">
        <f>AM90^((FixedParams!$B$41-1)/FixedParams!$B$41)*EXP($C90)</f>
        <v>0.46933866666907692</v>
      </c>
      <c r="AO90" s="23">
        <f t="shared" si="51"/>
        <v>-5.9481584361669032E-2</v>
      </c>
      <c r="AP90" s="23">
        <f t="shared" si="52"/>
        <v>-2.5646871659452231E-2</v>
      </c>
      <c r="AR90" s="23">
        <f>EXP(-$D$17)*(($B90*FixedParams!$B$30)^$B$11*(1+FixedParams!$C$24)^(1-$B$11)+(1-$B90)^$B$11*((1+FixedParams!$C$27)/$AS$12)^(1-$B$11))^(1/(1-$B$11))</f>
        <v>6.8439713184411586</v>
      </c>
      <c r="AS90" s="23">
        <f>EXP($D90-$D$17)*(($B90*FixedParams!$C$31)^$B$11*(1+FixedParams!$C$25)^(1-$B$11)+(1-$B90)^$B$11*((1+FixedParams!$C$28)/$AS$12)^(1-$B$11))^(1/(1-$B$11))</f>
        <v>5.6935838744314102</v>
      </c>
      <c r="AT90" s="23">
        <f>EXP($D90-$D$17)*(($B90*FixedParams!$C$30)^$B$11*(1+FixedParams!$C$23)^(1-$B$11)+(1-$B90)^$B$11*((1+FixedParams!$C$26)/$AS$12)^(1-$B$11))^(1/(1-$B$11))</f>
        <v>5.7368175058748445</v>
      </c>
      <c r="AU90">
        <f>IF(FixedParams!$H$6=1,IF(AS90&lt;=MIN(AR90:AT90),1,0),$H90)</f>
        <v>1</v>
      </c>
      <c r="AV90">
        <f>IF(FixedParams!$H$6=1,IF(AT90&lt;=MIN(AR90:AT90),1,0),IF(AT90&lt;=AR90,1,0)*(1-$H90))</f>
        <v>0</v>
      </c>
      <c r="AW90" s="23">
        <f>$AS$13*IF(AU90=1,1,IF(AV90=1,FixedParams!$C$46,FixedParams!$C$47))</f>
        <v>0.40208315658592064</v>
      </c>
      <c r="AX90">
        <f>EXP($C90*FixedParams!$B$41)*EXP(IF(AU90+AV90=1,(1-FixedParams!$B$41)*$D90,0))*($B90^((FixedParams!$B$41-1)*$B$11/($B$11-1)))*((1/$B90-1)^$B$11*(AW90)^($B$11-1)+1)^((FixedParams!$B$41-$B$11)/($B$11-1))/((1+IF(AU90=1,FixedParams!$C$25,IF(AV90=1,FixedParams!$C$23,FixedParams!$C$24)))^FixedParams!$B$41)</f>
        <v>6.3482731482415566E-2</v>
      </c>
      <c r="AY90">
        <f t="shared" si="53"/>
        <v>0.67513392684937834</v>
      </c>
      <c r="AZ90">
        <f t="shared" si="54"/>
        <v>27.750934712440102</v>
      </c>
      <c r="BA90">
        <f t="shared" si="55"/>
        <v>49.477244091054025</v>
      </c>
      <c r="BB90">
        <f t="shared" si="56"/>
        <v>77.228178803494131</v>
      </c>
      <c r="BC90" s="23">
        <f t="shared" si="57"/>
        <v>1.7829036968932985</v>
      </c>
      <c r="BD90" s="23">
        <f t="shared" si="58"/>
        <v>1.7704560248289218</v>
      </c>
      <c r="BE90" s="22">
        <f>IF(AU90=1,AZ90*(1+FixedParams!$C$25)+BA90*(1+FixedParams!$C$28)/$AS$12,IF(AV90=1,AZ90*(1+FixedParams!$C$23)+BA90*(1+FixedParams!$C$26)/$AS$12,AZ90*(1+FixedParams!$C$24)+BA90*(1+FixedParams!$C$27)/$AS$12))</f>
        <v>206.35992360680436</v>
      </c>
      <c r="BF90" s="23">
        <f t="shared" si="59"/>
        <v>36.244293253238936</v>
      </c>
      <c r="BG90" s="23">
        <f>BF90^((FixedParams!$B$41-1)/FixedParams!$B$41)*EXP($C90)</f>
        <v>0.4693298618628442</v>
      </c>
      <c r="BH90" s="23">
        <f t="shared" si="60"/>
        <v>-2.6555931733424458E-2</v>
      </c>
      <c r="BI90" s="23">
        <f t="shared" si="61"/>
        <v>-6.9054285207579627E-3</v>
      </c>
      <c r="BJ90" s="23">
        <f t="shared" si="35"/>
        <v>6.7748333884803998E-3</v>
      </c>
      <c r="BK90" s="23"/>
    </row>
    <row r="91" spans="1:63">
      <c r="A91">
        <v>0.37</v>
      </c>
      <c r="B91">
        <f t="shared" si="36"/>
        <v>0.21648674234034429</v>
      </c>
      <c r="C91">
        <f>(D91-$D$17)*FixedParams!$B$41+$D$9*($A91-0.5)^2+$A91*$B$10</f>
        <v>-0.7698608836798686</v>
      </c>
      <c r="D91">
        <f>(A91-$B$6)*FixedParams!$B$40/(FixedParams!$B$39*Sectors!$B$6)</f>
        <v>-7.2876857885187912E-2</v>
      </c>
      <c r="E91">
        <f t="shared" si="37"/>
        <v>0.46307748546609917</v>
      </c>
      <c r="F91" s="23">
        <f>EXP(-$D$17)*(($B91*FixedParams!$B$30)^$B$11*(1+FixedParams!$B$23)^(1-$B$11)+(1-$B91)^$B$11*((1+FixedParams!$B$26)/$B$12)^(1-$B$11))^(1/(1-$B$11))</f>
        <v>4.9460864185934472</v>
      </c>
      <c r="G91" s="23">
        <f>EXP($D91-$D$17)*(($B91*FixedParams!$B$31)^$B$11*(1+FixedParams!$B$25)^(1-$B$11)+(1-$B91)^$B$11*((1+FixedParams!$B$28)/$B$12)^(1-$B$11))^(1/(1-$B$11))</f>
        <v>4.4304637578465913</v>
      </c>
      <c r="H91">
        <f t="shared" si="38"/>
        <v>1</v>
      </c>
      <c r="I91" s="23">
        <f>$B$13*IF(H91=1,1,FixedParams!$B$46)</f>
        <v>0.3745928365283252</v>
      </c>
      <c r="J91">
        <f>EXP($C91*FixedParams!$B$41)*EXP(IF(H91=1,(1-FixedParams!$B$41)*$D91,0))*($B91^((FixedParams!$B$41-1)*$B$11/($B$11-1)))*((1/$B91-1)^$B$11*(I91)^($B$11-1)+1)^((FixedParams!$B$41-$B$11)/($B$11-1))/((1+IF(H91=1,FixedParams!$B$25,FixedParams!$B$24))^FixedParams!$B$41)</f>
        <v>8.8833894014349379E-2</v>
      </c>
      <c r="K91">
        <f t="shared" si="62"/>
        <v>0.66877813061866498</v>
      </c>
      <c r="L91">
        <f>K91*FixedParams!$B$8/K$15</f>
        <v>30.329833662013257</v>
      </c>
      <c r="M91">
        <f t="shared" si="33"/>
        <v>47.877536575016187</v>
      </c>
      <c r="N91">
        <f t="shared" si="39"/>
        <v>78.207370237029437</v>
      </c>
      <c r="O91" s="23">
        <f t="shared" si="40"/>
        <v>1.5785624513655223</v>
      </c>
      <c r="P91" s="23">
        <f t="shared" si="41"/>
        <v>1.7323780468997187</v>
      </c>
      <c r="Q91" s="22">
        <f>IF(H91=1,L91*(1+FixedParams!$B$25)+M91*FixedParams!$B$33*(1+FixedParams!$B$28)/FixedParams!$B$32,L91*(1+FixedParams!$B$23)+M91*FixedParams!$B$33*(1+FixedParams!$B$26)/FixedParams!$B$32)</f>
        <v>158.41919548001789</v>
      </c>
      <c r="R91" s="23">
        <f t="shared" si="42"/>
        <v>35.756797513454188</v>
      </c>
      <c r="S91" s="23">
        <f>R91^((FixedParams!$B$41-1)/FixedParams!$B$41)*EXP($C91)</f>
        <v>0.46142248403947356</v>
      </c>
      <c r="T91" s="7">
        <f>(L91*FixedParams!$B$32*(FixedParams!$C$25-FixedParams!$C$23)+FixedParams!$B$33*(FixedParams!$C$28-FixedParams!$C$26)*M91)/N91</f>
        <v>-58.149080315000724</v>
      </c>
      <c r="U91" s="7">
        <f>(L91*FixedParams!$B$32*(FixedParams!$C$25-FixedParams!$C$23)*$Z$12/$B$12+FixedParams!$B$33*(FixedParams!$C$28-FixedParams!$C$26)*M91)/N91</f>
        <v>-481.84465090965409</v>
      </c>
      <c r="V91" s="14">
        <f t="shared" si="34"/>
        <v>-1.4384302041184927</v>
      </c>
      <c r="W91" s="14">
        <f t="shared" si="43"/>
        <v>0.6590274303368695</v>
      </c>
      <c r="X91" s="23"/>
      <c r="Y91" s="23">
        <f>EXP(-$D$17)*(($B91*FixedParams!$B$30)^$B$11*(1+FixedParams!$C$24)^(1-$B$11)+(1-$B91)^$B$11*((1+FixedParams!$C$27)/$Z$12)^(1-$B$11))^(1/(1-$B$11))</f>
        <v>6.5413234902943298</v>
      </c>
      <c r="Z91" s="23">
        <f>EXP($D91-$D$17)*(($B91*FixedParams!$C$31)^$B$11*(1+FixedParams!$C$25)^(1-$B$11)+(1-$B91)^$B$11*((1+FixedParams!$C$28)/$Z$12)^(1-$B$11))^(1/(1-$B$11))</f>
        <v>5.4574906815252895</v>
      </c>
      <c r="AA91" s="23">
        <f>EXP($D91-$D$17)*(($B91*FixedParams!$C$30)^$B$11*(1+FixedParams!$C$23)^(1-$B$11)+(1-$B91)^$B$11*((1+FixedParams!$C$26)/$Z$12)^(1-$B$11))^(1/(1-$B$11))</f>
        <v>5.5012907903034325</v>
      </c>
      <c r="AB91">
        <f>IF(FixedParams!$H$6=1,IF(Z91&lt;=MIN(Y91:AA91),1,0),$H91)</f>
        <v>1</v>
      </c>
      <c r="AC91">
        <f>IF(FixedParams!$H$6=1,IF(AA91&lt;=MIN(Y91:AA91),1,0),IF(AA91&lt;=Y91,1,0)*(1-$H91))</f>
        <v>0</v>
      </c>
      <c r="AD91" s="23">
        <f>$Z$13*IF(AB91=1,1,IF(AC91=1,FixedParams!$C$46,FixedParams!$C$47))</f>
        <v>0.42539737351864321</v>
      </c>
      <c r="AE91">
        <f>EXP($C91*FixedParams!$B$41)*EXP(IF(AB91+AC91=1,(1-FixedParams!$B$41)*$D91,0))*($B91^((FixedParams!$B$41-1)*$B$11/($B$11-1)))*((1/$B91-1)^$B$11*(AD91)^($B$11-1)+1)^((FixedParams!$B$41-$B$11)/($B$11-1))/((1+IF(AB91=1,FixedParams!$C$25,IF(AC91=1,FixedParams!$C$23,FixedParams!$C$24)))^FixedParams!$B$41)</f>
        <v>6.1767448488091223E-2</v>
      </c>
      <c r="AF91">
        <f t="shared" si="44"/>
        <v>0.67486965186642756</v>
      </c>
      <c r="AG91">
        <f t="shared" si="45"/>
        <v>25.306763954788124</v>
      </c>
      <c r="AH91">
        <f t="shared" si="46"/>
        <v>48.34498021133593</v>
      </c>
      <c r="AI91">
        <f t="shared" si="47"/>
        <v>73.651744166124047</v>
      </c>
      <c r="AJ91" s="23">
        <f t="shared" si="48"/>
        <v>1.9103580488483949</v>
      </c>
      <c r="AK91" s="23">
        <f t="shared" si="49"/>
        <v>1.7954418649257375</v>
      </c>
      <c r="AL91" s="22">
        <f>IF(AB91=1,AG91*(1+FixedParams!$C$25)+AH91*(1+FixedParams!$C$28)/$Z$12,IF(AC91=1,AG91*(1+FixedParams!$C$23)+AH91*(1+FixedParams!$C$26)/$Z$12,AG91*(1+FixedParams!$C$24)+AH91*(1+FixedParams!$C$27)/$Z$12))</f>
        <v>190.14458897649115</v>
      </c>
      <c r="AM91" s="23">
        <f t="shared" si="50"/>
        <v>34.841028610487427</v>
      </c>
      <c r="AN91" s="23">
        <f>AM91^((FixedParams!$B$41-1)/FixedParams!$B$41)*EXP($C91)</f>
        <v>0.4614344676538088</v>
      </c>
      <c r="AO91" s="23">
        <f t="shared" si="51"/>
        <v>-6.0016067216183223E-2</v>
      </c>
      <c r="AP91" s="23">
        <f t="shared" si="52"/>
        <v>-2.5944715916469453E-2</v>
      </c>
      <c r="AR91" s="23">
        <f>EXP(-$D$17)*(($B91*FixedParams!$B$30)^$B$11*(1+FixedParams!$C$24)^(1-$B$11)+(1-$B91)^$B$11*((1+FixedParams!$C$27)/$AS$12)^(1-$B$11))^(1/(1-$B$11))</f>
        <v>6.8520460322390004</v>
      </c>
      <c r="AS91" s="23">
        <f>EXP($D91-$D$17)*(($B91*FixedParams!$C$31)^$B$11*(1+FixedParams!$C$25)^(1-$B$11)+(1-$B91)^$B$11*((1+FixedParams!$C$28)/$AS$12)^(1-$B$11))^(1/(1-$B$11))</f>
        <v>5.7142868395319635</v>
      </c>
      <c r="AT91" s="23">
        <f>EXP($D91-$D$17)*(($B91*FixedParams!$C$30)^$B$11*(1+FixedParams!$C$23)^(1-$B$11)+(1-$B91)^$B$11*((1+FixedParams!$C$26)/$AS$12)^(1-$B$11))^(1/(1-$B$11))</f>
        <v>5.7546338946588023</v>
      </c>
      <c r="AU91">
        <f>IF(FixedParams!$H$6=1,IF(AS91&lt;=MIN(AR91:AT91),1,0),$H91)</f>
        <v>1</v>
      </c>
      <c r="AV91">
        <f>IF(FixedParams!$H$6=1,IF(AT91&lt;=MIN(AR91:AT91),1,0),IF(AT91&lt;=AR91,1,0)*(1-$H91))</f>
        <v>0</v>
      </c>
      <c r="AW91" s="23">
        <f>$AS$13*IF(AU91=1,1,IF(AV91=1,FixedParams!$C$46,FixedParams!$C$47))</f>
        <v>0.40208315658592064</v>
      </c>
      <c r="AX91">
        <f>EXP($C91*FixedParams!$B$41)*EXP(IF(AU91+AV91=1,(1-FixedParams!$B$41)*$D91,0))*($B91^((FixedParams!$B$41-1)*$B$11/($B$11-1)))*((1/$B91-1)^$B$11*(AW91)^($B$11-1)+1)^((FixedParams!$B$41-$B$11)/($B$11-1))/((1+IF(AU91=1,FixedParams!$C$25,IF(AV91=1,FixedParams!$C$23,FixedParams!$C$24)))^FixedParams!$B$41)</f>
        <v>6.3206850078767349E-2</v>
      </c>
      <c r="AY91">
        <f t="shared" si="53"/>
        <v>0.67219994951348927</v>
      </c>
      <c r="AZ91">
        <f t="shared" si="54"/>
        <v>27.630335509440485</v>
      </c>
      <c r="BA91">
        <f t="shared" si="55"/>
        <v>48.504557380062337</v>
      </c>
      <c r="BB91">
        <f t="shared" si="56"/>
        <v>76.134892889502822</v>
      </c>
      <c r="BC91" s="23">
        <f t="shared" si="57"/>
        <v>1.7554820267560536</v>
      </c>
      <c r="BD91" s="23">
        <f t="shared" si="58"/>
        <v>1.7768937431628347</v>
      </c>
      <c r="BE91" s="22">
        <f>IF(AU91=1,AZ91*(1+FixedParams!$C$25)+BA91*(1+FixedParams!$C$28)/$AS$12,IF(AV91=1,AZ91*(1+FixedParams!$C$23)+BA91*(1+FixedParams!$C$26)/$AS$12,AZ91*(1+FixedParams!$C$24)+BA91*(1+FixedParams!$C$27)/$AS$12))</f>
        <v>202.8845603725598</v>
      </c>
      <c r="BF91" s="23">
        <f t="shared" si="59"/>
        <v>35.50479107366219</v>
      </c>
      <c r="BG91" s="23">
        <f>BF91^((FixedParams!$B$41-1)/FixedParams!$B$41)*EXP($C91)</f>
        <v>0.46142575084098181</v>
      </c>
      <c r="BH91" s="23">
        <f t="shared" si="60"/>
        <v>-2.6857218223444664E-2</v>
      </c>
      <c r="BI91" s="23">
        <f t="shared" si="61"/>
        <v>-7.0727441055509436E-3</v>
      </c>
      <c r="BJ91" s="23">
        <f t="shared" si="35"/>
        <v>6.607517803687419E-3</v>
      </c>
      <c r="BK91" s="23"/>
    </row>
    <row r="92" spans="1:63">
      <c r="A92">
        <v>0.375</v>
      </c>
      <c r="B92">
        <f t="shared" si="36"/>
        <v>0.21823433216984334</v>
      </c>
      <c r="C92">
        <f>(D92-$D$17)*FixedParams!$B$41+$D$9*($A92-0.5)^2+$A92*$B$10</f>
        <v>-0.78665371727999234</v>
      </c>
      <c r="D92">
        <f>(A92-$B$6)*FixedParams!$B$40/(FixedParams!$B$39*Sectors!$B$6)</f>
        <v>-7.0190386843820132E-2</v>
      </c>
      <c r="E92">
        <f t="shared" si="37"/>
        <v>0.45536603210310017</v>
      </c>
      <c r="F92" s="23">
        <f>EXP(-$D$17)*(($B92*FixedParams!$B$30)^$B$11*(1+FixedParams!$B$23)^(1-$B$11)+(1-$B92)^$B$11*((1+FixedParams!$B$26)/$B$12)^(1-$B$11))^(1/(1-$B$11))</f>
        <v>4.9503094610357863</v>
      </c>
      <c r="G92" s="23">
        <f>EXP($D92-$D$17)*(($B92*FixedParams!$B$31)^$B$11*(1+FixedParams!$B$25)^(1-$B$11)+(1-$B92)^$B$11*((1+FixedParams!$B$28)/$B$12)^(1-$B$11))^(1/(1-$B$11))</f>
        <v>4.4457202495092298</v>
      </c>
      <c r="H92">
        <f t="shared" si="38"/>
        <v>1</v>
      </c>
      <c r="I92" s="23">
        <f>$B$13*IF(H92=1,1,FixedParams!$B$46)</f>
        <v>0.3745928365283252</v>
      </c>
      <c r="J92">
        <f>EXP($C92*FixedParams!$B$41)*EXP(IF(H92=1,(1-FixedParams!$B$41)*$D92,0))*($B92^((FixedParams!$B$41-1)*$B$11/($B$11-1)))*((1/$B92-1)^$B$11*(I92)^($B$11-1)+1)^((FixedParams!$B$41-$B$11)/($B$11-1))/((1+IF(H92=1,FixedParams!$B$25,FixedParams!$B$24))^FixedParams!$B$41)</f>
        <v>8.8449465993231099E-2</v>
      </c>
      <c r="K92">
        <f t="shared" si="62"/>
        <v>0.66588399819124511</v>
      </c>
      <c r="L92">
        <f>K92*FixedParams!$B$8/K$15</f>
        <v>30.198581530550342</v>
      </c>
      <c r="M92">
        <f t="shared" si="33"/>
        <v>46.941398697574158</v>
      </c>
      <c r="N92">
        <f t="shared" si="39"/>
        <v>77.1399802281245</v>
      </c>
      <c r="O92" s="23">
        <f t="shared" si="40"/>
        <v>1.5544239602805838</v>
      </c>
      <c r="P92" s="23">
        <f t="shared" si="41"/>
        <v>1.7383435648846599</v>
      </c>
      <c r="Q92" s="22">
        <f>IF(H92=1,L92*(1+FixedParams!$B$25)+M92*FixedParams!$B$33*(1+FixedParams!$B$28)/FixedParams!$B$32,L92*(1+FixedParams!$B$23)+M92*FixedParams!$B$33*(1+FixedParams!$B$26)/FixedParams!$B$32)</f>
        <v>155.78425238364468</v>
      </c>
      <c r="R92" s="23">
        <f t="shared" si="42"/>
        <v>35.04139793790263</v>
      </c>
      <c r="S92" s="23">
        <f>R92^((FixedParams!$B$41-1)/FixedParams!$B$41)*EXP($C92)</f>
        <v>0.45374777021993168</v>
      </c>
      <c r="T92" s="7">
        <f>(L92*FixedParams!$B$32*(FixedParams!$C$25-FixedParams!$C$23)+FixedParams!$B$33*(FixedParams!$C$28-FixedParams!$C$26)*M92)/N92</f>
        <v>-16.573184864655246</v>
      </c>
      <c r="U92" s="7">
        <f>(L92*FixedParams!$B$32*(FixedParams!$C$25-FixedParams!$C$23)*$Z$12/$B$12+FixedParams!$B$33*(FixedParams!$C$28-FixedParams!$C$26)*M92)/N92</f>
        <v>-444.27254336317833</v>
      </c>
      <c r="V92" s="14">
        <f t="shared" si="34"/>
        <v>-1.4230206455945555</v>
      </c>
      <c r="W92" s="14">
        <f t="shared" si="43"/>
        <v>0.66281098150786222</v>
      </c>
      <c r="X92" s="23"/>
      <c r="Y92" s="23">
        <f>EXP(-$D$17)*(($B92*FixedParams!$B$30)^$B$11*(1+FixedParams!$C$24)^(1-$B$11)+(1-$B92)^$B$11*((1+FixedParams!$C$27)/$Z$12)^(1-$B$11))^(1/(1-$B$11))</f>
        <v>6.5497225433335142</v>
      </c>
      <c r="Z92" s="23">
        <f>EXP($D92-$D$17)*(($B92*FixedParams!$C$31)^$B$11*(1+FixedParams!$C$25)^(1-$B$11)+(1-$B92)^$B$11*((1+FixedParams!$C$28)/$Z$12)^(1-$B$11))^(1/(1-$B$11))</f>
        <v>5.4779230135645829</v>
      </c>
      <c r="AA92" s="23">
        <f>EXP($D92-$D$17)*(($B92*FixedParams!$C$30)^$B$11*(1+FixedParams!$C$23)^(1-$B$11)+(1-$B92)^$B$11*((1+FixedParams!$C$26)/$Z$12)^(1-$B$11))^(1/(1-$B$11))</f>
        <v>5.5190075789629178</v>
      </c>
      <c r="AB92">
        <f>IF(FixedParams!$H$6=1,IF(Z92&lt;=MIN(Y92:AA92),1,0),$H92)</f>
        <v>1</v>
      </c>
      <c r="AC92">
        <f>IF(FixedParams!$H$6=1,IF(AA92&lt;=MIN(Y92:AA92),1,0),IF(AA92&lt;=Y92,1,0)*(1-$H92))</f>
        <v>0</v>
      </c>
      <c r="AD92" s="23">
        <f>$Z$13*IF(AB92=1,1,IF(AC92=1,FixedParams!$C$46,FixedParams!$C$47))</f>
        <v>0.42539737351864321</v>
      </c>
      <c r="AE92">
        <f>EXP($C92*FixedParams!$B$41)*EXP(IF(AB92+AC92=1,(1-FixedParams!$B$41)*$D92,0))*($B92^((FixedParams!$B$41-1)*$B$11/($B$11-1)))*((1/$B92-1)^$B$11*(AD92)^($B$11-1)+1)^((FixedParams!$B$41-$B$11)/($B$11-1))/((1+IF(AB92=1,FixedParams!$C$25,IF(AC92=1,FixedParams!$C$23,FixedParams!$C$24)))^FixedParams!$B$41)</f>
        <v>6.1509372524546871E-2</v>
      </c>
      <c r="AF92">
        <f t="shared" si="44"/>
        <v>0.67204992011555476</v>
      </c>
      <c r="AG92">
        <f t="shared" si="45"/>
        <v>25.201027557192219</v>
      </c>
      <c r="AH92">
        <f t="shared" si="46"/>
        <v>47.406810312594594</v>
      </c>
      <c r="AI92">
        <f t="shared" si="47"/>
        <v>72.607837869786806</v>
      </c>
      <c r="AJ92" s="23">
        <f t="shared" si="48"/>
        <v>1.8811459256971836</v>
      </c>
      <c r="AK92" s="23">
        <f t="shared" si="49"/>
        <v>1.802163830474043</v>
      </c>
      <c r="AL92" s="22">
        <f>IF(AB92=1,AG92*(1+FixedParams!$C$25)+AH92*(1+FixedParams!$C$28)/$Z$12,IF(AC92=1,AG92*(1+FixedParams!$C$23)+AH92*(1+FixedParams!$C$26)/$Z$12,AG92*(1+FixedParams!$C$24)+AH92*(1+FixedParams!$C$27)/$Z$12))</f>
        <v>186.98202205927424</v>
      </c>
      <c r="AM92" s="23">
        <f t="shared" si="50"/>
        <v>34.133744047929156</v>
      </c>
      <c r="AN92" s="23">
        <f>AM92^((FixedParams!$B$41-1)/FixedParams!$B$41)*EXP($C92)</f>
        <v>0.45375969031872537</v>
      </c>
      <c r="AO92" s="23">
        <f t="shared" si="51"/>
        <v>-6.0548820826001382E-2</v>
      </c>
      <c r="AP92" s="23">
        <f t="shared" si="52"/>
        <v>-2.6243704241395171E-2</v>
      </c>
      <c r="AR92" s="23">
        <f>EXP(-$D$17)*(($B92*FixedParams!$B$30)^$B$11*(1+FixedParams!$C$24)^(1-$B$11)+(1-$B92)^$B$11*((1+FixedParams!$C$27)/$AS$12)^(1-$B$11))^(1/(1-$B$11))</f>
        <v>6.8599730714051104</v>
      </c>
      <c r="AS92" s="23">
        <f>EXP($D92-$D$17)*(($B92*FixedParams!$C$31)^$B$11*(1+FixedParams!$C$25)^(1-$B$11)+(1-$B92)^$B$11*((1+FixedParams!$C$28)/$AS$12)^(1-$B$11))^(1/(1-$B$11))</f>
        <v>5.73492827963066</v>
      </c>
      <c r="AT92" s="23">
        <f>EXP($D92-$D$17)*(($B92*FixedParams!$C$30)^$B$11*(1+FixedParams!$C$23)^(1-$B$11)+(1-$B92)^$B$11*((1+FixedParams!$C$26)/$AS$12)^(1-$B$11))^(1/(1-$B$11))</f>
        <v>5.7723569467467604</v>
      </c>
      <c r="AU92">
        <f>IF(FixedParams!$H$6=1,IF(AS92&lt;=MIN(AR92:AT92),1,0),$H92)</f>
        <v>1</v>
      </c>
      <c r="AV92">
        <f>IF(FixedParams!$H$6=1,IF(AT92&lt;=MIN(AR92:AT92),1,0),IF(AT92&lt;=AR92,1,0)*(1-$H92))</f>
        <v>0</v>
      </c>
      <c r="AW92" s="23">
        <f>$AS$13*IF(AU92=1,1,IF(AV92=1,FixedParams!$C$46,FixedParams!$C$47))</f>
        <v>0.40208315658592064</v>
      </c>
      <c r="AX92">
        <f>EXP($C92*FixedParams!$B$41)*EXP(IF(AU92+AV92=1,(1-FixedParams!$B$41)*$D92,0))*($B92^((FixedParams!$B$41-1)*$B$11/($B$11-1)))*((1/$B92-1)^$B$11*(AW92)^($B$11-1)+1)^((FixedParams!$B$41-$B$11)/($B$11-1))/((1+IF(AU92=1,FixedParams!$C$25,IF(AV92=1,FixedParams!$C$23,FixedParams!$C$24)))^FixedParams!$B$41)</f>
        <v>6.2938623734690571E-2</v>
      </c>
      <c r="AY92">
        <f t="shared" si="53"/>
        <v>0.66934738314256736</v>
      </c>
      <c r="AZ92">
        <f t="shared" si="54"/>
        <v>27.513082650453267</v>
      </c>
      <c r="BA92">
        <f t="shared" si="55"/>
        <v>47.560165141495183</v>
      </c>
      <c r="BB92">
        <f t="shared" si="56"/>
        <v>75.073247791948447</v>
      </c>
      <c r="BC92" s="23">
        <f t="shared" si="57"/>
        <v>1.7286381808151057</v>
      </c>
      <c r="BD92" s="23">
        <f t="shared" si="58"/>
        <v>1.7833123299071165</v>
      </c>
      <c r="BE92" s="22">
        <f>IF(AU92=1,AZ92*(1+FixedParams!$C$25)+BA92*(1+FixedParams!$C$28)/$AS$12,IF(AV92=1,AZ92*(1+FixedParams!$C$23)+BA92*(1+FixedParams!$C$26)/$AS$12,AZ92*(1+FixedParams!$C$24)+BA92*(1+FixedParams!$C$27)/$AS$12))</f>
        <v>199.51007057918517</v>
      </c>
      <c r="BF92" s="23">
        <f t="shared" si="59"/>
        <v>34.78859034520201</v>
      </c>
      <c r="BG92" s="23">
        <f>BF92^((FixedParams!$B$41-1)/FixedParams!$B$41)*EXP($C92)</f>
        <v>0.45375105896815604</v>
      </c>
      <c r="BH92" s="23">
        <f t="shared" si="60"/>
        <v>-2.7157422306027072E-2</v>
      </c>
      <c r="BI92" s="23">
        <f t="shared" si="61"/>
        <v>-7.2406913827025646E-3</v>
      </c>
      <c r="BJ92" s="23">
        <f t="shared" si="35"/>
        <v>6.439570526535798E-3</v>
      </c>
      <c r="BK92" s="23"/>
    </row>
    <row r="93" spans="1:63">
      <c r="A93">
        <v>0.38</v>
      </c>
      <c r="B93">
        <f t="shared" si="36"/>
        <v>0.21998192199934238</v>
      </c>
      <c r="C93">
        <f>(D93-$D$17)*FixedParams!$B$41+$D$9*($A93-0.5)^2+$A93*$B$10</f>
        <v>-0.80323405254181091</v>
      </c>
      <c r="D93">
        <f>(A93-$B$6)*FixedParams!$B$40/(FixedParams!$B$39*Sectors!$B$6)</f>
        <v>-6.7503915802452338E-2</v>
      </c>
      <c r="E93">
        <f t="shared" si="37"/>
        <v>0.44787815789499424</v>
      </c>
      <c r="F93" s="23">
        <f>EXP(-$D$17)*(($B93*FixedParams!$B$30)^$B$11*(1+FixedParams!$B$23)^(1-$B$11)+(1-$B93)^$B$11*((1+FixedParams!$B$26)/$B$12)^(1-$B$11))^(1/(1-$B$11))</f>
        <v>4.9544168591292133</v>
      </c>
      <c r="G93" s="23">
        <f>EXP($D93-$D$17)*(($B93*FixedParams!$B$31)^$B$11*(1+FixedParams!$B$25)^(1-$B$11)+(1-$B93)^$B$11*((1+FixedParams!$B$28)/$B$12)^(1-$B$11))^(1/(1-$B$11))</f>
        <v>4.4609202249268467</v>
      </c>
      <c r="H93">
        <f t="shared" si="38"/>
        <v>1</v>
      </c>
      <c r="I93" s="23">
        <f>$B$13*IF(H93=1,1,FixedParams!$B$46)</f>
        <v>0.3745928365283252</v>
      </c>
      <c r="J93">
        <f>EXP($C93*FixedParams!$B$41)*EXP(IF(H93=1,(1-FixedParams!$B$41)*$D93,0))*($B93^((FixedParams!$B$41-1)*$B$11/($B$11-1)))*((1/$B93-1)^$B$11*(I93)^($B$11-1)+1)^((FixedParams!$B$41-$B$11)/($B$11-1))/((1+IF(H93=1,FixedParams!$B$25,FixedParams!$B$24))^FixedParams!$B$41)</f>
        <v>8.8075847486955877E-2</v>
      </c>
      <c r="K93">
        <f t="shared" si="62"/>
        <v>0.66307124424227459</v>
      </c>
      <c r="L93">
        <f>K93*FixedParams!$B$8/K$15</f>
        <v>30.071020003791791</v>
      </c>
      <c r="M93">
        <f t="shared" si="33"/>
        <v>46.032427248785915</v>
      </c>
      <c r="N93">
        <f t="shared" si="39"/>
        <v>76.103447252577709</v>
      </c>
      <c r="O93" s="23">
        <f t="shared" si="40"/>
        <v>1.5307903504098457</v>
      </c>
      <c r="P93" s="23">
        <f t="shared" si="41"/>
        <v>1.7442869841667292</v>
      </c>
      <c r="Q93" s="22">
        <f>IF(H93=1,L93*(1+FixedParams!$B$25)+M93*FixedParams!$B$33*(1+FixedParams!$B$28)/FixedParams!$B$32,L93*(1+FixedParams!$B$23)+M93*FixedParams!$B$33*(1+FixedParams!$B$26)/FixedParams!$B$32)</f>
        <v>153.22565601404219</v>
      </c>
      <c r="R93" s="23">
        <f t="shared" si="42"/>
        <v>34.348441193331332</v>
      </c>
      <c r="S93" s="23">
        <f>R93^((FixedParams!$B$41-1)/FixedParams!$B$41)*EXP($C93)</f>
        <v>0.44629542905042174</v>
      </c>
      <c r="T93" s="7">
        <f>(L93*FixedParams!$B$32*(FixedParams!$C$25-FixedParams!$C$23)+FixedParams!$B$33*(FixedParams!$C$28-FixedParams!$C$26)*M93)/N93</f>
        <v>24.901494737096705</v>
      </c>
      <c r="U93" s="7">
        <f>(L93*FixedParams!$B$32*(FixedParams!$C$25-FixedParams!$C$23)*$Z$12/$B$12+FixedParams!$B$33*(FixedParams!$C$28-FixedParams!$C$26)*M93)/N93</f>
        <v>-406.79190450805805</v>
      </c>
      <c r="V93" s="14">
        <f t="shared" si="34"/>
        <v>-1.4076997830678695</v>
      </c>
      <c r="W93" s="14">
        <f t="shared" si="43"/>
        <v>0.66654369295162397</v>
      </c>
      <c r="X93" s="23"/>
      <c r="Y93" s="23">
        <f>EXP(-$D$17)*(($B93*FixedParams!$B$30)^$B$11*(1+FixedParams!$C$24)^(1-$B$11)+(1-$B93)^$B$11*((1+FixedParams!$C$27)/$Z$12)^(1-$B$11))^(1/(1-$B$11))</f>
        <v>6.5579856675860926</v>
      </c>
      <c r="Z93" s="23">
        <f>EXP($D93-$D$17)*(($B93*FixedParams!$C$31)^$B$11*(1+FixedParams!$C$25)^(1-$B$11)+(1-$B93)^$B$11*((1+FixedParams!$C$28)/$Z$12)^(1-$B$11))^(1/(1-$B$11))</f>
        <v>5.4983036536865946</v>
      </c>
      <c r="AA93" s="23">
        <f>EXP($D93-$D$17)*(($B93*FixedParams!$C$30)^$B$11*(1+FixedParams!$C$23)^(1-$B$11)+(1-$B93)^$B$11*((1+FixedParams!$C$26)/$Z$12)^(1-$B$11))^(1/(1-$B$11))</f>
        <v>5.53664174125863</v>
      </c>
      <c r="AB93">
        <f>IF(FixedParams!$H$6=1,IF(Z93&lt;=MIN(Y93:AA93),1,0),$H93)</f>
        <v>1</v>
      </c>
      <c r="AC93">
        <f>IF(FixedParams!$H$6=1,IF(AA93&lt;=MIN(Y93:AA93),1,0),IF(AA93&lt;=Y93,1,0)*(1-$H93))</f>
        <v>0</v>
      </c>
      <c r="AD93" s="23">
        <f>$Z$13*IF(AB93=1,1,IF(AC93=1,FixedParams!$C$46,FixedParams!$C$47))</f>
        <v>0.42539737351864321</v>
      </c>
      <c r="AE93">
        <f>EXP($C93*FixedParams!$B$41)*EXP(IF(AB93+AC93=1,(1-FixedParams!$B$41)*$D93,0))*($B93^((FixedParams!$B$41-1)*$B$11/($B$11-1)))*((1/$B93-1)^$B$11*(AD93)^($B$11-1)+1)^((FixedParams!$B$41-$B$11)/($B$11-1))/((1+IF(AB93=1,FixedParams!$C$25,IF(AC93=1,FixedParams!$C$23,FixedParams!$C$24)))^FixedParams!$B$41)</f>
        <v>6.1258770774920479E-2</v>
      </c>
      <c r="AF93">
        <f t="shared" si="44"/>
        <v>0.669311851445613</v>
      </c>
      <c r="AG93">
        <f t="shared" si="45"/>
        <v>25.098353422519569</v>
      </c>
      <c r="AH93">
        <f t="shared" si="46"/>
        <v>46.495824220861699</v>
      </c>
      <c r="AI93">
        <f t="shared" si="47"/>
        <v>71.594177643381272</v>
      </c>
      <c r="AJ93" s="23">
        <f t="shared" si="48"/>
        <v>1.8525448039608523</v>
      </c>
      <c r="AK93" s="23">
        <f t="shared" si="49"/>
        <v>1.80886879006892</v>
      </c>
      <c r="AL93" s="22">
        <f>IF(AB93=1,AG93*(1+FixedParams!$C$25)+AH93*(1+FixedParams!$C$28)/$Z$12,IF(AC93=1,AG93*(1+FixedParams!$C$23)+AH93*(1+FixedParams!$C$26)/$Z$12,AG93*(1+FixedParams!$C$24)+AH93*(1+FixedParams!$C$27)/$Z$12))</f>
        <v>183.91108961041459</v>
      </c>
      <c r="AM93" s="23">
        <f t="shared" si="50"/>
        <v>33.448696396951966</v>
      </c>
      <c r="AN93" s="23">
        <f>AM93^((FixedParams!$B$41-1)/FixedParams!$B$41)*EXP($C93)</f>
        <v>0.44630728745326381</v>
      </c>
      <c r="AO93" s="23">
        <f t="shared" si="51"/>
        <v>-6.1079809994041098E-2</v>
      </c>
      <c r="AP93" s="23">
        <f t="shared" si="52"/>
        <v>-2.6543823407550359E-2</v>
      </c>
      <c r="AR93" s="23">
        <f>EXP(-$D$17)*(($B93*FixedParams!$B$30)^$B$11*(1+FixedParams!$C$24)^(1-$B$11)+(1-$B93)^$B$11*((1+FixedParams!$C$27)/$AS$12)^(1-$B$11))^(1/(1-$B$11))</f>
        <v>6.8677520605504352</v>
      </c>
      <c r="AS93" s="23">
        <f>EXP($D93-$D$17)*(($B93*FixedParams!$C$31)^$B$11*(1+FixedParams!$C$25)^(1-$B$11)+(1-$B93)^$B$11*((1+FixedParams!$C$28)/$AS$12)^(1-$B$11))^(1/(1-$B$11))</f>
        <v>5.7555071773226523</v>
      </c>
      <c r="AT93" s="23">
        <f>EXP($D93-$D$17)*(($B93*FixedParams!$C$30)^$B$11*(1+FixedParams!$C$23)^(1-$B$11)+(1-$B93)^$B$11*((1+FixedParams!$C$26)/$AS$12)^(1-$B$11))^(1/(1-$B$11))</f>
        <v>5.7899857971440154</v>
      </c>
      <c r="AU93">
        <f>IF(FixedParams!$H$6=1,IF(AS93&lt;=MIN(AR93:AT93),1,0),$H93)</f>
        <v>1</v>
      </c>
      <c r="AV93">
        <f>IF(FixedParams!$H$6=1,IF(AT93&lt;=MIN(AR93:AT93),1,0),IF(AT93&lt;=AR93,1,0)*(1-$H93))</f>
        <v>0</v>
      </c>
      <c r="AW93" s="23">
        <f>$AS$13*IF(AU93=1,1,IF(AV93=1,FixedParams!$C$46,FixedParams!$C$47))</f>
        <v>0.40208315658592064</v>
      </c>
      <c r="AX93">
        <f>EXP($C93*FixedParams!$B$41)*EXP(IF(AU93+AV93=1,(1-FixedParams!$B$41)*$D93,0))*($B93^((FixedParams!$B$41-1)*$B$11/($B$11-1)))*((1/$B93-1)^$B$11*(AW93)^($B$11-1)+1)^((FixedParams!$B$41-$B$11)/($B$11-1))/((1+IF(AU93=1,FixedParams!$C$25,IF(AV93=1,FixedParams!$C$23,FixedParams!$C$24)))^FixedParams!$B$41)</f>
        <v>6.2678063827926705E-2</v>
      </c>
      <c r="AY93">
        <f t="shared" si="53"/>
        <v>0.66657634873801086</v>
      </c>
      <c r="AZ93">
        <f t="shared" si="54"/>
        <v>27.399181109161109</v>
      </c>
      <c r="BA93">
        <f t="shared" si="55"/>
        <v>46.643154913432078</v>
      </c>
      <c r="BB93">
        <f t="shared" si="56"/>
        <v>74.04233602259319</v>
      </c>
      <c r="BC93" s="23">
        <f t="shared" si="57"/>
        <v>1.7023558013504503</v>
      </c>
      <c r="BD93" s="23">
        <f t="shared" si="58"/>
        <v>1.7897114686932758</v>
      </c>
      <c r="BE93" s="22">
        <f>IF(AU93=1,AZ93*(1+FixedParams!$C$25)+BA93*(1+FixedParams!$C$28)/$AS$12,IF(AV93=1,AZ93*(1+FixedParams!$C$23)+BA93*(1+FixedParams!$C$26)/$AS$12,AZ93*(1+FixedParams!$C$24)+BA93*(1+FixedParams!$C$27)/$AS$12))</f>
        <v>196.23335566047422</v>
      </c>
      <c r="BF93" s="23">
        <f t="shared" si="59"/>
        <v>34.09488505785481</v>
      </c>
      <c r="BG93" s="23">
        <f>BF93^((FixedParams!$B$41-1)/FixedParams!$B$41)*EXP($C93)</f>
        <v>0.4462987390928454</v>
      </c>
      <c r="BH93" s="23">
        <f t="shared" si="60"/>
        <v>-2.7456524798331852E-2</v>
      </c>
      <c r="BI93" s="23">
        <f t="shared" si="61"/>
        <v>-7.4092627966250322E-3</v>
      </c>
      <c r="BJ93" s="23">
        <f t="shared" si="35"/>
        <v>6.2709991126133303E-3</v>
      </c>
      <c r="BK93" s="23"/>
    </row>
    <row r="94" spans="1:63">
      <c r="A94">
        <v>0.38500000000000001</v>
      </c>
      <c r="B94">
        <f t="shared" si="36"/>
        <v>0.22172951182884146</v>
      </c>
      <c r="C94">
        <f>(D94-$D$17)*FixedParams!$B$41+$D$9*($A94-0.5)^2+$A94*$B$10</f>
        <v>-0.81960188946532408</v>
      </c>
      <c r="D94">
        <f>(A94-$B$6)*FixedParams!$B$40/(FixedParams!$B$39*Sectors!$B$6)</f>
        <v>-6.4817444761084544E-2</v>
      </c>
      <c r="E94">
        <f t="shared" si="37"/>
        <v>0.44060702989454137</v>
      </c>
      <c r="F94" s="23">
        <f>EXP(-$D$17)*(($B94*FixedParams!$B$30)^$B$11*(1+FixedParams!$B$23)^(1-$B$11)+(1-$B94)^$B$11*((1+FixedParams!$B$26)/$B$12)^(1-$B$11))^(1/(1-$B$11))</f>
        <v>4.9584084987389563</v>
      </c>
      <c r="G94" s="23">
        <f>EXP($D94-$D$17)*(($B94*FixedParams!$B$31)^$B$11*(1+FixedParams!$B$25)^(1-$B$11)+(1-$B94)^$B$11*((1+FixedParams!$B$28)/$B$12)^(1-$B$11))^(1/(1-$B$11))</f>
        <v>4.4760629293962833</v>
      </c>
      <c r="H94">
        <f t="shared" si="38"/>
        <v>1</v>
      </c>
      <c r="I94" s="23">
        <f>$B$13*IF(H94=1,1,FixedParams!$B$46)</f>
        <v>0.3745928365283252</v>
      </c>
      <c r="J94">
        <f>EXP($C94*FixedParams!$B$41)*EXP(IF(H94=1,(1-FixedParams!$B$41)*$D94,0))*($B94^((FixedParams!$B$41-1)*$B$11/($B$11-1)))*((1/$B94-1)^$B$11*(I94)^($B$11-1)+1)^((FixedParams!$B$41-$B$11)/($B$11-1))/((1+IF(H94=1,FixedParams!$B$25,FixedParams!$B$24))^FixedParams!$B$41)</f>
        <v>8.771305072020999E-2</v>
      </c>
      <c r="K94">
        <f t="shared" si="62"/>
        <v>0.66033996080422541</v>
      </c>
      <c r="L94">
        <f>K94*FixedParams!$B$8/K$15</f>
        <v>29.947153255512788</v>
      </c>
      <c r="M94">
        <f t="shared" si="33"/>
        <v>45.149748909403684</v>
      </c>
      <c r="N94">
        <f t="shared" si="39"/>
        <v>75.096902164916472</v>
      </c>
      <c r="O94" s="23">
        <f t="shared" si="40"/>
        <v>1.5076474389462158</v>
      </c>
      <c r="P94" s="23">
        <f t="shared" si="41"/>
        <v>1.7502080096456269</v>
      </c>
      <c r="Q94" s="22">
        <f>IF(H94=1,L94*(1+FixedParams!$B$25)+M94*FixedParams!$B$33*(1+FixedParams!$B$28)/FixedParams!$B$32,L94*(1+FixedParams!$B$23)+M94*FixedParams!$B$33*(1+FixedParams!$B$26)/FixedParams!$B$32)</f>
        <v>150.74107508369752</v>
      </c>
      <c r="R94" s="23">
        <f t="shared" si="42"/>
        <v>33.677157238722955</v>
      </c>
      <c r="S94" s="23">
        <f>R94^((FixedParams!$B$41-1)/FixedParams!$B$41)*EXP($C94)</f>
        <v>0.43905867026495443</v>
      </c>
      <c r="T94" s="7">
        <f>(L94*FixedParams!$B$32*(FixedParams!$C$25-FixedParams!$C$23)+FixedParams!$B$33*(FixedParams!$C$28-FixedParams!$C$26)*M94)/N94</f>
        <v>66.272633336190964</v>
      </c>
      <c r="U94" s="7">
        <f>(L94*FixedParams!$B$32*(FixedParams!$C$25-FixedParams!$C$23)*$Z$12/$B$12+FixedParams!$B$33*(FixedParams!$C$28-FixedParams!$C$26)*M94)/N94</f>
        <v>-369.4048355843895</v>
      </c>
      <c r="V94" s="14">
        <f t="shared" si="34"/>
        <v>-1.392466060593472</v>
      </c>
      <c r="W94" s="14">
        <f t="shared" si="43"/>
        <v>0.6702270355099671</v>
      </c>
      <c r="X94" s="23"/>
      <c r="Y94" s="23">
        <f>EXP(-$D$17)*(($B94*FixedParams!$B$30)^$B$11*(1+FixedParams!$C$24)^(1-$B$11)+(1-$B94)^$B$11*((1+FixedParams!$C$27)/$Z$12)^(1-$B$11))^(1/(1-$B$11))</f>
        <v>6.5661124399419721</v>
      </c>
      <c r="Z94" s="23">
        <f>EXP($D94-$D$17)*(($B94*FixedParams!$C$31)^$B$11*(1+FixedParams!$C$25)^(1-$B$11)+(1-$B94)^$B$11*((1+FixedParams!$C$28)/$Z$12)^(1-$B$11))^(1/(1-$B$11))</f>
        <v>5.5186316098776329</v>
      </c>
      <c r="AA94" s="23">
        <f>EXP($D94-$D$17)*(($B94*FixedParams!$C$30)^$B$11*(1+FixedParams!$C$23)^(1-$B$11)+(1-$B94)^$B$11*((1+FixedParams!$C$26)/$Z$12)^(1-$B$11))^(1/(1-$B$11))</f>
        <v>5.55419240724029</v>
      </c>
      <c r="AB94">
        <f>IF(FixedParams!$H$6=1,IF(Z94&lt;=MIN(Y94:AA94),1,0),$H94)</f>
        <v>1</v>
      </c>
      <c r="AC94">
        <f>IF(FixedParams!$H$6=1,IF(AA94&lt;=MIN(Y94:AA94),1,0),IF(AA94&lt;=Y94,1,0)*(1-$H94))</f>
        <v>0</v>
      </c>
      <c r="AD94" s="23">
        <f>$Z$13*IF(AB94=1,1,IF(AC94=1,FixedParams!$C$46,FixedParams!$C$47))</f>
        <v>0.42539737351864321</v>
      </c>
      <c r="AE94">
        <f>EXP($C94*FixedParams!$B$41)*EXP(IF(AB94+AC94=1,(1-FixedParams!$B$41)*$D94,0))*($B94^((FixedParams!$B$41-1)*$B$11/($B$11-1)))*((1/$B94-1)^$B$11*(AD94)^($B$11-1)+1)^((FixedParams!$B$41-$B$11)/($B$11-1))/((1+IF(AB94=1,FixedParams!$C$25,IF(AC94=1,FixedParams!$C$23,FixedParams!$C$24)))^FixedParams!$B$41)</f>
        <v>6.1015654288323208E-2</v>
      </c>
      <c r="AF94">
        <f t="shared" si="44"/>
        <v>0.66665556657892433</v>
      </c>
      <c r="AG94">
        <f t="shared" si="45"/>
        <v>24.998746077705565</v>
      </c>
      <c r="AH94">
        <f t="shared" si="46"/>
        <v>45.61115016597806</v>
      </c>
      <c r="AI94">
        <f t="shared" si="47"/>
        <v>70.609896243683622</v>
      </c>
      <c r="AJ94" s="23">
        <f t="shared" si="48"/>
        <v>1.8245375197700453</v>
      </c>
      <c r="AK94" s="23">
        <f t="shared" si="49"/>
        <v>1.8155564173510552</v>
      </c>
      <c r="AL94" s="22">
        <f>IF(AB94=1,AG94*(1+FixedParams!$C$25)+AH94*(1+FixedParams!$C$28)/$Z$12,IF(AC94=1,AG94*(1+FixedParams!$C$23)+AH94*(1+FixedParams!$C$26)/$Z$12,AG94*(1+FixedParams!$C$24)+AH94*(1+FixedParams!$C$27)/$Z$12))</f>
        <v>180.92899354062169</v>
      </c>
      <c r="AM94" s="23">
        <f t="shared" si="50"/>
        <v>32.78511890824209</v>
      </c>
      <c r="AN94" s="23">
        <f>AM94^((FixedParams!$B$41-1)/FixedParams!$B$41)*EXP($C94)</f>
        <v>0.43907046877825295</v>
      </c>
      <c r="AO94" s="23">
        <f t="shared" si="51"/>
        <v>-6.1609000351716389E-2</v>
      </c>
      <c r="AP94" s="23">
        <f t="shared" si="52"/>
        <v>-2.684506016684423E-2</v>
      </c>
      <c r="AR94" s="23">
        <f>EXP(-$D$17)*(($B94*FixedParams!$B$30)^$B$11*(1+FixedParams!$C$24)^(1-$B$11)+(1-$B94)^$B$11*((1+FixedParams!$C$27)/$AS$12)^(1-$B$11))^(1/(1-$B$11))</f>
        <v>6.875382634739899</v>
      </c>
      <c r="AS94" s="23">
        <f>EXP($D94-$D$17)*(($B94*FixedParams!$C$31)^$B$11*(1+FixedParams!$C$25)^(1-$B$11)+(1-$B94)^$B$11*((1+FixedParams!$C$28)/$AS$12)^(1-$B$11))^(1/(1-$B$11))</f>
        <v>5.7760225183384186</v>
      </c>
      <c r="AT94" s="23">
        <f>EXP($D94-$D$17)*(($B94*FixedParams!$C$30)^$B$11*(1+FixedParams!$C$23)^(1-$B$11)+(1-$B94)^$B$11*((1+FixedParams!$C$26)/$AS$12)^(1-$B$11))^(1/(1-$B$11))</f>
        <v>5.8075195889380673</v>
      </c>
      <c r="AU94">
        <f>IF(FixedParams!$H$6=1,IF(AS94&lt;=MIN(AR94:AT94),1,0),$H94)</f>
        <v>1</v>
      </c>
      <c r="AV94">
        <f>IF(FixedParams!$H$6=1,IF(AT94&lt;=MIN(AR94:AT94),1,0),IF(AT94&lt;=AR94,1,0)*(1-$H94))</f>
        <v>0</v>
      </c>
      <c r="AW94" s="23">
        <f>$AS$13*IF(AU94=1,1,IF(AV94=1,FixedParams!$C$46,FixedParams!$C$47))</f>
        <v>0.40208315658592064</v>
      </c>
      <c r="AX94">
        <f>EXP($C94*FixedParams!$B$41)*EXP(IF(AU94+AV94=1,(1-FixedParams!$B$41)*$D94,0))*($B94^((FixedParams!$B$41-1)*$B$11/($B$11-1)))*((1/$B94-1)^$B$11*(AW94)^($B$11-1)+1)^((FixedParams!$B$41-$B$11)/($B$11-1))/((1+IF(AU94=1,FixedParams!$C$25,IF(AV94=1,FixedParams!$C$23,FixedParams!$C$24)))^FixedParams!$B$41)</f>
        <v>6.242518052240819E-2</v>
      </c>
      <c r="AY94">
        <f t="shared" si="53"/>
        <v>0.66388695439245315</v>
      </c>
      <c r="AZ94">
        <f t="shared" si="54"/>
        <v>27.288635328640396</v>
      </c>
      <c r="BA94">
        <f t="shared" si="55"/>
        <v>45.75264764147574</v>
      </c>
      <c r="BB94">
        <f t="shared" si="56"/>
        <v>73.041282970116129</v>
      </c>
      <c r="BC94" s="23">
        <f t="shared" si="57"/>
        <v>1.6766191159972264</v>
      </c>
      <c r="BD94" s="23">
        <f t="shared" si="58"/>
        <v>1.7960908441277708</v>
      </c>
      <c r="BE94" s="22">
        <f>IF(AU94=1,AZ94*(1+FixedParams!$C$25)+BA94*(1+FixedParams!$C$28)/$AS$12,IF(AV94=1,AZ94*(1+FixedParams!$C$23)+BA94*(1+FixedParams!$C$26)/$AS$12,AZ94*(1+FixedParams!$C$24)+BA94*(1+FixedParams!$C$27)/$AS$12))</f>
        <v>193.05143001961451</v>
      </c>
      <c r="BF94" s="23">
        <f t="shared" si="59"/>
        <v>33.422901210424882</v>
      </c>
      <c r="BG94" s="23">
        <f>BF94^((FixedParams!$B$41-1)/FixedParams!$B$41)*EXP($C94)</f>
        <v>0.43906200099282588</v>
      </c>
      <c r="BH94" s="23">
        <f t="shared" si="60"/>
        <v>-2.7754507010101234E-2</v>
      </c>
      <c r="BI94" s="23">
        <f t="shared" si="61"/>
        <v>-7.5784507811826251E-3</v>
      </c>
      <c r="BJ94" s="23">
        <f t="shared" si="35"/>
        <v>6.1018111280557374E-3</v>
      </c>
      <c r="BK94" s="23"/>
    </row>
    <row r="95" spans="1:63">
      <c r="A95">
        <v>0.39</v>
      </c>
      <c r="B95">
        <f t="shared" si="36"/>
        <v>0.2234771016583405</v>
      </c>
      <c r="C95">
        <f>(D95-$D$17)*FixedParams!$B$41+$D$9*($A95-0.5)^2+$A95*$B$10</f>
        <v>-0.83575722805053176</v>
      </c>
      <c r="D95">
        <f>(A95-$B$6)*FixedParams!$B$40/(FixedParams!$B$39*Sectors!$B$6)</f>
        <v>-6.2130973719716764E-2</v>
      </c>
      <c r="E95">
        <f t="shared" si="37"/>
        <v>0.43354606386443023</v>
      </c>
      <c r="F95" s="23">
        <f>EXP(-$D$17)*(($B95*FixedParams!$B$30)^$B$11*(1+FixedParams!$B$23)^(1-$B$11)+(1-$B95)^$B$11*((1+FixedParams!$B$26)/$B$12)^(1-$B$11))^(1/(1-$B$11))</f>
        <v>4.9622842747292149</v>
      </c>
      <c r="G95" s="23">
        <f>EXP($D95-$D$17)*(($B95*FixedParams!$B$31)^$B$11*(1+FixedParams!$B$25)^(1-$B$11)+(1-$B95)^$B$11*((1+FixedParams!$B$28)/$B$12)^(1-$B$11))^(1/(1-$B$11))</f>
        <v>4.4911476120068876</v>
      </c>
      <c r="H95">
        <f t="shared" si="38"/>
        <v>1</v>
      </c>
      <c r="I95" s="23">
        <f>$B$13*IF(H95=1,1,FixedParams!$B$46)</f>
        <v>0.3745928365283252</v>
      </c>
      <c r="J95">
        <f>EXP($C95*FixedParams!$B$41)*EXP(IF(H95=1,(1-FixedParams!$B$41)*$D95,0))*($B95^((FixedParams!$B$41-1)*$B$11/($B$11-1)))*((1/$B95-1)^$B$11*(I95)^($B$11-1)+1)^((FixedParams!$B$41-$B$11)/($B$11-1))/((1+IF(H95=1,FixedParams!$B$25,FixedParams!$B$24))^FixedParams!$B$41)</f>
        <v>8.7361086451175102E-2</v>
      </c>
      <c r="K95">
        <f t="shared" si="62"/>
        <v>0.65769022886911865</v>
      </c>
      <c r="L95">
        <f>K95*FixedParams!$B$8/K$15</f>
        <v>29.826984958791769</v>
      </c>
      <c r="M95">
        <f t="shared" si="33"/>
        <v>44.29252225738739</v>
      </c>
      <c r="N95">
        <f t="shared" si="39"/>
        <v>74.119507216179159</v>
      </c>
      <c r="O95" s="23">
        <f t="shared" si="40"/>
        <v>1.4849815466960825</v>
      </c>
      <c r="P95" s="23">
        <f t="shared" si="41"/>
        <v>1.75610634770398</v>
      </c>
      <c r="Q95" s="22">
        <f>IF(H95=1,L95*(1+FixedParams!$B$25)+M95*FixedParams!$B$33*(1+FixedParams!$B$28)/FixedParams!$B$32,L95*(1+FixedParams!$B$23)+M95*FixedParams!$B$33*(1+FixedParams!$B$26)/FixedParams!$B$32)</f>
        <v>148.32826310443426</v>
      </c>
      <c r="R95" s="23">
        <f t="shared" si="42"/>
        <v>33.026806491036972</v>
      </c>
      <c r="S95" s="23">
        <f>R95^((FixedParams!$B$41-1)/FixedParams!$B$41)*EXP($C95)</f>
        <v>0.43203095058983276</v>
      </c>
      <c r="T95" s="7">
        <f>(L95*FixedParams!$B$32*(FixedParams!$C$25-FixedParams!$C$23)+FixedParams!$B$33*(FixedParams!$C$28-FixedParams!$C$26)*M95)/N95</f>
        <v>107.53796132350094</v>
      </c>
      <c r="U95" s="7">
        <f>(L95*FixedParams!$B$32*(FixedParams!$C$25-FixedParams!$C$23)*$Z$12/$B$12+FixedParams!$B$33*(FixedParams!$C$28-FixedParams!$C$26)*M95)/N95</f>
        <v>-332.11338763634723</v>
      </c>
      <c r="V95" s="14">
        <f t="shared" si="34"/>
        <v>-1.3773179578541526</v>
      </c>
      <c r="W95" s="14">
        <f t="shared" si="43"/>
        <v>0.67386243893490783</v>
      </c>
      <c r="X95" s="23"/>
      <c r="Y95" s="23">
        <f>EXP(-$D$17)*(($B95*FixedParams!$B$30)^$B$11*(1+FixedParams!$C$24)^(1-$B$11)+(1-$B95)^$B$11*((1+FixedParams!$C$27)/$Z$12)^(1-$B$11))^(1/(1-$B$11))</f>
        <v>6.5741024464957167</v>
      </c>
      <c r="Z95" s="23">
        <f>EXP($D95-$D$17)*(($B95*FixedParams!$C$31)^$B$11*(1+FixedParams!$C$25)^(1-$B$11)+(1-$B95)^$B$11*((1+FixedParams!$C$28)/$Z$12)^(1-$B$11))^(1/(1-$B$11))</f>
        <v>5.5389058920744629</v>
      </c>
      <c r="AA95" s="23">
        <f>EXP($D95-$D$17)*(($B95*FixedParams!$C$30)^$B$11*(1+FixedParams!$C$23)^(1-$B$11)+(1-$B95)^$B$11*((1+FixedParams!$C$26)/$Z$12)^(1-$B$11))^(1/(1-$B$11))</f>
        <v>5.5716587136327886</v>
      </c>
      <c r="AB95">
        <f>IF(FixedParams!$H$6=1,IF(Z95&lt;=MIN(Y95:AA95),1,0),$H95)</f>
        <v>1</v>
      </c>
      <c r="AC95">
        <f>IF(FixedParams!$H$6=1,IF(AA95&lt;=MIN(Y95:AA95),1,0),IF(AA95&lt;=Y95,1,0)*(1-$H95))</f>
        <v>0</v>
      </c>
      <c r="AD95" s="23">
        <f>$Z$13*IF(AB95=1,1,IF(AC95=1,FixedParams!$C$46,FixedParams!$C$47))</f>
        <v>0.42539737351864321</v>
      </c>
      <c r="AE95">
        <f>EXP($C95*FixedParams!$B$41)*EXP(IF(AB95+AC95=1,(1-FixedParams!$B$41)*$D95,0))*($B95^((FixedParams!$B$41-1)*$B$11/($B$11-1)))*((1/$B95-1)^$B$11*(AD95)^($B$11-1)+1)^((FixedParams!$B$41-$B$11)/($B$11-1))/((1+IF(AB95=1,FixedParams!$C$25,IF(AC95=1,FixedParams!$C$23,FixedParams!$C$24)))^FixedParams!$B$41)</f>
        <v>6.0780033130754599E-2</v>
      </c>
      <c r="AF95">
        <f t="shared" si="44"/>
        <v>0.66408117549635681</v>
      </c>
      <c r="AG95">
        <f t="shared" si="45"/>
        <v>24.902209646894566</v>
      </c>
      <c r="AH95">
        <f t="shared" si="46"/>
        <v>44.75194818924134</v>
      </c>
      <c r="AI95">
        <f t="shared" si="47"/>
        <v>69.654157836135909</v>
      </c>
      <c r="AJ95" s="23">
        <f t="shared" si="48"/>
        <v>1.7971075187226262</v>
      </c>
      <c r="AK95" s="23">
        <f t="shared" si="49"/>
        <v>1.822226386602809</v>
      </c>
      <c r="AL95" s="22">
        <f>IF(AB95=1,AG95*(1+FixedParams!$C$25)+AH95*(1+FixedParams!$C$28)/$Z$12,IF(AC95=1,AG95*(1+FixedParams!$C$23)+AH95*(1+FixedParams!$C$26)/$Z$12,AG95*(1+FixedParams!$C$24)+AH95*(1+FixedParams!$C$27)/$Z$12))</f>
        <v>178.03303753955933</v>
      </c>
      <c r="AM95" s="23">
        <f t="shared" si="50"/>
        <v>32.142275208954921</v>
      </c>
      <c r="AN95" s="23">
        <f>AM95^((FixedParams!$B$41-1)/FixedParams!$B$41)*EXP($C95)</f>
        <v>0.43204269100717835</v>
      </c>
      <c r="AO95" s="23">
        <f t="shared" si="51"/>
        <v>-6.2136358351667066E-2</v>
      </c>
      <c r="AP95" s="23">
        <f t="shared" si="52"/>
        <v>-2.7147401250136226E-2</v>
      </c>
      <c r="AR95" s="23">
        <f>EXP(-$D$17)*(($B95*FixedParams!$B$30)^$B$11*(1+FixedParams!$C$24)^(1-$B$11)+(1-$B95)^$B$11*((1+FixedParams!$C$27)/$AS$12)^(1-$B$11))^(1/(1-$B$11))</f>
        <v>6.8828644395969345</v>
      </c>
      <c r="AS95" s="23">
        <f>EXP($D95-$D$17)*(($B95*FixedParams!$C$31)^$B$11*(1+FixedParams!$C$25)^(1-$B$11)+(1-$B95)^$B$11*((1+FixedParams!$C$28)/$AS$12)^(1-$B$11))^(1/(1-$B$11))</f>
        <v>5.7964732917082049</v>
      </c>
      <c r="AT95" s="23">
        <f>EXP($D95-$D$17)*(($B95*FixedParams!$C$30)^$B$11*(1+FixedParams!$C$23)^(1-$B$11)+(1-$B95)^$B$11*((1+FixedParams!$C$26)/$AS$12)^(1-$B$11))^(1/(1-$B$11))</f>
        <v>5.824957473443213</v>
      </c>
      <c r="AU95">
        <f>IF(FixedParams!$H$6=1,IF(AS95&lt;=MIN(AR95:AT95),1,0),$H95)</f>
        <v>1</v>
      </c>
      <c r="AV95">
        <f>IF(FixedParams!$H$6=1,IF(AT95&lt;=MIN(AR95:AT95),1,0),IF(AT95&lt;=AR95,1,0)*(1-$H95))</f>
        <v>0</v>
      </c>
      <c r="AW95" s="23">
        <f>$AS$13*IF(AU95=1,1,IF(AV95=1,FixedParams!$C$46,FixedParams!$C$47))</f>
        <v>0.40208315658592064</v>
      </c>
      <c r="AX95">
        <f>EXP($C95*FixedParams!$B$41)*EXP(IF(AU95+AV95=1,(1-FixedParams!$B$41)*$D95,0))*($B95^((FixedParams!$B$41-1)*$B$11/($B$11-1)))*((1/$B95-1)^$B$11*(AW95)^($B$11-1)+1)^((FixedParams!$B$41-$B$11)/($B$11-1))/((1+IF(AU95=1,FixedParams!$C$25,IF(AV95=1,FixedParams!$C$23,FixedParams!$C$24)))^FixedParams!$B$41)</f>
        <v>6.2179982959347159E-2</v>
      </c>
      <c r="AY95">
        <f t="shared" si="53"/>
        <v>0.66127929732197643</v>
      </c>
      <c r="AZ95">
        <f t="shared" si="54"/>
        <v>27.181449304894063</v>
      </c>
      <c r="BA95">
        <f t="shared" si="55"/>
        <v>44.887796361131869</v>
      </c>
      <c r="BB95">
        <f t="shared" si="56"/>
        <v>72.069245666025935</v>
      </c>
      <c r="BC95" s="23">
        <f t="shared" si="57"/>
        <v>1.651412912447231</v>
      </c>
      <c r="BD95" s="23">
        <f t="shared" si="58"/>
        <v>1.8024501418431425</v>
      </c>
      <c r="BE95" s="22">
        <f>IF(AU95=1,AZ95*(1+FixedParams!$C$25)+BA95*(1+FixedParams!$C$28)/$AS$12,IF(AV95=1,AZ95*(1+FixedParams!$C$23)+BA95*(1+FixedParams!$C$26)/$AS$12,AZ95*(1+FixedParams!$C$24)+BA95*(1+FixedParams!$C$27)/$AS$12))</f>
        <v>189.96141665925103</v>
      </c>
      <c r="BF95" s="23">
        <f t="shared" si="59"/>
        <v>32.771895443905322</v>
      </c>
      <c r="BG95" s="23">
        <f>BF95^((FixedParams!$B$41-1)/FixedParams!$B$41)*EXP($C95)</f>
        <v>0.43203430143650612</v>
      </c>
      <c r="BH95" s="23">
        <f t="shared" si="60"/>
        <v>-2.8051350738755226E-2</v>
      </c>
      <c r="BI95" s="23">
        <f t="shared" si="61"/>
        <v>-7.7482477599158731E-3</v>
      </c>
      <c r="BJ95" s="23">
        <f t="shared" si="35"/>
        <v>5.9320141493224895E-3</v>
      </c>
      <c r="BK95" s="23"/>
    </row>
    <row r="96" spans="1:63">
      <c r="A96">
        <v>0.39500000000000002</v>
      </c>
      <c r="B96">
        <f t="shared" si="36"/>
        <v>0.22522469148783958</v>
      </c>
      <c r="C96">
        <f>(D96-$D$17)*FixedParams!$B$41+$D$9*($A96-0.5)^2+$A96*$B$10</f>
        <v>-0.85170006829743428</v>
      </c>
      <c r="D96">
        <f>(A96-$B$6)*FixedParams!$B$40/(FixedParams!$B$39*Sectors!$B$6)</f>
        <v>-5.9444502678348971E-2</v>
      </c>
      <c r="E96">
        <f t="shared" si="37"/>
        <v>0.4266889146873985</v>
      </c>
      <c r="F96" s="23">
        <f>EXP(-$D$17)*(($B96*FixedParams!$B$30)^$B$11*(1+FixedParams!$B$23)^(1-$B$11)+(1-$B96)^$B$11*((1+FixedParams!$B$26)/$B$12)^(1-$B$11))^(1/(1-$B$11))</f>
        <v>4.9660440910098895</v>
      </c>
      <c r="G96" s="23">
        <f>EXP($D96-$D$17)*(($B96*FixedParams!$B$31)^$B$11*(1+FixedParams!$B$25)^(1-$B$11)+(1-$B96)^$B$11*((1+FixedParams!$B$28)/$B$12)^(1-$B$11))^(1/(1-$B$11))</f>
        <v>4.5061735257645603</v>
      </c>
      <c r="H96">
        <f t="shared" si="38"/>
        <v>1</v>
      </c>
      <c r="I96" s="23">
        <f>$B$13*IF(H96=1,1,FixedParams!$B$46)</f>
        <v>0.3745928365283252</v>
      </c>
      <c r="J96">
        <f>EXP($C96*FixedParams!$B$41)*EXP(IF(H96=1,(1-FixedParams!$B$41)*$D96,0))*($B96^((FixedParams!$B$41-1)*$B$11/($B$11-1)))*((1/$B96-1)^$B$11*(I96)^($B$11-1)+1)^((FixedParams!$B$41-$B$11)/($B$11-1))/((1+IF(H96=1,FixedParams!$B$25,FixedParams!$B$24))^FixedParams!$B$41)</f>
        <v>8.7019964229385835E-2</v>
      </c>
      <c r="K96">
        <f t="shared" si="62"/>
        <v>0.65512212032978268</v>
      </c>
      <c r="L96">
        <f>K96*FixedParams!$B$8/K$15</f>
        <v>29.710518374048632</v>
      </c>
      <c r="M96">
        <f t="shared" si="33"/>
        <v>43.459936513167605</v>
      </c>
      <c r="N96">
        <f t="shared" si="39"/>
        <v>73.170454887216238</v>
      </c>
      <c r="O96" s="23">
        <f t="shared" si="40"/>
        <v>1.4627794764809197</v>
      </c>
      <c r="P96" s="23">
        <f t="shared" si="41"/>
        <v>1.7619817062558472</v>
      </c>
      <c r="Q96" s="22">
        <f>IF(H96=1,L96*(1+FixedParams!$B$25)+M96*FixedParams!$B$33*(1+FixedParams!$B$28)/FixedParams!$B$32,L96*(1+FixedParams!$B$23)+M96*FixedParams!$B$33*(1+FixedParams!$B$26)/FixedParams!$B$32)</f>
        <v>145.98505512013196</v>
      </c>
      <c r="R96" s="23">
        <f t="shared" si="42"/>
        <v>32.396678531229604</v>
      </c>
      <c r="S96" s="23">
        <f>R96^((FixedParams!$B$41-1)/FixedParams!$B$41)*EXP($C96)</f>
        <v>0.42520596422715218</v>
      </c>
      <c r="T96" s="7">
        <f>(L96*FixedParams!$B$32*(FixedParams!$C$25-FixedParams!$C$23)+FixedParams!$B$33*(FixedParams!$C$28-FixedParams!$C$26)*M96)/N96</f>
        <v>148.69526399276575</v>
      </c>
      <c r="U96" s="7">
        <f>(L96*FixedParams!$B$32*(FixedParams!$C$25-FixedParams!$C$23)*$Z$12/$B$12+FixedParams!$B$33*(FixedParams!$C$28-FixedParams!$C$26)*M96)/N96</f>
        <v>-294.91956209242619</v>
      </c>
      <c r="V96" s="14">
        <f t="shared" si="34"/>
        <v>-1.3622539890412171</v>
      </c>
      <c r="W96" s="14">
        <f t="shared" si="43"/>
        <v>0.67745129337137378</v>
      </c>
      <c r="X96" s="23"/>
      <c r="Y96" s="23">
        <f>EXP(-$D$17)*(($B96*FixedParams!$B$30)^$B$11*(1+FixedParams!$C$24)^(1-$B$11)+(1-$B96)^$B$11*((1+FixedParams!$C$27)/$Z$12)^(1-$B$11))^(1/(1-$B$11))</f>
        <v>6.5819552826547625</v>
      </c>
      <c r="Z96" s="23">
        <f>EXP($D96-$D$17)*(($B96*FixedParams!$C$31)^$B$11*(1+FixedParams!$C$25)^(1-$B$11)+(1-$B96)^$B$11*((1+FixedParams!$C$28)/$Z$12)^(1-$B$11))^(1/(1-$B$11))</f>
        <v>5.5591255123200973</v>
      </c>
      <c r="AA96" s="23">
        <f>EXP($D96-$D$17)*(($B96*FixedParams!$C$30)^$B$11*(1+FixedParams!$C$23)^(1-$B$11)+(1-$B96)^$B$11*((1+FixedParams!$C$26)/$Z$12)^(1-$B$11))^(1/(1-$B$11))</f>
        <v>5.5890398039807963</v>
      </c>
      <c r="AB96">
        <f>IF(FixedParams!$H$6=1,IF(Z96&lt;=MIN(Y96:AA96),1,0),$H96)</f>
        <v>1</v>
      </c>
      <c r="AC96">
        <f>IF(FixedParams!$H$6=1,IF(AA96&lt;=MIN(Y96:AA96),1,0),IF(AA96&lt;=Y96,1,0)*(1-$H96))</f>
        <v>0</v>
      </c>
      <c r="AD96" s="23">
        <f>$Z$13*IF(AB96=1,1,IF(AC96=1,FixedParams!$C$46,FixedParams!$C$47))</f>
        <v>0.42539737351864321</v>
      </c>
      <c r="AE96">
        <f>EXP($C96*FixedParams!$B$41)*EXP(IF(AB96+AC96=1,(1-FixedParams!$B$41)*$D96,0))*($B96^((FixedParams!$B$41-1)*$B$11/($B$11-1)))*((1/$B96-1)^$B$11*(AD96)^($B$11-1)+1)^((FixedParams!$B$41-$B$11)/($B$11-1))/((1+IF(AB96=1,FixedParams!$C$25,IF(AC96=1,FixedParams!$C$23,FixedParams!$C$24)))^FixedParams!$B$41)</f>
        <v>6.0551916563347422E-2</v>
      </c>
      <c r="AF96">
        <f t="shared" si="44"/>
        <v>0.66158877938482363</v>
      </c>
      <c r="AG96">
        <f t="shared" si="45"/>
        <v>24.808747924468669</v>
      </c>
      <c r="AH96">
        <f t="shared" si="46"/>
        <v>43.917408893263712</v>
      </c>
      <c r="AI96">
        <f t="shared" si="47"/>
        <v>68.726156817732374</v>
      </c>
      <c r="AJ96" s="23">
        <f t="shared" si="48"/>
        <v>1.770238829745548</v>
      </c>
      <c r="AK96" s="23">
        <f t="shared" si="49"/>
        <v>1.82887837279947</v>
      </c>
      <c r="AL96" s="22">
        <f>IF(AB96=1,AG96*(1+FixedParams!$C$25)+AH96*(1+FixedParams!$C$28)/$Z$12,IF(AC96=1,AG96*(1+FixedParams!$C$23)+AH96*(1+FixedParams!$C$26)/$Z$12,AG96*(1+FixedParams!$C$24)+AH96*(1+FixedParams!$C$27)/$Z$12))</f>
        <v>175.22062315435807</v>
      </c>
      <c r="AM96" s="23">
        <f t="shared" si="50"/>
        <v>31.519458009364115</v>
      </c>
      <c r="AN96" s="23">
        <f>AM96^((FixedParams!$B$41-1)/FixedParams!$B$41)*EXP($C96)</f>
        <v>0.42521764832969411</v>
      </c>
      <c r="AO96" s="23">
        <f t="shared" si="51"/>
        <v>-6.2661851260419565E-2</v>
      </c>
      <c r="AP96" s="23">
        <f t="shared" si="52"/>
        <v>-2.7450833367641161E-2</v>
      </c>
      <c r="AR96" s="23">
        <f>EXP(-$D$17)*(($B96*FixedParams!$B$30)^$B$11*(1+FixedParams!$C$24)^(1-$B$11)+(1-$B96)^$B$11*((1+FixedParams!$C$27)/$AS$12)^(1-$B$11))^(1/(1-$B$11))</f>
        <v>6.8901971314047668</v>
      </c>
      <c r="AS96" s="23">
        <f>EXP($D96-$D$17)*(($B96*FixedParams!$C$31)^$B$11*(1+FixedParams!$C$25)^(1-$B$11)+(1-$B96)^$B$11*((1+FixedParams!$C$28)/$AS$12)^(1-$B$11))^(1/(1-$B$11))</f>
        <v>5.8168584899252087</v>
      </c>
      <c r="AT96" s="23">
        <f>EXP($D96-$D$17)*(($B96*FixedParams!$C$30)^$B$11*(1+FixedParams!$C$23)^(1-$B$11)+(1-$B96)^$B$11*((1+FixedParams!$C$26)/$AS$12)^(1-$B$11))^(1/(1-$B$11))</f>
        <v>5.8422986103423735</v>
      </c>
      <c r="AU96">
        <f>IF(FixedParams!$H$6=1,IF(AS96&lt;=MIN(AR96:AT96),1,0),$H96)</f>
        <v>1</v>
      </c>
      <c r="AV96">
        <f>IF(FixedParams!$H$6=1,IF(AT96&lt;=MIN(AR96:AT96),1,0),IF(AT96&lt;=AR96,1,0)*(1-$H96))</f>
        <v>0</v>
      </c>
      <c r="AW96" s="23">
        <f>$AS$13*IF(AU96=1,1,IF(AV96=1,FixedParams!$C$46,FixedParams!$C$47))</f>
        <v>0.40208315658592064</v>
      </c>
      <c r="AX96">
        <f>EXP($C96*FixedParams!$B$41)*EXP(IF(AU96+AV96=1,(1-FixedParams!$B$41)*$D96,0))*($B96^((FixedParams!$B$41-1)*$B$11/($B$11-1)))*((1/$B96-1)^$B$11*(AW96)^($B$11-1)+1)^((FixedParams!$B$41-$B$11)/($B$11-1))/((1+IF(AU96=1,FixedParams!$C$25,IF(AV96=1,FixedParams!$C$23,FixedParams!$C$24)))^FixedParams!$B$41)</f>
        <v>6.1942479440092915E-2</v>
      </c>
      <c r="AY96">
        <f t="shared" si="53"/>
        <v>0.65875346581078698</v>
      </c>
      <c r="AZ96">
        <f t="shared" si="54"/>
        <v>27.07762666678617</v>
      </c>
      <c r="BA96">
        <f t="shared" si="55"/>
        <v>44.047784936187391</v>
      </c>
      <c r="BB96">
        <f t="shared" si="56"/>
        <v>71.125411602973557</v>
      </c>
      <c r="BC96" s="23">
        <f t="shared" si="57"/>
        <v>1.6267225144298587</v>
      </c>
      <c r="BD96" s="23">
        <f t="shared" si="58"/>
        <v>1.8087890485487594</v>
      </c>
      <c r="BE96" s="22">
        <f>IF(AU96=1,AZ96*(1+FixedParams!$C$25)+BA96*(1+FixedParams!$C$28)/$AS$12,IF(AV96=1,AZ96*(1+FixedParams!$C$23)+BA96*(1+FixedParams!$C$26)/$AS$12,AZ96*(1+FixedParams!$C$24)+BA96*(1+FixedParams!$C$27)/$AS$12))</f>
        <v>186.96054299720458</v>
      </c>
      <c r="BF96" s="23">
        <f t="shared" si="59"/>
        <v>32.141153738056374</v>
      </c>
      <c r="BG96" s="23">
        <f>BF96^((FixedParams!$B$41-1)/FixedParams!$B$41)*EXP($C96)</f>
        <v>0.42520933466650623</v>
      </c>
      <c r="BH96" s="23">
        <f t="shared" si="60"/>
        <v>-2.8347038264452586E-2</v>
      </c>
      <c r="BI96" s="23">
        <f t="shared" si="61"/>
        <v>-7.91864614628629E-3</v>
      </c>
      <c r="BJ96" s="23">
        <f t="shared" si="35"/>
        <v>5.7616157629520725E-3</v>
      </c>
      <c r="BK96" s="23"/>
    </row>
    <row r="97" spans="1:63">
      <c r="A97">
        <v>0.4</v>
      </c>
      <c r="B97">
        <f t="shared" si="36"/>
        <v>0.22697228131733863</v>
      </c>
      <c r="C97">
        <f>(D97-$D$17)*FixedParams!$B$41+$D$9*($A97-0.5)^2+$A97*$B$10</f>
        <v>-0.86743041020603173</v>
      </c>
      <c r="D97">
        <f>(A97-$B$6)*FixedParams!$B$40/(FixedParams!$B$39*Sectors!$B$6)</f>
        <v>-5.675803163698119E-2</v>
      </c>
      <c r="E97">
        <f t="shared" si="37"/>
        <v>0.42002946718311018</v>
      </c>
      <c r="F97" s="23">
        <f>EXP(-$D$17)*(($B97*FixedParams!$B$30)^$B$11*(1+FixedParams!$B$23)^(1-$B$11)+(1-$B97)^$B$11*((1+FixedParams!$B$26)/$B$12)^(1-$B$11))^(1/(1-$B$11))</f>
        <v>4.9696878605804589</v>
      </c>
      <c r="G97" s="23">
        <f>EXP($D97-$D$17)*(($B97*FixedParams!$B$31)^$B$11*(1+FixedParams!$B$25)^(1-$B$11)+(1-$B97)^$B$11*((1+FixedParams!$B$28)/$B$12)^(1-$B$11))^(1/(1-$B$11))</f>
        <v>4.5211399277144579</v>
      </c>
      <c r="H97">
        <f t="shared" si="38"/>
        <v>1</v>
      </c>
      <c r="I97" s="23">
        <f>$B$13*IF(H97=1,1,FixedParams!$B$46)</f>
        <v>0.3745928365283252</v>
      </c>
      <c r="J97">
        <f>EXP($C97*FixedParams!$B$41)*EXP(IF(H97=1,(1-FixedParams!$B$41)*$D97,0))*($B97^((FixedParams!$B$41-1)*$B$11/($B$11-1)))*((1/$B97-1)^$B$11*(I97)^($B$11-1)+1)^((FixedParams!$B$41-$B$11)/($B$11-1))/((1+IF(H97=1,FixedParams!$B$25,FixedParams!$B$24))^FixedParams!$B$41)</f>
        <v>8.6689692642533969E-2</v>
      </c>
      <c r="K97">
        <f t="shared" si="62"/>
        <v>0.65263569983789738</v>
      </c>
      <c r="L97">
        <f>K97*FixedParams!$B$8/K$15</f>
        <v>29.597756433309122</v>
      </c>
      <c r="M97">
        <f t="shared" si="33"/>
        <v>42.6512103381095</v>
      </c>
      <c r="N97">
        <f t="shared" si="39"/>
        <v>72.248966771418623</v>
      </c>
      <c r="O97" s="23">
        <f t="shared" si="40"/>
        <v>1.4410284926228432</v>
      </c>
      <c r="P97" s="23">
        <f t="shared" si="41"/>
        <v>1.767833794794696</v>
      </c>
      <c r="Q97" s="22">
        <f>IF(H97=1,L97*(1+FixedParams!$B$25)+M97*FixedParams!$B$33*(1+FixedParams!$B$28)/FixedParams!$B$32,L97*(1+FixedParams!$B$23)+M97*FixedParams!$B$33*(1+FixedParams!$B$26)/FixedParams!$B$32)</f>
        <v>143.70936457793792</v>
      </c>
      <c r="R97" s="23">
        <f t="shared" si="42"/>
        <v>31.786090869916155</v>
      </c>
      <c r="S97" s="23">
        <f>R97^((FixedParams!$B$41-1)/FixedParams!$B$41)*EXP($C97)</f>
        <v>0.41857763374167933</v>
      </c>
      <c r="T97" s="7">
        <f>(L97*FixedParams!$B$32*(FixedParams!$C$25-FixedParams!$C$23)+FixedParams!$B$33*(FixedParams!$C$28-FixedParams!$C$26)*M97)/N97</f>
        <v>189.74238089735846</v>
      </c>
      <c r="U97" s="7">
        <f>(L97*FixedParams!$B$32*(FixedParams!$C$25-FixedParams!$C$23)*$Z$12/$B$12+FixedParams!$B$33*(FixedParams!$C$28-FixedParams!$C$26)*M97)/N97</f>
        <v>-257.82531134672621</v>
      </c>
      <c r="V97" s="14">
        <f t="shared" si="34"/>
        <v>-1.3472727017784101</v>
      </c>
      <c r="W97" s="14">
        <f t="shared" si="43"/>
        <v>0.68099495078511207</v>
      </c>
      <c r="X97" s="23"/>
      <c r="Y97" s="23">
        <f>EXP(-$D$17)*(($B97*FixedParams!$B$30)^$B$11*(1+FixedParams!$C$24)^(1-$B$11)+(1-$B97)^$B$11*((1+FixedParams!$C$27)/$Z$12)^(1-$B$11))^(1/(1-$B$11))</f>
        <v>6.589670553244793</v>
      </c>
      <c r="Z97" s="23">
        <f>EXP($D97-$D$17)*(($B97*FixedParams!$C$31)^$B$11*(1+FixedParams!$C$25)^(1-$B$11)+(1-$B97)^$B$11*((1+FixedParams!$C$28)/$Z$12)^(1-$B$11))^(1/(1-$B$11))</f>
        <v>5.579289484918756</v>
      </c>
      <c r="AA97" s="23">
        <f>EXP($D97-$D$17)*(($B97*FixedParams!$C$30)^$B$11*(1+FixedParams!$C$23)^(1-$B$11)+(1-$B97)^$B$11*((1+FixedParams!$C$26)/$Z$12)^(1-$B$11))^(1/(1-$B$11))</f>
        <v>5.6063348287910966</v>
      </c>
      <c r="AB97">
        <f>IF(FixedParams!$H$6=1,IF(Z97&lt;=MIN(Y97:AA97),1,0),$H97)</f>
        <v>1</v>
      </c>
      <c r="AC97">
        <f>IF(FixedParams!$H$6=1,IF(AA97&lt;=MIN(Y97:AA97),1,0),IF(AA97&lt;=Y97,1,0)*(1-$H97))</f>
        <v>0</v>
      </c>
      <c r="AD97" s="23">
        <f>$Z$13*IF(AB97=1,1,IF(AC97=1,FixedParams!$C$46,FixedParams!$C$47))</f>
        <v>0.42539737351864321</v>
      </c>
      <c r="AE97">
        <f>EXP($C97*FixedParams!$B$41)*EXP(IF(AB97+AC97=1,(1-FixedParams!$B$41)*$D97,0))*($B97^((FixedParams!$B$41-1)*$B$11/($B$11-1)))*((1/$B97-1)^$B$11*(AD97)^($B$11-1)+1)^((FixedParams!$B$41-$B$11)/($B$11-1))/((1+IF(AB97=1,FixedParams!$C$25,IF(AC97=1,FixedParams!$C$23,FixedParams!$C$24)))^FixedParams!$B$41)</f>
        <v>6.033131321307398E-2</v>
      </c>
      <c r="AF97">
        <f t="shared" si="44"/>
        <v>0.65917847250241601</v>
      </c>
      <c r="AG97">
        <f t="shared" si="45"/>
        <v>24.718364444987859</v>
      </c>
      <c r="AH97">
        <f t="shared" si="46"/>
        <v>43.106752244817208</v>
      </c>
      <c r="AI97">
        <f t="shared" si="47"/>
        <v>67.825116689805071</v>
      </c>
      <c r="AJ97" s="23">
        <f t="shared" si="48"/>
        <v>1.7439160402685123</v>
      </c>
      <c r="AK97" s="23">
        <f t="shared" si="49"/>
        <v>1.8355120516602332</v>
      </c>
      <c r="AL97" s="22">
        <f>IF(AB97=1,AG97*(1+FixedParams!$C$25)+AH97*(1+FixedParams!$C$28)/$Z$12,IF(AC97=1,AG97*(1+FixedParams!$C$23)+AH97*(1+FixedParams!$C$26)/$Z$12,AG97*(1+FixedParams!$C$24)+AH97*(1+FixedParams!$C$27)/$Z$12))</f>
        <v>172.489246034351</v>
      </c>
      <c r="AM97" s="23">
        <f t="shared" si="50"/>
        <v>30.915987869172689</v>
      </c>
      <c r="AN97" s="23">
        <f>AM97^((FixedParams!$B$41-1)/FixedParams!$B$41)*EXP($C97)</f>
        <v>0.41858926329851093</v>
      </c>
      <c r="AO97" s="23">
        <f t="shared" si="51"/>
        <v>-6.3185447150974128E-2</v>
      </c>
      <c r="AP97" s="23">
        <f t="shared" si="52"/>
        <v>-2.7755343209353581E-2</v>
      </c>
      <c r="AR97" s="23">
        <f>EXP(-$D$17)*(($B97*FixedParams!$B$30)^$B$11*(1+FixedParams!$C$24)^(1-$B$11)+(1-$B97)^$B$11*((1+FixedParams!$C$27)/$AS$12)^(1-$B$11))^(1/(1-$B$11))</f>
        <v>6.8973803772044251</v>
      </c>
      <c r="AS97" s="23">
        <f>EXP($D97-$D$17)*(($B97*FixedParams!$C$31)^$B$11*(1+FixedParams!$C$25)^(1-$B$11)+(1-$B97)^$B$11*((1+FixedParams!$C$28)/$AS$12)^(1-$B$11))^(1/(1-$B$11))</f>
        <v>5.8371771091075146</v>
      </c>
      <c r="AT97" s="23">
        <f>EXP($D97-$D$17)*(($B97*FixedParams!$C$30)^$B$11*(1+FixedParams!$C$23)^(1-$B$11)+(1-$B97)^$B$11*((1+FixedParams!$C$26)/$AS$12)^(1-$B$11))^(1/(1-$B$11))</f>
        <v>5.8595421678261062</v>
      </c>
      <c r="AU97">
        <f>IF(FixedParams!$H$6=1,IF(AS97&lt;=MIN(AR97:AT97),1,0),$H97)</f>
        <v>1</v>
      </c>
      <c r="AV97">
        <f>IF(FixedParams!$H$6=1,IF(AT97&lt;=MIN(AR97:AT97),1,0),IF(AT97&lt;=AR97,1,0)*(1-$H97))</f>
        <v>0</v>
      </c>
      <c r="AW97" s="23">
        <f>$AS$13*IF(AU97=1,1,IF(AV97=1,FixedParams!$C$46,FixedParams!$C$47))</f>
        <v>0.40208315658592064</v>
      </c>
      <c r="AX97">
        <f>EXP($C97*FixedParams!$B$41)*EXP(IF(AU97+AV97=1,(1-FixedParams!$B$41)*$D97,0))*($B97^((FixedParams!$B$41-1)*$B$11/($B$11-1)))*((1/$B97-1)^$B$11*(AW97)^($B$11-1)+1)^((FixedParams!$B$41-$B$11)/($B$11-1))/((1+IF(AU97=1,FixedParams!$C$25,IF(AV97=1,FixedParams!$C$23,FixedParams!$C$24)))^FixedParams!$B$41)</f>
        <v>6.1712677601209111E-2</v>
      </c>
      <c r="AY97">
        <f t="shared" si="53"/>
        <v>0.65630954107314698</v>
      </c>
      <c r="AZ97">
        <f t="shared" si="54"/>
        <v>26.977170752575397</v>
      </c>
      <c r="BA97">
        <f t="shared" si="55"/>
        <v>43.231826850570442</v>
      </c>
      <c r="BB97">
        <f t="shared" si="56"/>
        <v>70.208997603145832</v>
      </c>
      <c r="BC97" s="23">
        <f t="shared" si="57"/>
        <v>1.6025337588984672</v>
      </c>
      <c r="BD97" s="23">
        <f t="shared" si="58"/>
        <v>1.8151072520811717</v>
      </c>
      <c r="BE97" s="22">
        <f>IF(AU97=1,AZ97*(1+FixedParams!$C$25)+BA97*(1+FixedParams!$C$28)/$AS$12,IF(AV97=1,AZ97*(1+FixedParams!$C$23)+BA97*(1+FixedParams!$C$26)/$AS$12,AZ97*(1+FixedParams!$C$24)+BA97*(1+FixedParams!$C$27)/$AS$12))</f>
        <v>184.04613685955039</v>
      </c>
      <c r="BF97" s="23">
        <f t="shared" si="59"/>
        <v>31.529990168088361</v>
      </c>
      <c r="BG97" s="23">
        <f>BF97^((FixedParams!$B$41-1)/FixedParams!$B$41)*EXP($C97)</f>
        <v>0.41858102328661029</v>
      </c>
      <c r="BH97" s="23">
        <f t="shared" si="60"/>
        <v>-2.8641552345124346E-2</v>
      </c>
      <c r="BI97" s="23">
        <f t="shared" si="61"/>
        <v>-8.0896383439470736E-3</v>
      </c>
      <c r="BJ97" s="23">
        <f t="shared" si="35"/>
        <v>5.5906235652912889E-3</v>
      </c>
      <c r="BK97" s="23"/>
    </row>
    <row r="98" spans="1:63">
      <c r="A98">
        <v>0.40500000000000003</v>
      </c>
      <c r="B98">
        <f t="shared" si="36"/>
        <v>0.2287198711468377</v>
      </c>
      <c r="C98">
        <f>(D98-$D$17)*FixedParams!$B$41+$D$9*($A98-0.5)^2+$A98*$B$10</f>
        <v>-0.88294825377632369</v>
      </c>
      <c r="D98">
        <f>(A98-$B$6)*FixedParams!$B$40/(FixedParams!$B$39*Sectors!$B$6)</f>
        <v>-5.4071560595613397E-2</v>
      </c>
      <c r="E98">
        <f t="shared" si="37"/>
        <v>0.41356182731365343</v>
      </c>
      <c r="F98" s="23">
        <f>EXP(-$D$17)*(($B98*FixedParams!$B$30)^$B$11*(1+FixedParams!$B$23)^(1-$B$11)+(1-$B98)^$B$11*((1+FixedParams!$B$26)/$B$12)^(1-$B$11))^(1/(1-$B$11))</f>
        <v>4.9732155055710381</v>
      </c>
      <c r="G98" s="23">
        <f>EXP($D98-$D$17)*(($B98*FixedParams!$B$31)^$B$11*(1+FixedParams!$B$25)^(1-$B$11)+(1-$B98)^$B$11*((1+FixedParams!$B$28)/$B$12)^(1-$B$11))^(1/(1-$B$11))</f>
        <v>4.5360460790623067</v>
      </c>
      <c r="H98">
        <f t="shared" si="38"/>
        <v>1</v>
      </c>
      <c r="I98" s="23">
        <f>$B$13*IF(H98=1,1,FixedParams!$B$46)</f>
        <v>0.3745928365283252</v>
      </c>
      <c r="J98">
        <f>EXP($C98*FixedParams!$B$41)*EXP(IF(H98=1,(1-FixedParams!$B$41)*$D98,0))*($B98^((FixedParams!$B$41-1)*$B$11/($B$11-1)))*((1/$B98-1)^$B$11*(I98)^($B$11-1)+1)^((FixedParams!$B$41-$B$11)/($B$11-1))/((1+IF(H98=1,FixedParams!$B$25,FixedParams!$B$24))^FixedParams!$B$41)</f>
        <v>8.6370279552830109E-2</v>
      </c>
      <c r="K98">
        <f t="shared" si="62"/>
        <v>0.65023102658342113</v>
      </c>
      <c r="L98">
        <f>K98*FixedParams!$B$8/K$15</f>
        <v>29.488701820903827</v>
      </c>
      <c r="M98">
        <f t="shared" si="33"/>
        <v>41.865590683791588</v>
      </c>
      <c r="N98">
        <f t="shared" si="39"/>
        <v>71.354292504695422</v>
      </c>
      <c r="O98" s="23">
        <f t="shared" si="40"/>
        <v>1.4197163014519032</v>
      </c>
      <c r="P98" s="23">
        <f t="shared" si="41"/>
        <v>1.7736623244408405</v>
      </c>
      <c r="Q98" s="22">
        <f>IF(H98=1,L98*(1+FixedParams!$B$25)+M98*FixedParams!$B$33*(1+FixedParams!$B$28)/FixedParams!$B$32,L98*(1+FixedParams!$B$23)+M98*FixedParams!$B$33*(1+FixedParams!$B$26)/FixedParams!$B$32)</f>
        <v>141.4991803317985</v>
      </c>
      <c r="R98" s="23">
        <f t="shared" si="42"/>
        <v>31.1943877697665</v>
      </c>
      <c r="S98" s="23">
        <f>R98^((FixedParams!$B$41-1)/FixedParams!$B$41)*EXP($C98)</f>
        <v>0.41214010133313217</v>
      </c>
      <c r="T98" s="7">
        <f>(L98*FixedParams!$B$32*(FixedParams!$C$25-FixedParams!$C$23)+FixedParams!$B$33*(FixedParams!$C$28-FixedParams!$C$26)*M98)/N98</f>
        <v>230.67720520611149</v>
      </c>
      <c r="U98" s="7">
        <f>(L98*FixedParams!$B$32*(FixedParams!$C$25-FixedParams!$C$23)*$Z$12/$B$12+FixedParams!$B$33*(FixedParams!$C$28-FixedParams!$C$26)*M98)/N98</f>
        <v>-220.83253934109558</v>
      </c>
      <c r="V98" s="14">
        <f t="shared" si="34"/>
        <v>-1.3323726760870023</v>
      </c>
      <c r="W98" s="14">
        <f t="shared" si="43"/>
        <v>0.6844947263381147</v>
      </c>
      <c r="X98" s="23"/>
      <c r="Y98" s="23">
        <f>EXP(-$D$17)*(($B98*FixedParams!$B$30)^$B$11*(1+FixedParams!$C$24)^(1-$B$11)+(1-$B98)^$B$11*((1+FixedParams!$C$27)/$Z$12)^(1-$B$11))^(1/(1-$B$11))</f>
        <v>6.5972478726123081</v>
      </c>
      <c r="Z98" s="23">
        <f>EXP($D98-$D$17)*(($B98*FixedParams!$C$31)^$B$11*(1+FixedParams!$C$25)^(1-$B$11)+(1-$B98)^$B$11*((1+FixedParams!$C$28)/$Z$12)^(1-$B$11))^(1/(1-$B$11))</f>
        <v>5.5993968265898779</v>
      </c>
      <c r="AA98" s="23">
        <f>EXP($D98-$D$17)*(($B98*FixedParams!$C$30)^$B$11*(1+FixedParams!$C$23)^(1-$B$11)+(1-$B98)^$B$11*((1+FixedParams!$C$26)/$Z$12)^(1-$B$11))^(1/(1-$B$11))</f>
        <v>5.6235429456725612</v>
      </c>
      <c r="AB98">
        <f>IF(FixedParams!$H$6=1,IF(Z98&lt;=MIN(Y98:AA98),1,0),$H98)</f>
        <v>1</v>
      </c>
      <c r="AC98">
        <f>IF(FixedParams!$H$6=1,IF(AA98&lt;=MIN(Y98:AA98),1,0),IF(AA98&lt;=Y98,1,0)*(1-$H98))</f>
        <v>0</v>
      </c>
      <c r="AD98" s="23">
        <f>$Z$13*IF(AB98=1,1,IF(AC98=1,FixedParams!$C$46,FixedParams!$C$47))</f>
        <v>0.42539737351864321</v>
      </c>
      <c r="AE98">
        <f>EXP($C98*FixedParams!$B$41)*EXP(IF(AB98+AC98=1,(1-FixedParams!$B$41)*$D98,0))*($B98^((FixedParams!$B$41-1)*$B$11/($B$11-1)))*((1/$B98-1)^$B$11*(AD98)^($B$11-1)+1)^((FixedParams!$B$41-$B$11)/($B$11-1))/((1+IF(AB98=1,FixedParams!$C$25,IF(AC98=1,FixedParams!$C$23,FixedParams!$C$24)))^FixedParams!$B$41)</f>
        <v>6.0118231236332469E-2</v>
      </c>
      <c r="AF98">
        <f t="shared" si="44"/>
        <v>0.65685034396574382</v>
      </c>
      <c r="AG98">
        <f t="shared" si="45"/>
        <v>24.631062550213027</v>
      </c>
      <c r="AH98">
        <f t="shared" si="46"/>
        <v>42.3192264282902</v>
      </c>
      <c r="AI98">
        <f t="shared" si="47"/>
        <v>66.950288978503224</v>
      </c>
      <c r="AJ98" s="23">
        <f t="shared" si="48"/>
        <v>1.7181242726341173</v>
      </c>
      <c r="AK98" s="23">
        <f t="shared" si="49"/>
        <v>1.8421270996988695</v>
      </c>
      <c r="AL98" s="22">
        <f>IF(AB98=1,AG98*(1+FixedParams!$C$25)+AH98*(1+FixedParams!$C$28)/$Z$12,IF(AC98=1,AG98*(1+FixedParams!$C$23)+AH98*(1+FixedParams!$C$26)/$Z$12,AG98*(1+FixedParams!$C$24)+AH98*(1+FixedParams!$C$27)/$Z$12))</f>
        <v>169.83649233462168</v>
      </c>
      <c r="AM98" s="23">
        <f t="shared" si="50"/>
        <v>30.331212020573084</v>
      </c>
      <c r="AN98" s="23">
        <f>AM98^((FixedParams!$B$41-1)/FixedParams!$B$41)*EXP($C98)</f>
        <v>0.41215167810168679</v>
      </c>
      <c r="AO98" s="23">
        <f t="shared" si="51"/>
        <v>-6.3707114895335065E-2</v>
      </c>
      <c r="AP98" s="23">
        <f t="shared" si="52"/>
        <v>-2.8060917445500641E-2</v>
      </c>
      <c r="AR98" s="23">
        <f>EXP(-$D$17)*(($B98*FixedParams!$B$30)^$B$11*(1+FixedParams!$C$24)^(1-$B$11)+(1-$B98)^$B$11*((1+FixedParams!$C$27)/$AS$12)^(1-$B$11))^(1/(1-$B$11))</f>
        <v>6.9044138548894987</v>
      </c>
      <c r="AS98" s="23">
        <f>EXP($D98-$D$17)*(($B98*FixedParams!$C$31)^$B$11*(1+FixedParams!$C$25)^(1-$B$11)+(1-$B98)^$B$11*((1+FixedParams!$C$28)/$AS$12)^(1-$B$11))^(1/(1-$B$11))</f>
        <v>5.8574281491586708</v>
      </c>
      <c r="AT98" s="23">
        <f>EXP($D98-$D$17)*(($B98*FixedParams!$C$30)^$B$11*(1+FixedParams!$C$23)^(1-$B$11)+(1-$B98)^$B$11*((1+FixedParams!$C$26)/$AS$12)^(1-$B$11))^(1/(1-$B$11))</f>
        <v>5.8766873227287899</v>
      </c>
      <c r="AU98">
        <f>IF(FixedParams!$H$6=1,IF(AS98&lt;=MIN(AR98:AT98),1,0),$H98)</f>
        <v>1</v>
      </c>
      <c r="AV98">
        <f>IF(FixedParams!$H$6=1,IF(AT98&lt;=MIN(AR98:AT98),1,0),IF(AT98&lt;=AR98,1,0)*(1-$H98))</f>
        <v>0</v>
      </c>
      <c r="AW98" s="23">
        <f>$AS$13*IF(AU98=1,1,IF(AV98=1,FixedParams!$C$46,FixedParams!$C$47))</f>
        <v>0.40208315658592064</v>
      </c>
      <c r="AX98">
        <f>EXP($C98*FixedParams!$B$41)*EXP(IF(AU98+AV98=1,(1-FixedParams!$B$41)*$D98,0))*($B98^((FixedParams!$B$41-1)*$B$11/($B$11-1)))*((1/$B98-1)^$B$11*(AW98)^($B$11-1)+1)^((FixedParams!$B$41-$B$11)/($B$11-1))/((1+IF(AU98=1,FixedParams!$C$25,IF(AV98=1,FixedParams!$C$23,FixedParams!$C$24)))^FixedParams!$B$41)</f>
        <v>6.1490584582202343E-2</v>
      </c>
      <c r="AY98">
        <f t="shared" si="53"/>
        <v>0.6539475990371556</v>
      </c>
      <c r="AZ98">
        <f t="shared" si="54"/>
        <v>26.880084683236166</v>
      </c>
      <c r="BA98">
        <f t="shared" si="55"/>
        <v>42.439164051294348</v>
      </c>
      <c r="BB98">
        <f t="shared" si="56"/>
        <v>69.319248734530518</v>
      </c>
      <c r="BC98" s="23">
        <f t="shared" si="57"/>
        <v>1.5788329743530027</v>
      </c>
      <c r="BD98" s="23">
        <f t="shared" si="58"/>
        <v>1.8214044414540431</v>
      </c>
      <c r="BE98" s="22">
        <f>IF(AU98=1,AZ98*(1+FixedParams!$C$25)+BA98*(1+FixedParams!$C$28)/$AS$12,IF(AV98=1,AZ98*(1+FixedParams!$C$23)+BA98*(1+FixedParams!$C$26)/$AS$12,AZ98*(1+FixedParams!$C$24)+BA98*(1+FixedParams!$C$27)/$AS$12))</f>
        <v>181.21562264315429</v>
      </c>
      <c r="BF98" s="23">
        <f t="shared" si="59"/>
        <v>30.93774571851694</v>
      </c>
      <c r="BG98" s="23">
        <f>BF98^((FixedParams!$B$41-1)/FixedParams!$B$41)*EXP($C98)</f>
        <v>0.41214350953411827</v>
      </c>
      <c r="BH98" s="23">
        <f t="shared" si="60"/>
        <v>-2.8934876211474399E-2</v>
      </c>
      <c r="BI98" s="23">
        <f t="shared" si="61"/>
        <v>-8.2612167470095844E-3</v>
      </c>
      <c r="BJ98" s="23">
        <f t="shared" si="35"/>
        <v>5.4190451622287781E-3</v>
      </c>
      <c r="BK98" s="23"/>
    </row>
    <row r="99" spans="1:63">
      <c r="A99">
        <v>0.41000000000000003</v>
      </c>
      <c r="B99">
        <f t="shared" si="36"/>
        <v>0.23046746097633675</v>
      </c>
      <c r="C99">
        <f>(D99-$D$17)*FixedParams!$B$41+$D$9*($A99-0.5)^2+$A99*$B$10</f>
        <v>-0.89825359900831026</v>
      </c>
      <c r="D99">
        <f>(A99-$B$6)*FixedParams!$B$40/(FixedParams!$B$39*Sectors!$B$6)</f>
        <v>-5.138508955424561E-2</v>
      </c>
      <c r="E99">
        <f t="shared" si="37"/>
        <v>0.40728031376038393</v>
      </c>
      <c r="F99" s="23">
        <f>EXP(-$D$17)*(($B99*FixedParams!$B$30)^$B$11*(1+FixedParams!$B$23)^(1-$B$11)+(1-$B99)^$B$11*((1+FixedParams!$B$26)/$B$12)^(1-$B$11))^(1/(1-$B$11))</f>
        <v>4.976626957280665</v>
      </c>
      <c r="G99" s="23">
        <f>EXP($D99-$D$17)*(($B99*FixedParams!$B$31)^$B$11*(1+FixedParams!$B$25)^(1-$B$11)+(1-$B99)^$B$11*((1+FixedParams!$B$28)/$B$12)^(1-$B$11))^(1/(1-$B$11))</f>
        <v>4.5508912452943502</v>
      </c>
      <c r="H99">
        <f t="shared" si="38"/>
        <v>1</v>
      </c>
      <c r="I99" s="23">
        <f>$B$13*IF(H99=1,1,FixedParams!$B$46)</f>
        <v>0.3745928365283252</v>
      </c>
      <c r="J99">
        <f>EXP($C99*FixedParams!$B$41)*EXP(IF(H99=1,(1-FixedParams!$B$41)*$D99,0))*($B99^((FixedParams!$B$41-1)*$B$11/($B$11-1)))*((1/$B99-1)^$B$11*(I99)^($B$11-1)+1)^((FixedParams!$B$41-$B$11)/($B$11-1))/((1+IF(H99=1,FixedParams!$B$25,FixedParams!$B$24))^FixedParams!$B$41)</f>
        <v>8.6061732323508208E-2</v>
      </c>
      <c r="K99">
        <f t="shared" si="62"/>
        <v>0.647908155999811</v>
      </c>
      <c r="L99">
        <f>K99*FixedParams!$B$8/K$15</f>
        <v>29.383357050801809</v>
      </c>
      <c r="M99">
        <f t="shared" si="33"/>
        <v>41.102351689826023</v>
      </c>
      <c r="N99">
        <f t="shared" si="39"/>
        <v>70.485708740627828</v>
      </c>
      <c r="O99" s="23">
        <f t="shared" si="40"/>
        <v>1.3988310327769178</v>
      </c>
      <c r="P99" s="23">
        <f t="shared" si="41"/>
        <v>1.779467007988341</v>
      </c>
      <c r="Q99" s="22">
        <f>IF(H99=1,L99*(1+FixedParams!$B$25)+M99*FixedParams!$B$33*(1+FixedParams!$B$28)/FixedParams!$B$32,L99*(1+FixedParams!$B$23)+M99*FixedParams!$B$33*(1+FixedParams!$B$26)/FixedParams!$B$32)</f>
        <v>139.3525637724309</v>
      </c>
      <c r="R99" s="23">
        <f t="shared" si="42"/>
        <v>30.620939121874713</v>
      </c>
      <c r="S99" s="23">
        <f>R99^((FixedParams!$B$41-1)/FixedParams!$B$41)*EXP($C99)</f>
        <v>0.40588772047674443</v>
      </c>
      <c r="T99" s="7">
        <f>(L99*FixedParams!$B$32*(FixedParams!$C$25-FixedParams!$C$23)+FixedParams!$B$33*(FixedParams!$C$28-FixedParams!$C$26)*M99)/N99</f>
        <v>271.4976830584248</v>
      </c>
      <c r="U99" s="7">
        <f>(L99*FixedParams!$B$32*(FixedParams!$C$25-FixedParams!$C$23)*$Z$12/$B$12+FixedParams!$B$33*(FixedParams!$C$28-FixedParams!$C$26)*M99)/N99</f>
        <v>-183.94310214791844</v>
      </c>
      <c r="V99" s="14">
        <f t="shared" si="34"/>
        <v>-1.317552523390163</v>
      </c>
      <c r="W99" s="14">
        <f t="shared" si="43"/>
        <v>0.6879518997137779</v>
      </c>
      <c r="X99" s="23"/>
      <c r="Y99" s="23">
        <f>EXP(-$D$17)*(($B99*FixedParams!$B$30)^$B$11*(1+FixedParams!$C$24)^(1-$B$11)+(1-$B99)^$B$11*((1+FixedParams!$C$27)/$Z$12)^(1-$B$11))^(1/(1-$B$11))</f>
        <v>6.6046868647244592</v>
      </c>
      <c r="Z99" s="23">
        <f>EXP($D99-$D$17)*(($B99*FixedParams!$C$31)^$B$11*(1+FixedParams!$C$25)^(1-$B$11)+(1-$B99)^$B$11*((1+FixedParams!$C$28)/$Z$12)^(1-$B$11))^(1/(1-$B$11))</f>
        <v>5.6194465566212939</v>
      </c>
      <c r="AA99" s="23">
        <f>EXP($D99-$D$17)*(($B99*FixedParams!$C$30)^$B$11*(1+FixedParams!$C$23)^(1-$B$11)+(1-$B99)^$B$11*((1+FixedParams!$C$26)/$Z$12)^(1-$B$11))^(1/(1-$B$11))</f>
        <v>5.6406633194738456</v>
      </c>
      <c r="AB99">
        <f>IF(FixedParams!$H$6=1,IF(Z99&lt;=MIN(Y99:AA99),1,0),$H99)</f>
        <v>1</v>
      </c>
      <c r="AC99">
        <f>IF(FixedParams!$H$6=1,IF(AA99&lt;=MIN(Y99:AA99),1,0),IF(AA99&lt;=Y99,1,0)*(1-$H99))</f>
        <v>0</v>
      </c>
      <c r="AD99" s="23">
        <f>$Z$13*IF(AB99=1,1,IF(AC99=1,FixedParams!$C$46,FixedParams!$C$47))</f>
        <v>0.42539737351864321</v>
      </c>
      <c r="AE99">
        <f>EXP($C99*FixedParams!$B$41)*EXP(IF(AB99+AC99=1,(1-FixedParams!$B$41)*$D99,0))*($B99^((FixedParams!$B$41-1)*$B$11/($B$11-1)))*((1/$B99-1)^$B$11*(AD99)^($B$11-1)+1)^((FixedParams!$B$41-$B$11)/($B$11-1))/((1+IF(AB99=1,FixedParams!$C$25,IF(AC99=1,FixedParams!$C$23,FixedParams!$C$24)))^FixedParams!$B$41)</f>
        <v>5.991267847581646E-2</v>
      </c>
      <c r="AF99">
        <f t="shared" si="44"/>
        <v>0.65460447946388789</v>
      </c>
      <c r="AG99">
        <f t="shared" si="45"/>
        <v>24.546845453377038</v>
      </c>
      <c r="AH99">
        <f t="shared" si="46"/>
        <v>41.554106747492398</v>
      </c>
      <c r="AI99">
        <f t="shared" si="47"/>
        <v>66.100952200869443</v>
      </c>
      <c r="AJ99" s="23">
        <f t="shared" si="48"/>
        <v>1.6928491616740748</v>
      </c>
      <c r="AK99" s="23">
        <f t="shared" si="49"/>
        <v>1.8487231942741151</v>
      </c>
      <c r="AL99" s="22">
        <f>IF(AB99=1,AG99*(1+FixedParams!$C$25)+AH99*(1+FixedParams!$C$28)/$Z$12,IF(AC99=1,AG99*(1+FixedParams!$C$23)+AH99*(1+FixedParams!$C$26)/$Z$12,AG99*(1+FixedParams!$C$24)+AH99*(1+FixedParams!$C$27)/$Z$12))</f>
        <v>167.26003527131235</v>
      </c>
      <c r="AM99" s="23">
        <f t="shared" si="50"/>
        <v>29.764503245294293</v>
      </c>
      <c r="AN99" s="23">
        <f>AM99^((FixedParams!$B$41-1)/FixedParams!$B$41)*EXP($C99)</f>
        <v>0.40589924620320139</v>
      </c>
      <c r="AO99" s="23">
        <f t="shared" si="51"/>
        <v>-6.4226824156960252E-2</v>
      </c>
      <c r="AP99" s="23">
        <f t="shared" si="52"/>
        <v>-2.8367542727015908E-2</v>
      </c>
      <c r="AR99" s="23">
        <f>EXP(-$D$17)*(($B99*FixedParams!$B$30)^$B$11*(1+FixedParams!$C$24)^(1-$B$11)+(1-$B99)^$B$11*((1+FixedParams!$C$27)/$AS$12)^(1-$B$11))^(1/(1-$B$11))</f>
        <v>6.9112972532977048</v>
      </c>
      <c r="AS99" s="23">
        <f>EXP($D99-$D$17)*(($B99*FixedParams!$C$31)^$B$11*(1+FixedParams!$C$25)^(1-$B$11)+(1-$B99)^$B$11*((1+FixedParams!$C$28)/$AS$12)^(1-$B$11))^(1/(1-$B$11))</f>
        <v>5.8776106139270228</v>
      </c>
      <c r="AT99" s="23">
        <f>EXP($D99-$D$17)*(($B99*FixedParams!$C$30)^$B$11*(1+FixedParams!$C$23)^(1-$B$11)+(1-$B99)^$B$11*((1+FixedParams!$C$26)/$AS$12)^(1-$B$11))^(1/(1-$B$11))</f>
        <v>5.8937332606620405</v>
      </c>
      <c r="AU99">
        <f>IF(FixedParams!$H$6=1,IF(AS99&lt;=MIN(AR99:AT99),1,0),$H99)</f>
        <v>1</v>
      </c>
      <c r="AV99">
        <f>IF(FixedParams!$H$6=1,IF(AT99&lt;=MIN(AR99:AT99),1,0),IF(AT99&lt;=AR99,1,0)*(1-$H99))</f>
        <v>0</v>
      </c>
      <c r="AW99" s="23">
        <f>$AS$13*IF(AU99=1,1,IF(AV99=1,FixedParams!$C$46,FixedParams!$C$47))</f>
        <v>0.40208315658592064</v>
      </c>
      <c r="AX99">
        <f>EXP($C99*FixedParams!$B$41)*EXP(IF(AU99+AV99=1,(1-FixedParams!$B$41)*$D99,0))*($B99^((FixedParams!$B$41-1)*$B$11/($B$11-1)))*((1/$B99-1)^$B$11*(AW99)^($B$11-1)+1)^((FixedParams!$B$41-$B$11)/($B$11-1))/((1+IF(AU99=1,FixedParams!$C$25,IF(AV99=1,FixedParams!$C$23,FixedParams!$C$24)))^FixedParams!$B$41)</f>
        <v>6.1276207186315941E-2</v>
      </c>
      <c r="AY99">
        <f t="shared" si="53"/>
        <v>0.65166771205477803</v>
      </c>
      <c r="AZ99">
        <f t="shared" si="54"/>
        <v>26.78637143274829</v>
      </c>
      <c r="BA99">
        <f t="shared" si="55"/>
        <v>41.66906584020041</v>
      </c>
      <c r="BB99">
        <f t="shared" si="56"/>
        <v>68.4554372729487</v>
      </c>
      <c r="BC99" s="23">
        <f t="shared" si="57"/>
        <v>1.5556069602341489</v>
      </c>
      <c r="BD99" s="23">
        <f t="shared" si="58"/>
        <v>1.8276803069076972</v>
      </c>
      <c r="BE99" s="22">
        <f>IF(AU99=1,AZ99*(1+FixedParams!$C$25)+BA99*(1+FixedParams!$C$28)/$AS$12,IF(AV99=1,AZ99*(1+FixedParams!$C$23)+BA99*(1+FixedParams!$C$26)/$AS$12,AZ99*(1+FixedParams!$C$24)+BA99*(1+FixedParams!$C$27)/$AS$12))</f>
        <v>178.46651764013717</v>
      </c>
      <c r="BF99" s="23">
        <f t="shared" si="59"/>
        <v>30.363787151408093</v>
      </c>
      <c r="BG99" s="23">
        <f>BF99^((FixedParams!$B$41-1)/FixedParams!$B$41)*EXP($C99)</f>
        <v>0.40589114692047978</v>
      </c>
      <c r="BH99" s="23">
        <f t="shared" si="60"/>
        <v>-2.922699356194846E-2</v>
      </c>
      <c r="BI99" s="23">
        <f t="shared" si="61"/>
        <v>-8.4333737403326798E-3</v>
      </c>
      <c r="BJ99" s="23">
        <f t="shared" si="35"/>
        <v>5.2468881689056827E-3</v>
      </c>
      <c r="BK99" s="23"/>
    </row>
    <row r="100" spans="1:63">
      <c r="A100">
        <v>0.41500000000000004</v>
      </c>
      <c r="B100">
        <f t="shared" si="36"/>
        <v>0.23221505080583582</v>
      </c>
      <c r="C100">
        <f>(D100-$D$17)*FixedParams!$B$41+$D$9*($A100-0.5)^2+$A100*$B$10</f>
        <v>-0.91334644590199154</v>
      </c>
      <c r="D100">
        <f>(A100-$B$6)*FixedParams!$B$40/(FixedParams!$B$39*Sectors!$B$6)</f>
        <v>-4.8698618512877823E-2</v>
      </c>
      <c r="E100">
        <f t="shared" si="37"/>
        <v>0.40117944985566145</v>
      </c>
      <c r="F100" s="23">
        <f>EXP(-$D$17)*(($B100*FixedParams!$B$30)^$B$11*(1+FixedParams!$B$23)^(1-$B$11)+(1-$B100)^$B$11*((1+FixedParams!$B$26)/$B$12)^(1-$B$11))^(1/(1-$B$11))</f>
        <v>4.9799221562128135</v>
      </c>
      <c r="G100" s="23">
        <f>EXP($D100-$D$17)*(($B100*FixedParams!$B$31)^$B$11*(1+FixedParams!$B$25)^(1-$B$11)+(1-$B100)^$B$11*((1+FixedParams!$B$28)/$B$12)^(1-$B$11))^(1/(1-$B$11))</f>
        <v>4.5656746962958783</v>
      </c>
      <c r="H100">
        <f t="shared" si="38"/>
        <v>1</v>
      </c>
      <c r="I100" s="23">
        <f>$B$13*IF(H100=1,1,FixedParams!$B$46)</f>
        <v>0.3745928365283252</v>
      </c>
      <c r="J100">
        <f>EXP($C100*FixedParams!$B$41)*EXP(IF(H100=1,(1-FixedParams!$B$41)*$D100,0))*($B100^((FixedParams!$B$41-1)*$B$11/($B$11-1)))*((1/$B100-1)^$B$11*(I100)^($B$11-1)+1)^((FixedParams!$B$41-$B$11)/($B$11-1))/((1+IF(H100=1,FixedParams!$B$25,FixedParams!$B$24))^FixedParams!$B$41)</f>
        <v>8.5764058036038607E-2</v>
      </c>
      <c r="K100">
        <f t="shared" si="62"/>
        <v>0.64566714139929149</v>
      </c>
      <c r="L100">
        <f>K100*FixedParams!$B$8/K$15</f>
        <v>29.281724540771879</v>
      </c>
      <c r="M100">
        <f t="shared" si="33"/>
        <v>40.360793628056165</v>
      </c>
      <c r="N100">
        <f t="shared" si="39"/>
        <v>69.642518168828047</v>
      </c>
      <c r="O100" s="23">
        <f t="shared" si="40"/>
        <v>1.3783612222653685</v>
      </c>
      <c r="P100" s="23">
        <f t="shared" si="41"/>
        <v>1.7852475599513511</v>
      </c>
      <c r="Q100" s="22">
        <f>IF(H100=1,L100*(1+FixedParams!$B$25)+M100*FixedParams!$B$33*(1+FixedParams!$B$28)/FixedParams!$B$32,L100*(1+FixedParams!$B$23)+M100*FixedParams!$B$33*(1+FixedParams!$B$26)/FixedParams!$B$32)</f>
        <v>137.26764607814141</v>
      </c>
      <c r="R100" s="23">
        <f t="shared" si="42"/>
        <v>30.065139373487632</v>
      </c>
      <c r="S100" s="23">
        <f>R100^((FixedParams!$B$41-1)/FixedParams!$B$41)*EXP($C100)</f>
        <v>0.39981504791580924</v>
      </c>
      <c r="T100" s="7">
        <f>(L100*FixedParams!$B$32*(FixedParams!$C$25-FixedParams!$C$23)+FixedParams!$B$33*(FixedParams!$C$28-FixedParams!$C$26)*M100)/N100</f>
        <v>312.20181291887275</v>
      </c>
      <c r="U100" s="7">
        <f>(L100*FixedParams!$B$32*(FixedParams!$C$25-FixedParams!$C$23)*$Z$12/$B$12+FixedParams!$B$33*(FixedParams!$C$28-FixedParams!$C$26)*M100)/N100</f>
        <v>-147.158808553353</v>
      </c>
      <c r="V100" s="14">
        <f t="shared" si="34"/>
        <v>-1.3028108855548337</v>
      </c>
      <c r="W100" s="14">
        <f t="shared" si="43"/>
        <v>0.69136771639391348</v>
      </c>
      <c r="X100" s="23"/>
      <c r="Y100" s="23">
        <f>EXP(-$D$17)*(($B100*FixedParams!$B$30)^$B$11*(1+FixedParams!$C$24)^(1-$B$11)+(1-$B100)^$B$11*((1+FixedParams!$C$27)/$Z$12)^(1-$B$11))^(1/(1-$B$11))</f>
        <v>6.6119871632660754</v>
      </c>
      <c r="Z100" s="23">
        <f>EXP($D100-$D$17)*(($B100*FixedParams!$C$31)^$B$11*(1+FixedParams!$C$25)^(1-$B$11)+(1-$B100)^$B$11*((1+FixedParams!$C$28)/$Z$12)^(1-$B$11))^(1/(1-$B$11))</f>
        <v>5.6394376970214442</v>
      </c>
      <c r="AA100" s="23">
        <f>EXP($D100-$D$17)*(($B100*FixedParams!$C$30)^$B$11*(1+FixedParams!$C$23)^(1-$B$11)+(1-$B100)^$B$11*((1+FixedParams!$C$26)/$Z$12)^(1-$B$11))^(1/(1-$B$11))</f>
        <v>5.6576951224187404</v>
      </c>
      <c r="AB100">
        <f>IF(FixedParams!$H$6=1,IF(Z100&lt;=MIN(Y100:AA100),1,0),$H100)</f>
        <v>1</v>
      </c>
      <c r="AC100">
        <f>IF(FixedParams!$H$6=1,IF(AA100&lt;=MIN(Y100:AA100),1,0),IF(AA100&lt;=Y100,1,0)*(1-$H100))</f>
        <v>0</v>
      </c>
      <c r="AD100" s="23">
        <f>$Z$13*IF(AB100=1,1,IF(AC100=1,FixedParams!$C$46,FixedParams!$C$47))</f>
        <v>0.42539737351864321</v>
      </c>
      <c r="AE100">
        <f>EXP($C100*FixedParams!$B$41)*EXP(IF(AB100+AC100=1,(1-FixedParams!$B$41)*$D100,0))*($B100^((FixedParams!$B$41-1)*$B$11/($B$11-1)))*((1/$B100-1)^$B$11*(AD100)^($B$11-1)+1)^((FixedParams!$B$41-$B$11)/($B$11-1))/((1+IF(AB100=1,FixedParams!$C$25,IF(AC100=1,FixedParams!$C$23,FixedParams!$C$24)))^FixedParams!$B$41)</f>
        <v>5.9714662611054278E-2</v>
      </c>
      <c r="AF100">
        <f t="shared" si="44"/>
        <v>0.6524409629031892</v>
      </c>
      <c r="AG100">
        <f t="shared" si="45"/>
        <v>24.465716300862244</v>
      </c>
      <c r="AH100">
        <f t="shared" si="46"/>
        <v>40.810694573651929</v>
      </c>
      <c r="AI100">
        <f t="shared" si="47"/>
        <v>65.27641087451417</v>
      </c>
      <c r="AJ100" s="23">
        <f t="shared" si="48"/>
        <v>1.6680768333855667</v>
      </c>
      <c r="AK100" s="23">
        <f t="shared" si="49"/>
        <v>1.8553000136397519</v>
      </c>
      <c r="AL100" s="22">
        <f>IF(AB100=1,AG100*(1+FixedParams!$C$25)+AH100*(1+FixedParams!$C$28)/$Z$12,IF(AC100=1,AG100*(1+FixedParams!$C$23)+AH100*(1+FixedParams!$C$26)/$Z$12,AG100*(1+FixedParams!$C$24)+AH100*(1+FixedParams!$C$27)/$Z$12))</f>
        <v>164.75763182197264</v>
      </c>
      <c r="AM100" s="23">
        <f t="shared" si="50"/>
        <v>29.215258803017171</v>
      </c>
      <c r="AN100" s="23">
        <f>AM100^((FixedParams!$B$41-1)/FixedParams!$B$41)*EXP($C100)</f>
        <v>0.39982652433550786</v>
      </c>
      <c r="AO100" s="23">
        <f t="shared" si="51"/>
        <v>-6.4744545383173466E-2</v>
      </c>
      <c r="AP100" s="23">
        <f t="shared" si="52"/>
        <v>-2.867520568605077E-2</v>
      </c>
      <c r="AR100" s="23">
        <f>EXP(-$D$17)*(($B100*FixedParams!$B$30)^$B$11*(1+FixedParams!$C$24)^(1-$B$11)+(1-$B100)^$B$11*((1+FixedParams!$C$27)/$AS$12)^(1-$B$11))^(1/(1-$B$11))</f>
        <v>6.9180302722992337</v>
      </c>
      <c r="AS100" s="23">
        <f>EXP($D100-$D$17)*(($B100*FixedParams!$C$31)^$B$11*(1+FixedParams!$C$25)^(1-$B$11)+(1-$B100)^$B$11*((1+FixedParams!$C$28)/$AS$12)^(1-$B$11))^(1/(1-$B$11))</f>
        <v>5.8977235113636866</v>
      </c>
      <c r="AT100" s="23">
        <f>EXP($D100-$D$17)*(($B100*FixedParams!$C$30)^$B$11*(1+FixedParams!$C$23)^(1-$B$11)+(1-$B100)^$B$11*((1+FixedParams!$C$26)/$AS$12)^(1-$B$11))^(1/(1-$B$11))</f>
        <v>5.9106791761452913</v>
      </c>
      <c r="AU100">
        <f>IF(FixedParams!$H$6=1,IF(AS100&lt;=MIN(AR100:AT100),1,0),$H100)</f>
        <v>1</v>
      </c>
      <c r="AV100">
        <f>IF(FixedParams!$H$6=1,IF(AT100&lt;=MIN(AR100:AT100),1,0),IF(AT100&lt;=AR100,1,0)*(1-$H100))</f>
        <v>0</v>
      </c>
      <c r="AW100" s="23">
        <f>$AS$13*IF(AU100=1,1,IF(AV100=1,FixedParams!$C$46,FixedParams!$C$47))</f>
        <v>0.40208315658592064</v>
      </c>
      <c r="AX100">
        <f>EXP($C100*FixedParams!$B$41)*EXP(IF(AU100+AV100=1,(1-FixedParams!$B$41)*$D100,0))*($B100^((FixedParams!$B$41-1)*$B$11/($B$11-1)))*((1/$B100-1)^$B$11*(AW100)^($B$11-1)+1)^((FixedParams!$B$41-$B$11)/($B$11-1))/((1+IF(AU100=1,FixedParams!$C$25,IF(AV100=1,FixedParams!$C$23,FixedParams!$C$24)))^FixedParams!$B$41)</f>
        <v>6.1069552034787734E-2</v>
      </c>
      <c r="AY100">
        <f t="shared" si="53"/>
        <v>0.64946995054236523</v>
      </c>
      <c r="AZ100">
        <f t="shared" si="54"/>
        <v>26.696033895529411</v>
      </c>
      <c r="BA100">
        <f t="shared" si="55"/>
        <v>40.920827812323523</v>
      </c>
      <c r="BB100">
        <f t="shared" si="56"/>
        <v>67.616861707852934</v>
      </c>
      <c r="BC100" s="23">
        <f t="shared" si="57"/>
        <v>1.5328429673284254</v>
      </c>
      <c r="BD100" s="23">
        <f t="shared" si="58"/>
        <v>1.8339345399582401</v>
      </c>
      <c r="BE100" s="22">
        <f>IF(AU100=1,AZ100*(1+FixedParams!$C$25)+BA100*(1+FixedParams!$C$28)/$AS$12,IF(AV100=1,AZ100*(1+FixedParams!$C$23)+BA100*(1+FixedParams!$C$26)/$AS$12,AZ100*(1+FixedParams!$C$24)+BA100*(1+FixedParams!$C$27)/$AS$12))</f>
        <v>175.79642851710048</v>
      </c>
      <c r="BF100" s="23">
        <f t="shared" si="59"/>
        <v>29.807505926376056</v>
      </c>
      <c r="BG100" s="23">
        <f>BF100^((FixedParams!$B$41-1)/FixedParams!$B$41)*EXP($C100)</f>
        <v>0.39981849222390181</v>
      </c>
      <c r="BH100" s="23">
        <f t="shared" si="60"/>
        <v>-2.9517888557687728E-2</v>
      </c>
      <c r="BI100" s="23">
        <f t="shared" si="61"/>
        <v>-8.6061016998363101E-3</v>
      </c>
      <c r="BJ100" s="23">
        <f t="shared" si="35"/>
        <v>5.0741602094020524E-3</v>
      </c>
      <c r="BK100" s="23"/>
    </row>
    <row r="101" spans="1:63">
      <c r="A101">
        <v>0.42</v>
      </c>
      <c r="B101">
        <f t="shared" si="36"/>
        <v>0.23396264063533484</v>
      </c>
      <c r="C101">
        <f>(D101-$D$17)*FixedParams!$B$41+$D$9*($A101-0.5)^2+$A101*$B$10</f>
        <v>-0.92822679445736744</v>
      </c>
      <c r="D101">
        <f>(A101-$B$6)*FixedParams!$B$40/(FixedParams!$B$39*Sectors!$B$6)</f>
        <v>-4.6012147471510063E-2</v>
      </c>
      <c r="E101">
        <f t="shared" si="37"/>
        <v>0.39525395585380407</v>
      </c>
      <c r="F101" s="23">
        <f>EXP(-$D$17)*(($B101*FixedParams!$B$30)^$B$11*(1+FixedParams!$B$23)^(1-$B$11)+(1-$B101)^$B$11*((1+FixedParams!$B$26)/$B$12)^(1-$B$11))^(1/(1-$B$11))</f>
        <v>4.9831010521081653</v>
      </c>
      <c r="G101" s="23">
        <f>EXP($D101-$D$17)*(($B101*FixedParams!$B$31)^$B$11*(1+FixedParams!$B$25)^(1-$B$11)+(1-$B101)^$B$11*((1+FixedParams!$B$28)/$B$12)^(1-$B$11))^(1/(1-$B$11))</f>
        <v>4.5803957064683578</v>
      </c>
      <c r="H101">
        <f t="shared" si="38"/>
        <v>1</v>
      </c>
      <c r="I101" s="23">
        <f>$B$13*IF(H101=1,1,FixedParams!$B$46)</f>
        <v>0.3745928365283252</v>
      </c>
      <c r="J101">
        <f>EXP($C101*FixedParams!$B$41)*EXP(IF(H101=1,(1-FixedParams!$B$41)*$D101,0))*($B101^((FixedParams!$B$41-1)*$B$11/($B$11-1)))*((1/$B101-1)^$B$11*(I101)^($B$11-1)+1)^((FixedParams!$B$41-$B$11)/($B$11-1))/((1+IF(H101=1,FixedParams!$B$25,FixedParams!$B$24))^FixedParams!$B$41)</f>
        <v>8.5477263698586756E-2</v>
      </c>
      <c r="K101">
        <f t="shared" si="62"/>
        <v>0.64350803554221758</v>
      </c>
      <c r="L101">
        <f>K101*FixedParams!$B$8/K$15</f>
        <v>29.183806683554941</v>
      </c>
      <c r="M101">
        <f t="shared" si="33"/>
        <v>39.640241891066424</v>
      </c>
      <c r="N101">
        <f t="shared" si="39"/>
        <v>68.824048574621372</v>
      </c>
      <c r="O101" s="23">
        <f t="shared" si="40"/>
        <v>1.3582957946813592</v>
      </c>
      <c r="P101" s="23">
        <f t="shared" si="41"/>
        <v>1.7910036966099177</v>
      </c>
      <c r="Q101" s="22">
        <f>IF(H101=1,L101*(1+FixedParams!$B$25)+M101*FixedParams!$B$33*(1+FixedParams!$B$28)/FixedParams!$B$32,L101*(1+FixedParams!$B$23)+M101*FixedParams!$B$33*(1+FixedParams!$B$26)/FixedParams!$B$32)</f>
        <v>135.24262558115097</v>
      </c>
      <c r="R101" s="23">
        <f t="shared" si="42"/>
        <v>29.52640650460911</v>
      </c>
      <c r="S101" s="23">
        <f>R101^((FixedParams!$B$41-1)/FixedParams!$B$41)*EXP($C101)</f>
        <v>0.3939168359906639</v>
      </c>
      <c r="T101" s="7">
        <f>(L101*FixedParams!$B$32*(FixedParams!$C$25-FixedParams!$C$23)+FixedParams!$B$33*(FixedParams!$C$28-FixedParams!$C$26)*M101)/N101</f>
        <v>352.78764493152272</v>
      </c>
      <c r="U101" s="7">
        <f>(L101*FixedParams!$B$32*(FixedParams!$C$25-FixedParams!$C$23)*$Z$12/$B$12+FixedParams!$B$33*(FixedParams!$C$28-FixedParams!$C$26)*M101)/N101</f>
        <v>-110.48142064083854</v>
      </c>
      <c r="V101" s="14">
        <f t="shared" si="34"/>
        <v>-1.2881464339694191</v>
      </c>
      <c r="W101" s="14">
        <f t="shared" si="43"/>
        <v>0.69474338888964005</v>
      </c>
      <c r="X101" s="23"/>
      <c r="Y101" s="23">
        <f>EXP(-$D$17)*(($B101*FixedParams!$B$30)^$B$11*(1+FixedParams!$C$24)^(1-$B$11)+(1-$B101)^$B$11*((1+FixedParams!$C$27)/$Z$12)^(1-$B$11))^(1/(1-$B$11))</f>
        <v>6.6191484117339616</v>
      </c>
      <c r="Z101" s="23">
        <f>EXP($D101-$D$17)*(($B101*FixedParams!$C$31)^$B$11*(1+FixedParams!$C$25)^(1-$B$11)+(1-$B101)^$B$11*((1+FixedParams!$C$28)/$Z$12)^(1-$B$11))^(1/(1-$B$11))</f>
        <v>5.6593692726706637</v>
      </c>
      <c r="AA101" s="23">
        <f>EXP($D101-$D$17)*(($B101*FixedParams!$C$30)^$B$11*(1+FixedParams!$C$23)^(1-$B$11)+(1-$B101)^$B$11*((1+FixedParams!$C$26)/$Z$12)^(1-$B$11))^(1/(1-$B$11))</f>
        <v>5.6746375342391788</v>
      </c>
      <c r="AB101">
        <f>IF(FixedParams!$H$6=1,IF(Z101&lt;=MIN(Y101:AA101),1,0),$H101)</f>
        <v>1</v>
      </c>
      <c r="AC101">
        <f>IF(FixedParams!$H$6=1,IF(AA101&lt;=MIN(Y101:AA101),1,0),IF(AA101&lt;=Y101,1,0)*(1-$H101))</f>
        <v>0</v>
      </c>
      <c r="AD101" s="23">
        <f>$Z$13*IF(AB101=1,1,IF(AC101=1,FixedParams!$C$46,FixedParams!$C$47))</f>
        <v>0.42539737351864321</v>
      </c>
      <c r="AE101">
        <f>EXP($C101*FixedParams!$B$41)*EXP(IF(AB101+AC101=1,(1-FixedParams!$B$41)*$D101,0))*($B101^((FixedParams!$B$41-1)*$B$11/($B$11-1)))*((1/$B101-1)^$B$11*(AD101)^($B$11-1)+1)^((FixedParams!$B$41-$B$11)/($B$11-1))/((1+IF(AB101=1,FixedParams!$C$25,IF(AC101=1,FixedParams!$C$23,FixedParams!$C$24)))^FixedParams!$B$41)</f>
        <v>5.9524191302988798E-2</v>
      </c>
      <c r="AF101">
        <f t="shared" si="44"/>
        <v>0.65035987798692507</v>
      </c>
      <c r="AG101">
        <f t="shared" si="45"/>
        <v>24.387678231436372</v>
      </c>
      <c r="AH101">
        <f t="shared" si="46"/>
        <v>40.088316337549749</v>
      </c>
      <c r="AI101">
        <f t="shared" si="47"/>
        <v>64.475994568986124</v>
      </c>
      <c r="AJ101" s="23">
        <f t="shared" si="48"/>
        <v>1.6437938846460109</v>
      </c>
      <c r="AK101" s="23">
        <f t="shared" si="49"/>
        <v>1.8618572369943764</v>
      </c>
      <c r="AL101" s="22">
        <f>IF(AB101=1,AG101*(1+FixedParams!$C$25)+AH101*(1+FixedParams!$C$28)/$Z$12,IF(AC101=1,AG101*(1+FixedParams!$C$23)+AH101*(1+FixedParams!$C$26)/$Z$12,AG101*(1+FixedParams!$C$24)+AH101*(1+FixedParams!$C$27)/$Z$12))</f>
        <v>162.32711956454648</v>
      </c>
      <c r="AM101" s="23">
        <f t="shared" si="50"/>
        <v>28.682899408672814</v>
      </c>
      <c r="AN101" s="23">
        <f>AM101^((FixedParams!$B$41-1)/FixedParams!$B$41)*EXP($C101)</f>
        <v>0.39392826482852733</v>
      </c>
      <c r="AO101" s="23">
        <f t="shared" si="51"/>
        <v>-6.5260249797495812E-2</v>
      </c>
      <c r="AP101" s="23">
        <f t="shared" si="52"/>
        <v>-2.8983892936492364E-2</v>
      </c>
      <c r="AR101" s="23">
        <f>EXP(-$D$17)*(($B101*FixedParams!$B$30)^$B$11*(1+FixedParams!$C$24)^(1-$B$11)+(1-$B101)^$B$11*((1+FixedParams!$C$27)/$AS$12)^(1-$B$11))^(1/(1-$B$11))</f>
        <v>6.92461262288192</v>
      </c>
      <c r="AS101" s="23">
        <f>EXP($D101-$D$17)*(($B101*FixedParams!$C$31)^$B$11*(1+FixedParams!$C$25)^(1-$B$11)+(1-$B101)^$B$11*((1+FixedParams!$C$28)/$AS$12)^(1-$B$11))^(1/(1-$B$11))</f>
        <v>5.9177658536791666</v>
      </c>
      <c r="AT101" s="23">
        <f>EXP($D101-$D$17)*(($B101*FixedParams!$C$30)^$B$11*(1+FixedParams!$C$23)^(1-$B$11)+(1-$B101)^$B$11*((1+FixedParams!$C$26)/$AS$12)^(1-$B$11))^(1/(1-$B$11))</f>
        <v>5.9275242727335531</v>
      </c>
      <c r="AU101">
        <f>IF(FixedParams!$H$6=1,IF(AS101&lt;=MIN(AR101:AT101),1,0),$H101)</f>
        <v>1</v>
      </c>
      <c r="AV101">
        <f>IF(FixedParams!$H$6=1,IF(AT101&lt;=MIN(AR101:AT101),1,0),IF(AT101&lt;=AR101,1,0)*(1-$H101))</f>
        <v>0</v>
      </c>
      <c r="AW101" s="23">
        <f>$AS$13*IF(AU101=1,1,IF(AV101=1,FixedParams!$C$46,FixedParams!$C$47))</f>
        <v>0.40208315658592064</v>
      </c>
      <c r="AX101">
        <f>EXP($C101*FixedParams!$B$41)*EXP(IF(AU101+AV101=1,(1-FixedParams!$B$41)*$D101,0))*($B101^((FixedParams!$B$41-1)*$B$11/($B$11-1)))*((1/$B101-1)^$B$11*(AW101)^($B$11-1)+1)^((FixedParams!$B$41-$B$11)/($B$11-1))/((1+IF(AU101=1,FixedParams!$C$25,IF(AV101=1,FixedParams!$C$23,FixedParams!$C$24)))^FixedParams!$B$41)</f>
        <v>6.0870625714952449E-2</v>
      </c>
      <c r="AY101">
        <f t="shared" si="53"/>
        <v>0.64735438455571115</v>
      </c>
      <c r="AZ101">
        <f t="shared" si="54"/>
        <v>26.609074951176741</v>
      </c>
      <c r="BA101">
        <f t="shared" si="55"/>
        <v>40.193770838806088</v>
      </c>
      <c r="BB101">
        <f t="shared" si="56"/>
        <v>66.802845789982825</v>
      </c>
      <c r="BC101" s="23">
        <f t="shared" si="57"/>
        <v>1.5105286791275165</v>
      </c>
      <c r="BD101" s="23">
        <f t="shared" si="58"/>
        <v>1.840166833446262</v>
      </c>
      <c r="BE101" s="22">
        <f>IF(AU101=1,AZ101*(1+FixedParams!$C$25)+BA101*(1+FixedParams!$C$28)/$AS$12,IF(AV101=1,AZ101*(1+FixedParams!$C$23)+BA101*(1+FixedParams!$C$26)/$AS$12,AZ101*(1+FixedParams!$C$24)+BA101*(1+FixedParams!$C$27)/$AS$12))</f>
        <v>173.2030479422807</v>
      </c>
      <c r="BF101" s="23">
        <f t="shared" si="59"/>
        <v>29.268317169831533</v>
      </c>
      <c r="BG101" s="23">
        <f>BF101^((FixedParams!$B$41-1)/FixedParams!$B$41)*EXP($C101)</f>
        <v>0.3939202978183976</v>
      </c>
      <c r="BH101" s="23">
        <f t="shared" si="60"/>
        <v>-2.9807545817443774E-2</v>
      </c>
      <c r="BI101" s="23">
        <f t="shared" si="61"/>
        <v>-8.7793929928066828E-3</v>
      </c>
      <c r="BJ101" s="23">
        <f t="shared" si="35"/>
        <v>4.9008689164316797E-3</v>
      </c>
      <c r="BK101" s="23"/>
    </row>
    <row r="102" spans="1:63">
      <c r="A102">
        <v>0.42499999999999999</v>
      </c>
      <c r="B102">
        <f t="shared" si="36"/>
        <v>0.23571023046483391</v>
      </c>
      <c r="C102">
        <f>(D102-$D$17)*FixedParams!$B$41+$D$9*($A102-0.5)^2+$A102*$B$10</f>
        <v>-0.94289464467443829</v>
      </c>
      <c r="D102">
        <f>(A102-$B$6)*FixedParams!$B$40/(FixedParams!$B$39*Sectors!$B$6)</f>
        <v>-4.3325676430142269E-2</v>
      </c>
      <c r="E102">
        <f t="shared" si="37"/>
        <v>0.38949874152632397</v>
      </c>
      <c r="F102" s="23">
        <f>EXP(-$D$17)*(($B102*FixedParams!$B$30)^$B$11*(1+FixedParams!$B$23)^(1-$B$11)+(1-$B102)^$B$11*((1+FixedParams!$B$26)/$B$12)^(1-$B$11))^(1/(1-$B$11))</f>
        <v>4.9861636039746848</v>
      </c>
      <c r="G102" s="23">
        <f>EXP($D102-$D$17)*(($B102*FixedParams!$B$31)^$B$11*(1+FixedParams!$B$25)^(1-$B$11)+(1-$B102)^$B$11*((1+FixedParams!$B$28)/$B$12)^(1-$B$11))^(1/(1-$B$11))</f>
        <v>4.5950535548451485</v>
      </c>
      <c r="H102">
        <f t="shared" si="38"/>
        <v>1</v>
      </c>
      <c r="I102" s="23">
        <f>$B$13*IF(H102=1,1,FixedParams!$B$46)</f>
        <v>0.3745928365283252</v>
      </c>
      <c r="J102">
        <f>EXP($C102*FixedParams!$B$41)*EXP(IF(H102=1,(1-FixedParams!$B$41)*$D102,0))*($B102^((FixedParams!$B$41-1)*$B$11/($B$11-1)))*((1/$B102-1)^$B$11*(I102)^($B$11-1)+1)^((FixedParams!$B$41-$B$11)/($B$11-1))/((1+IF(H102=1,FixedParams!$B$25,FixedParams!$B$24))^FixedParams!$B$41)</f>
        <v>8.5201356446238538E-2</v>
      </c>
      <c r="K102">
        <f t="shared" si="62"/>
        <v>0.64143089214445359</v>
      </c>
      <c r="L102">
        <f>K102*FixedParams!$B$8/K$15</f>
        <v>29.089605915225313</v>
      </c>
      <c r="M102">
        <f t="shared" si="33"/>
        <v>38.940046023038882</v>
      </c>
      <c r="N102">
        <f t="shared" si="39"/>
        <v>68.029651938264195</v>
      </c>
      <c r="O102" s="23">
        <f t="shared" si="40"/>
        <v>1.3386240479338329</v>
      </c>
      <c r="P102" s="23">
        <f t="shared" si="41"/>
        <v>1.7967351360552273</v>
      </c>
      <c r="Q102" s="22">
        <f>IF(H102=1,L102*(1+FixedParams!$B$25)+M102*FixedParams!$B$33*(1+FixedParams!$B$28)/FixedParams!$B$32,L102*(1+FixedParams!$B$23)+M102*FixedParams!$B$33*(1+FixedParams!$B$26)/FixedParams!$B$32)</f>
        <v>133.27576524435085</v>
      </c>
      <c r="R102" s="23">
        <f t="shared" si="42"/>
        <v>29.004181051126437</v>
      </c>
      <c r="S102" s="23">
        <f>R102^((FixedParams!$B$41-1)/FixedParams!$B$41)*EXP($C102)</f>
        <v>0.38818802528931462</v>
      </c>
      <c r="T102" s="7">
        <f>(L102*FixedParams!$B$32*(FixedParams!$C$25-FixedParams!$C$23)+FixedParams!$B$33*(FixedParams!$C$28-FixedParams!$C$26)*M102)/N102</f>
        <v>393.25328027418396</v>
      </c>
      <c r="U102" s="7">
        <f>(L102*FixedParams!$B$32*(FixedParams!$C$25-FixedParams!$C$23)*$Z$12/$B$12+FixedParams!$B$33*(FixedParams!$C$28-FixedParams!$C$26)*M102)/N102</f>
        <v>-73.912654374656285</v>
      </c>
      <c r="V102" s="14">
        <f t="shared" si="34"/>
        <v>-1.273557868655689</v>
      </c>
      <c r="W102" s="14">
        <f t="shared" si="43"/>
        <v>0.69808009792809278</v>
      </c>
      <c r="X102" s="23"/>
      <c r="Y102" s="23">
        <f>EXP(-$D$17)*(($B102*FixedParams!$B$30)^$B$11*(1+FixedParams!$C$24)^(1-$B$11)+(1-$B102)^$B$11*((1+FixedParams!$C$27)/$Z$12)^(1-$B$11))^(1/(1-$B$11))</f>
        <v>6.6261702635284374</v>
      </c>
      <c r="Z102" s="23">
        <f>EXP($D102-$D$17)*(($B102*FixedParams!$C$31)^$B$11*(1+FixedParams!$C$25)^(1-$B$11)+(1-$B102)^$B$11*((1+FixedParams!$C$28)/$Z$12)^(1-$B$11))^(1/(1-$B$11))</f>
        <v>5.6792403114715126</v>
      </c>
      <c r="AA102" s="23">
        <f>EXP($D102-$D$17)*(($B102*FixedParams!$C$30)^$B$11*(1+FixedParams!$C$23)^(1-$B$11)+(1-$B102)^$B$11*((1+FixedParams!$C$26)/$Z$12)^(1-$B$11))^(1/(1-$B$11))</f>
        <v>5.6914897423059037</v>
      </c>
      <c r="AB102">
        <f>IF(FixedParams!$H$6=1,IF(Z102&lt;=MIN(Y102:AA102),1,0),$H102)</f>
        <v>1</v>
      </c>
      <c r="AC102">
        <f>IF(FixedParams!$H$6=1,IF(AA102&lt;=MIN(Y102:AA102),1,0),IF(AA102&lt;=Y102,1,0)*(1-$H102))</f>
        <v>0</v>
      </c>
      <c r="AD102" s="23">
        <f>$Z$13*IF(AB102=1,1,IF(AC102=1,FixedParams!$C$46,FixedParams!$C$47))</f>
        <v>0.42539737351864321</v>
      </c>
      <c r="AE102">
        <f>EXP($C102*FixedParams!$B$41)*EXP(IF(AB102+AC102=1,(1-FixedParams!$B$41)*$D102,0))*($B102^((FixedParams!$B$41-1)*$B$11/($B$11-1)))*((1/$B102-1)^$B$11*(AD102)^($B$11-1)+1)^((FixedParams!$B$41-$B$11)/($B$11-1))/((1+IF(AB102=1,FixedParams!$C$25,IF(AC102=1,FixedParams!$C$23,FixedParams!$C$24)))^FixedParams!$B$41)</f>
        <v>5.9341272332954602E-2</v>
      </c>
      <c r="AF102">
        <f t="shared" si="44"/>
        <v>0.64836130973376904</v>
      </c>
      <c r="AG102">
        <f t="shared" si="45"/>
        <v>24.312734433192851</v>
      </c>
      <c r="AH102">
        <f t="shared" si="46"/>
        <v>39.386322563833119</v>
      </c>
      <c r="AI102">
        <f t="shared" si="47"/>
        <v>63.69905699702597</v>
      </c>
      <c r="AJ102" s="23">
        <f t="shared" si="48"/>
        <v>1.6199873639084017</v>
      </c>
      <c r="AK102" s="23">
        <f t="shared" si="49"/>
        <v>1.868394544530857</v>
      </c>
      <c r="AL102" s="22">
        <f>IF(AB102=1,AG102*(1+FixedParams!$C$25)+AH102*(1+FixedParams!$C$28)/$Z$12,IF(AC102=1,AG102*(1+FixedParams!$C$23)+AH102*(1+FixedParams!$C$26)/$Z$12,AG102*(1+FixedParams!$C$24)+AH102*(1+FixedParams!$C$27)/$Z$12))</f>
        <v>159.96641364889831</v>
      </c>
      <c r="AM102" s="23">
        <f t="shared" si="50"/>
        <v>28.166868256266902</v>
      </c>
      <c r="AN102" s="23">
        <f>AM102^((FixedParams!$B$41-1)/FixedParams!$B$41)*EXP($C102)</f>
        <v>0.38819940826028171</v>
      </c>
      <c r="AO102" s="23">
        <f t="shared" si="51"/>
        <v>-6.5773909391941887E-2</v>
      </c>
      <c r="AP102" s="23">
        <f t="shared" si="52"/>
        <v>-2.9293591074515603E-2</v>
      </c>
      <c r="AR102" s="23">
        <f>EXP(-$D$17)*(($B102*FixedParams!$B$30)^$B$11*(1+FixedParams!$C$24)^(1-$B$11)+(1-$B102)^$B$11*((1+FixedParams!$C$27)/$AS$12)^(1-$B$11))^(1/(1-$B$11))</f>
        <v>6.9310440272332503</v>
      </c>
      <c r="AS102" s="23">
        <f>EXP($D102-$D$17)*(($B102*FixedParams!$C$31)^$B$11*(1+FixedParams!$C$25)^(1-$B$11)+(1-$B102)^$B$11*((1+FixedParams!$C$28)/$AS$12)^(1-$B$11))^(1/(1-$B$11))</f>
        <v>5.9377366574986388</v>
      </c>
      <c r="AT102" s="23">
        <f>EXP($D102-$D$17)*(($B102*FixedParams!$C$30)^$B$11*(1+FixedParams!$C$23)^(1-$B$11)+(1-$B102)^$B$11*((1+FixedParams!$C$26)/$AS$12)^(1-$B$11))^(1/(1-$B$11))</f>
        <v>5.9442677631423795</v>
      </c>
      <c r="AU102">
        <f>IF(FixedParams!$H$6=1,IF(AS102&lt;=MIN(AR102:AT102),1,0),$H102)</f>
        <v>1</v>
      </c>
      <c r="AV102">
        <f>IF(FixedParams!$H$6=1,IF(AT102&lt;=MIN(AR102:AT102),1,0),IF(AT102&lt;=AR102,1,0)*(1-$H102))</f>
        <v>0</v>
      </c>
      <c r="AW102" s="23">
        <f>$AS$13*IF(AU102=1,1,IF(AV102=1,FixedParams!$C$46,FixedParams!$C$47))</f>
        <v>0.40208315658592064</v>
      </c>
      <c r="AX102">
        <f>EXP($C102*FixedParams!$B$41)*EXP(IF(AU102+AV102=1,(1-FixedParams!$B$41)*$D102,0))*($B102^((FixedParams!$B$41-1)*$B$11/($B$11-1)))*((1/$B102-1)^$B$11*(AW102)^($B$11-1)+1)^((FixedParams!$B$41-$B$11)/($B$11-1))/((1+IF(AU102=1,FixedParams!$C$25,IF(AV102=1,FixedParams!$C$23,FixedParams!$C$24)))^FixedParams!$B$41)</f>
        <v>6.0679434922556091E-2</v>
      </c>
      <c r="AY102">
        <f t="shared" si="53"/>
        <v>0.64532108530355548</v>
      </c>
      <c r="AZ102">
        <f t="shared" si="54"/>
        <v>26.525497526678542</v>
      </c>
      <c r="BA102">
        <f t="shared" si="55"/>
        <v>39.487240092383658</v>
      </c>
      <c r="BB102">
        <f t="shared" si="56"/>
        <v>66.012737619062193</v>
      </c>
      <c r="BC102" s="23">
        <f t="shared" si="57"/>
        <v>1.4886521940886721</v>
      </c>
      <c r="BD102" s="23">
        <f t="shared" si="58"/>
        <v>1.8463768815851229</v>
      </c>
      <c r="BE102" s="22">
        <f>IF(AU102=1,AZ102*(1+FixedParams!$C$25)+BA102*(1+FixedParams!$C$28)/$AS$12,IF(AV102=1,AZ102*(1+FixedParams!$C$23)+BA102*(1+FixedParams!$C$26)/$AS$12,AZ102*(1+FixedParams!$C$24)+BA102*(1+FixedParams!$C$27)/$AS$12))</f>
        <v>170.68415135412522</v>
      </c>
      <c r="BF102" s="23">
        <f t="shared" si="59"/>
        <v>28.745658691106133</v>
      </c>
      <c r="BG102" s="23">
        <f>BF102^((FixedParams!$B$41-1)/FixedParams!$B$41)*EXP($C102)</f>
        <v>0.38819150432447119</v>
      </c>
      <c r="BH102" s="23">
        <f t="shared" si="60"/>
        <v>-3.0095950412482652E-2</v>
      </c>
      <c r="BI102" s="23">
        <f t="shared" si="61"/>
        <v>-8.9532399782299675E-3</v>
      </c>
      <c r="BJ102" s="23">
        <f t="shared" si="35"/>
        <v>4.727021931008395E-3</v>
      </c>
      <c r="BK102" s="23"/>
    </row>
    <row r="103" spans="1:63">
      <c r="A103">
        <v>0.43</v>
      </c>
      <c r="B103">
        <f t="shared" si="36"/>
        <v>0.23745782029433296</v>
      </c>
      <c r="C103">
        <f>(D103-$D$17)*FixedParams!$B$41+$D$9*($A103-0.5)^2+$A103*$B$10</f>
        <v>-0.95734999655320385</v>
      </c>
      <c r="D103">
        <f>(A103-$B$6)*FixedParams!$B$40/(FixedParams!$B$39*Sectors!$B$6)</f>
        <v>-4.0639205388774483E-2</v>
      </c>
      <c r="E103">
        <f t="shared" si="37"/>
        <v>0.38390889906721704</v>
      </c>
      <c r="F103" s="23">
        <f>EXP(-$D$17)*(($B103*FixedParams!$B$30)^$B$11*(1+FixedParams!$B$23)^(1-$B$11)+(1-$B103)^$B$11*((1+FixedParams!$B$26)/$B$12)^(1-$B$11))^(1/(1-$B$11))</f>
        <v>4.989109780114978</v>
      </c>
      <c r="G103" s="23">
        <f>EXP($D103-$D$17)*(($B103*FixedParams!$B$31)^$B$11*(1+FixedParams!$B$25)^(1-$B$11)+(1-$B103)^$B$11*((1+FixedParams!$B$28)/$B$12)^(1-$B$11))^(1/(1-$B$11))</f>
        <v>4.6096475252057569</v>
      </c>
      <c r="H103">
        <f t="shared" si="38"/>
        <v>1</v>
      </c>
      <c r="I103" s="23">
        <f>$B$13*IF(H103=1,1,FixedParams!$B$46)</f>
        <v>0.3745928365283252</v>
      </c>
      <c r="J103">
        <f>EXP($C103*FixedParams!$B$41)*EXP(IF(H103=1,(1-FixedParams!$B$41)*$D103,0))*($B103^((FixedParams!$B$41-1)*$B$11/($B$11-1)))*((1/$B103-1)^$B$11*(I103)^($B$11-1)+1)^((FixedParams!$B$41-$B$11)/($B$11-1))/((1+IF(H103=1,FixedParams!$B$25,FixedParams!$B$24))^FixedParams!$B$41)</f>
        <v>8.493634373348842E-2</v>
      </c>
      <c r="K103">
        <f t="shared" si="62"/>
        <v>0.63943576732650309</v>
      </c>
      <c r="L103">
        <f>K103*FixedParams!$B$8/K$15</f>
        <v>28.999124780910385</v>
      </c>
      <c r="M103">
        <f t="shared" si="33"/>
        <v>38.259578791081474</v>
      </c>
      <c r="N103">
        <f t="shared" si="39"/>
        <v>67.258703571991859</v>
      </c>
      <c r="O103" s="23">
        <f t="shared" si="40"/>
        <v>1.3193356378902539</v>
      </c>
      <c r="P103" s="23">
        <f t="shared" si="41"/>
        <v>1.8024415982342816</v>
      </c>
      <c r="Q103" s="22">
        <f>IF(H103=1,L103*(1+FixedParams!$B$25)+M103*FixedParams!$B$33*(1+FixedParams!$B$28)/FixedParams!$B$32,L103*(1+FixedParams!$B$23)+M103*FixedParams!$B$33*(1+FixedParams!$B$26)/FixedParams!$B$32)</f>
        <v>131.36539024364248</v>
      </c>
      <c r="R103" s="23">
        <f t="shared" si="42"/>
        <v>28.497925172224278</v>
      </c>
      <c r="S103" s="23">
        <f>R103^((FixedParams!$B$41-1)/FixedParams!$B$41)*EXP($C103)</f>
        <v>0.3826237376055982</v>
      </c>
      <c r="T103" s="7">
        <f>(L103*FixedParams!$B$32*(FixedParams!$C$25-FixedParams!$C$23)+FixedParams!$B$33*(FixedParams!$C$28-FixedParams!$C$26)*M103)/N103</f>
        <v>433.59687051279042</v>
      </c>
      <c r="U103" s="7">
        <f>(L103*FixedParams!$B$32*(FixedParams!$C$25-FixedParams!$C$23)*$Z$12/$B$12+FixedParams!$B$33*(FixedParams!$C$28-FixedParams!$C$26)*M103)/N103</f>
        <v>-37.454180183373673</v>
      </c>
      <c r="V103" s="14">
        <f t="shared" si="34"/>
        <v>-1.2590439174133783</v>
      </c>
      <c r="W103" s="14">
        <f t="shared" si="43"/>
        <v>0.701378993596807</v>
      </c>
      <c r="X103" s="23"/>
      <c r="Y103" s="23">
        <f>EXP(-$D$17)*(($B103*FixedParams!$B$30)^$B$11*(1+FixedParams!$C$24)^(1-$B$11)+(1-$B103)^$B$11*((1+FixedParams!$C$27)/$Z$12)^(1-$B$11))^(1/(1-$B$11))</f>
        <v>6.6330523820421536</v>
      </c>
      <c r="Z103" s="23">
        <f>EXP($D103-$D$17)*(($B103*FixedParams!$C$31)^$B$11*(1+FixedParams!$C$25)^(1-$B$11)+(1-$B103)^$B$11*((1+FixedParams!$C$28)/$Z$12)^(1-$B$11))^(1/(1-$B$11))</f>
        <v>5.6990498444981332</v>
      </c>
      <c r="AA103" s="23">
        <f>EXP($D103-$D$17)*(($B103*FixedParams!$C$30)^$B$11*(1+FixedParams!$C$23)^(1-$B$11)+(1-$B103)^$B$11*((1+FixedParams!$C$26)/$Z$12)^(1-$B$11))^(1/(1-$B$11))</f>
        <v>5.7082509417567699</v>
      </c>
      <c r="AB103">
        <f>IF(FixedParams!$H$6=1,IF(Z103&lt;=MIN(Y103:AA103),1,0),$H103)</f>
        <v>1</v>
      </c>
      <c r="AC103">
        <f>IF(FixedParams!$H$6=1,IF(AA103&lt;=MIN(Y103:AA103),1,0),IF(AA103&lt;=Y103,1,0)*(1-$H103))</f>
        <v>0</v>
      </c>
      <c r="AD103" s="23">
        <f>$Z$13*IF(AB103=1,1,IF(AC103=1,FixedParams!$C$46,FixedParams!$C$47))</f>
        <v>0.42539737351864321</v>
      </c>
      <c r="AE103">
        <f>EXP($C103*FixedParams!$B$41)*EXP(IF(AB103+AC103=1,(1-FixedParams!$B$41)*$D103,0))*($B103^((FixedParams!$B$41-1)*$B$11/($B$11-1)))*((1/$B103-1)^$B$11*(AD103)^($B$11-1)+1)^((FixedParams!$B$41-$B$11)/($B$11-1))/((1+IF(AB103=1,FixedParams!$C$25,IF(AC103=1,FixedParams!$C$23,FixedParams!$C$24)))^FixedParams!$B$41)</f>
        <v>5.9165913736393912E-2</v>
      </c>
      <c r="AF103">
        <f t="shared" si="44"/>
        <v>0.64644534593876923</v>
      </c>
      <c r="AG103">
        <f t="shared" si="45"/>
        <v>24.240888198335668</v>
      </c>
      <c r="AH103">
        <f t="shared" si="46"/>
        <v>38.704086945641691</v>
      </c>
      <c r="AI103">
        <f t="shared" si="47"/>
        <v>62.944975143977359</v>
      </c>
      <c r="AJ103" s="23">
        <f t="shared" si="48"/>
        <v>1.5966447528230026</v>
      </c>
      <c r="AK103" s="23">
        <f t="shared" si="49"/>
        <v>1.8749116174854705</v>
      </c>
      <c r="AL103" s="22">
        <f>IF(AB103=1,AG103*(1+FixedParams!$C$25)+AH103*(1+FixedParams!$C$28)/$Z$12,IF(AC103=1,AG103*(1+FixedParams!$C$23)+AH103*(1+FixedParams!$C$26)/$Z$12,AG103*(1+FixedParams!$C$24)+AH103*(1+FixedParams!$C$27)/$Z$12))</f>
        <v>157.67350389506606</v>
      </c>
      <c r="AM103" s="23">
        <f t="shared" si="50"/>
        <v>27.666630086993216</v>
      </c>
      <c r="AN103" s="23">
        <f>AM103^((FixedParams!$B$41-1)/FixedParams!$B$41)*EXP($C103)</f>
        <v>0.38263507641506378</v>
      </c>
      <c r="AO103" s="23">
        <f t="shared" si="51"/>
        <v>-6.6285496919252965E-2</v>
      </c>
      <c r="AP103" s="23">
        <f t="shared" si="52"/>
        <v>-2.9604286679156055E-2</v>
      </c>
      <c r="AR103" s="23">
        <f>EXP(-$D$17)*(($B103*FixedParams!$B$30)^$B$11*(1+FixedParams!$C$24)^(1-$B$11)+(1-$B103)^$B$11*((1+FixedParams!$C$27)/$AS$12)^(1-$B$11))^(1/(1-$B$11))</f>
        <v>6.9373242188192172</v>
      </c>
      <c r="AS103" s="23">
        <f>EXP($D103-$D$17)*(($B103*FixedParams!$C$31)^$B$11*(1+FixedParams!$C$25)^(1-$B$11)+(1-$B103)^$B$11*((1+FixedParams!$C$28)/$AS$12)^(1-$B$11))^(1/(1-$B$11))</f>
        <v>5.9576349440158003</v>
      </c>
      <c r="AT103" s="23">
        <f>EXP($D103-$D$17)*(($B103*FixedParams!$C$30)^$B$11*(1+FixedParams!$C$23)^(1-$B$11)+(1-$B103)^$B$11*((1+FixedParams!$C$26)/$AS$12)^(1-$B$11))^(1/(1-$B$11))</f>
        <v>5.9609088693699634</v>
      </c>
      <c r="AU103">
        <f>IF(FixedParams!$H$6=1,IF(AS103&lt;=MIN(AR103:AT103),1,0),$H103)</f>
        <v>1</v>
      </c>
      <c r="AV103">
        <f>IF(FixedParams!$H$6=1,IF(AT103&lt;=MIN(AR103:AT103),1,0),IF(AT103&lt;=AR103,1,0)*(1-$H103))</f>
        <v>0</v>
      </c>
      <c r="AW103" s="23">
        <f>$AS$13*IF(AU103=1,1,IF(AV103=1,FixedParams!$C$46,FixedParams!$C$47))</f>
        <v>0.40208315658592064</v>
      </c>
      <c r="AX103">
        <f>EXP($C103*FixedParams!$B$41)*EXP(IF(AU103+AV103=1,(1-FixedParams!$B$41)*$D103,0))*($B103^((FixedParams!$B$41-1)*$B$11/($B$11-1)))*((1/$B103-1)^$B$11*(AW103)^($B$11-1)+1)^((FixedParams!$B$41-$B$11)/($B$11-1))/((1+IF(AU103=1,FixedParams!$C$25,IF(AV103=1,FixedParams!$C$23,FixedParams!$C$24)))^FixedParams!$B$41)</f>
        <v>6.0495986598633346E-2</v>
      </c>
      <c r="AY103">
        <f t="shared" si="53"/>
        <v>0.64337012660326376</v>
      </c>
      <c r="AZ103">
        <f t="shared" si="54"/>
        <v>26.44530465624894</v>
      </c>
      <c r="BA103">
        <f t="shared" si="55"/>
        <v>38.800604113557931</v>
      </c>
      <c r="BB103">
        <f t="shared" si="56"/>
        <v>65.245908769806874</v>
      </c>
      <c r="BC103" s="23">
        <f t="shared" si="57"/>
        <v>1.4672020087463606</v>
      </c>
      <c r="BD103" s="23">
        <f t="shared" si="58"/>
        <v>1.8525643800087934</v>
      </c>
      <c r="BE103" s="22">
        <f>IF(AU103=1,AZ103*(1+FixedParams!$C$25)+BA103*(1+FixedParams!$C$28)/$AS$12,IF(AV103=1,AZ103*(1+FixedParams!$C$23)+BA103*(1+FixedParams!$C$26)/$AS$12,AZ103*(1+FixedParams!$C$24)+BA103*(1+FixedParams!$C$27)/$AS$12))</f>
        <v>168.23759386508686</v>
      </c>
      <c r="BF103" s="23">
        <f t="shared" si="59"/>
        <v>28.238990043200722</v>
      </c>
      <c r="BG103" s="23">
        <f>BF103^((FixedParams!$B$41-1)/FixedParams!$B$41)*EXP($C103)</f>
        <v>0.3826272335673368</v>
      </c>
      <c r="BH103" s="23">
        <f t="shared" si="60"/>
        <v>-3.0383087861464056E-2</v>
      </c>
      <c r="BI103" s="23">
        <f t="shared" si="61"/>
        <v>-9.1276350071313895E-3</v>
      </c>
      <c r="BJ103" s="23">
        <f t="shared" si="35"/>
        <v>4.552626902106973E-3</v>
      </c>
      <c r="BK103" s="23"/>
    </row>
    <row r="104" spans="1:63">
      <c r="A104">
        <v>0.435</v>
      </c>
      <c r="B104">
        <f t="shared" si="36"/>
        <v>0.23920541012383204</v>
      </c>
      <c r="C104">
        <f>(D104-$D$17)*FixedParams!$B$41+$D$9*($A104-0.5)^2+$A104*$B$10</f>
        <v>-0.97159285009366414</v>
      </c>
      <c r="D104">
        <f>(A104-$B$6)*FixedParams!$B$40/(FixedParams!$B$39*Sectors!$B$6)</f>
        <v>-3.7952734347406702E-2</v>
      </c>
      <c r="E104">
        <f t="shared" si="37"/>
        <v>0.37847969629474265</v>
      </c>
      <c r="F104" s="23">
        <f>EXP(-$D$17)*(($B104*FixedParams!$B$30)^$B$11*(1+FixedParams!$B$23)^(1-$B$11)+(1-$B104)^$B$11*((1+FixedParams!$B$26)/$B$12)^(1-$B$11))^(1/(1-$B$11))</f>
        <v>4.9919395581510368</v>
      </c>
      <c r="G104" s="23">
        <f>EXP($D104-$D$17)*(($B104*FixedParams!$B$31)^$B$11*(1+FixedParams!$B$25)^(1-$B$11)+(1-$B104)^$B$11*((1+FixedParams!$B$28)/$B$12)^(1-$B$11))^(1/(1-$B$11))</f>
        <v>4.6241769061886773</v>
      </c>
      <c r="H104">
        <f t="shared" si="38"/>
        <v>1</v>
      </c>
      <c r="I104" s="23">
        <f>$B$13*IF(H104=1,1,FixedParams!$B$46)</f>
        <v>0.3745928365283252</v>
      </c>
      <c r="J104">
        <f>EXP($C104*FixedParams!$B$41)*EXP(IF(H104=1,(1-FixedParams!$B$41)*$D104,0))*($B104^((FixedParams!$B$41-1)*$B$11/($B$11-1)))*((1/$B104-1)^$B$11*(I104)^($B$11-1)+1)^((FixedParams!$B$41-$B$11)/($B$11-1))/((1+IF(H104=1,FixedParams!$B$25,FixedParams!$B$24))^FixedParams!$B$41)</f>
        <v>8.4682233519470254E-2</v>
      </c>
      <c r="K104">
        <f t="shared" si="62"/>
        <v>0.637522721008003</v>
      </c>
      <c r="L104">
        <f>K104*FixedParams!$B$8/K$15</f>
        <v>28.912365998032481</v>
      </c>
      <c r="M104">
        <f t="shared" si="33"/>
        <v>37.598235295241629</v>
      </c>
      <c r="N104">
        <f t="shared" si="39"/>
        <v>66.510601293274107</v>
      </c>
      <c r="O104" s="23">
        <f t="shared" si="40"/>
        <v>1.3004205639137327</v>
      </c>
      <c r="P104" s="23">
        <f t="shared" si="41"/>
        <v>1.8081228049940199</v>
      </c>
      <c r="Q104" s="22">
        <f>IF(H104=1,L104*(1+FixedParams!$B$25)+M104*FixedParams!$B$33*(1+FixedParams!$B$28)/FixedParams!$B$32,L104*(1+FixedParams!$B$23)+M104*FixedParams!$B$33*(1+FixedParams!$B$26)/FixedParams!$B$32)</f>
        <v>129.50988565124962</v>
      </c>
      <c r="R104" s="23">
        <f t="shared" si="42"/>
        <v>28.0071217599661</v>
      </c>
      <c r="S104" s="23">
        <f>R104^((FixedParams!$B$41-1)/FixedParams!$B$41)*EXP($C104)</f>
        <v>0.37721926919143711</v>
      </c>
      <c r="T104" s="7">
        <f>(L104*FixedParams!$B$32*(FixedParams!$C$25-FixedParams!$C$23)+FixedParams!$B$33*(FixedParams!$C$28-FixedParams!$C$26)*M104)/N104</f>
        <v>473.81661695613775</v>
      </c>
      <c r="U104" s="7">
        <f>(L104*FixedParams!$B$32*(FixedParams!$C$25-FixedParams!$C$23)*$Z$12/$B$12+FixedParams!$B$33*(FixedParams!$C$28-FixedParams!$C$26)*M104)/N104</f>
        <v>-1.1076235429716712</v>
      </c>
      <c r="V104" s="14">
        <f t="shared" si="34"/>
        <v>-1.2446033349960415</v>
      </c>
      <c r="W104" s="14">
        <f t="shared" si="43"/>
        <v>0.70464119644755197</v>
      </c>
      <c r="X104" s="23"/>
      <c r="Y104" s="23">
        <f>EXP(-$D$17)*(($B104*FixedParams!$B$30)^$B$11*(1+FixedParams!$C$24)^(1-$B$11)+(1-$B104)^$B$11*((1+FixedParams!$C$27)/$Z$12)^(1-$B$11))^(1/(1-$B$11))</f>
        <v>6.6397944407461837</v>
      </c>
      <c r="Z104" s="23">
        <f>EXP($D104-$D$17)*(($B104*FixedParams!$C$31)^$B$11*(1+FixedParams!$C$25)^(1-$B$11)+(1-$B104)^$B$11*((1+FixedParams!$C$28)/$Z$12)^(1-$B$11))^(1/(1-$B$11))</f>
        <v>5.7187969061446138</v>
      </c>
      <c r="AA104" s="23">
        <f>EXP($D104-$D$17)*(($B104*FixedParams!$C$30)^$B$11*(1+FixedParams!$C$23)^(1-$B$11)+(1-$B104)^$B$11*((1+FixedParams!$C$26)/$Z$12)^(1-$B$11))^(1/(1-$B$11))</f>
        <v>5.724920335622687</v>
      </c>
      <c r="AB104">
        <f>IF(FixedParams!$H$6=1,IF(Z104&lt;=MIN(Y104:AA104),1,0),$H104)</f>
        <v>1</v>
      </c>
      <c r="AC104">
        <f>IF(FixedParams!$H$6=1,IF(AA104&lt;=MIN(Y104:AA104),1,0),IF(AA104&lt;=Y104,1,0)*(1-$H104))</f>
        <v>0</v>
      </c>
      <c r="AD104" s="23">
        <f>$Z$13*IF(AB104=1,1,IF(AC104=1,FixedParams!$C$46,FixedParams!$C$47))</f>
        <v>0.42539737351864321</v>
      </c>
      <c r="AE104">
        <f>EXP($C104*FixedParams!$B$41)*EXP(IF(AB104+AC104=1,(1-FixedParams!$B$41)*$D104,0))*($B104^((FixedParams!$B$41-1)*$B$11/($B$11-1)))*((1/$B104-1)^$B$11*(AD104)^($B$11-1)+1)^((FixedParams!$B$41-$B$11)/($B$11-1))/((1+IF(AB104=1,FixedParams!$C$25,IF(AC104=1,FixedParams!$C$23,FixedParams!$C$24)))^FixedParams!$B$41)</f>
        <v>5.8998123931641139E-2</v>
      </c>
      <c r="AF104">
        <f t="shared" si="44"/>
        <v>0.64461207858044423</v>
      </c>
      <c r="AG104">
        <f t="shared" si="45"/>
        <v>24.1721429759437</v>
      </c>
      <c r="AH104">
        <f t="shared" si="46"/>
        <v>38.041005457767291</v>
      </c>
      <c r="AI104">
        <f t="shared" si="47"/>
        <v>62.213148433710991</v>
      </c>
      <c r="AJ104" s="23">
        <f t="shared" si="48"/>
        <v>1.5737539487345407</v>
      </c>
      <c r="AK104" s="23">
        <f t="shared" si="49"/>
        <v>1.8814081381867118</v>
      </c>
      <c r="AL104" s="22">
        <f>IF(AB104=1,AG104*(1+FixedParams!$C$25)+AH104*(1+FixedParams!$C$28)/$Z$12,IF(AC104=1,AG104*(1+FixedParams!$C$23)+AH104*(1+FixedParams!$C$26)/$Z$12,AG104*(1+FixedParams!$C$24)+AH104*(1+FixedParams!$C$27)/$Z$12))</f>
        <v>155.44645201270339</v>
      </c>
      <c r="AM104" s="23">
        <f t="shared" si="50"/>
        <v>27.181670299513961</v>
      </c>
      <c r="AN104" s="23">
        <f>AM104^((FixedParams!$B$41-1)/FixedParams!$B$41)*EXP($C104)</f>
        <v>0.37723056553570078</v>
      </c>
      <c r="AO104" s="23">
        <f t="shared" si="51"/>
        <v>-6.6794985885089961E-2</v>
      </c>
      <c r="AP104" s="23">
        <f t="shared" si="52"/>
        <v>-2.9915966312900104E-2</v>
      </c>
      <c r="AR104" s="23">
        <f>EXP(-$D$17)*(($B104*FixedParams!$B$30)^$B$11*(1+FixedParams!$C$24)^(1-$B$11)+(1-$B104)^$B$11*((1+FixedParams!$C$27)/$AS$12)^(1-$B$11))^(1/(1-$B$11))</f>
        <v>6.9434529424600484</v>
      </c>
      <c r="AS104" s="23">
        <f>EXP($D104-$D$17)*(($B104*FixedParams!$C$31)^$B$11*(1+FixedParams!$C$25)^(1-$B$11)+(1-$B104)^$B$11*((1+FixedParams!$C$28)/$AS$12)^(1-$B$11))^(1/(1-$B$11))</f>
        <v>5.9774597391453694</v>
      </c>
      <c r="AT104" s="23">
        <f>EXP($D104-$D$17)*(($B104*FixedParams!$C$30)^$B$11*(1+FixedParams!$C$23)^(1-$B$11)+(1-$B104)^$B$11*((1+FixedParams!$C$26)/$AS$12)^(1-$B$11))^(1/(1-$B$11))</f>
        <v>5.9774468228164563</v>
      </c>
      <c r="AU104">
        <f>IF(FixedParams!$H$6=1,IF(AS104&lt;=MIN(AR104:AT104),1,0),$H104)</f>
        <v>0</v>
      </c>
      <c r="AV104">
        <f>IF(FixedParams!$H$6=1,IF(AT104&lt;=MIN(AR104:AT104),1,0),IF(AT104&lt;=AR104,1,0)*(1-$H104))</f>
        <v>1</v>
      </c>
      <c r="AW104" s="23">
        <f>$AS$13*IF(AU104=1,1,IF(AV104=1,FixedParams!$C$46,FixedParams!$C$47))</f>
        <v>0.32315108629483641</v>
      </c>
      <c r="AX104">
        <f>EXP($C104*FixedParams!$B$41)*EXP(IF(AU104+AV104=1,(1-FixedParams!$B$41)*$D104,0))*($B104^((FixedParams!$B$41-1)*$B$11/($B$11-1)))*((1/$B104-1)^$B$11*(AW104)^($B$11-1)+1)^((FixedParams!$B$41-$B$11)/($B$11-1))/((1+IF(AU104=1,FixedParams!$C$25,IF(AV104=1,FixedParams!$C$23,FixedParams!$C$24)))^FixedParams!$B$41)</f>
        <v>7.7715426700513415E-2</v>
      </c>
      <c r="AY104">
        <f t="shared" si="53"/>
        <v>0.82649753688727368</v>
      </c>
      <c r="AZ104">
        <f t="shared" si="54"/>
        <v>33.972636056354339</v>
      </c>
      <c r="BA104">
        <f t="shared" si="55"/>
        <v>35.398291675538793</v>
      </c>
      <c r="BB104">
        <f t="shared" si="56"/>
        <v>69.370927731893133</v>
      </c>
      <c r="BC104" s="23">
        <f t="shared" si="57"/>
        <v>1.0419648218295323</v>
      </c>
      <c r="BD104" s="23">
        <f t="shared" si="58"/>
        <v>1.8587250094048617</v>
      </c>
      <c r="BE104" s="22">
        <f>IF(AU104=1,AZ104*(1+FixedParams!$C$25)+BA104*(1+FixedParams!$C$28)/$AS$12,IF(AV104=1,AZ104*(1+FixedParams!$C$23)+BA104*(1+FixedParams!$C$26)/$AS$12,AZ104*(1+FixedParams!$C$24)+BA104*(1+FixedParams!$C$27)/$AS$12))</f>
        <v>165.86130693632936</v>
      </c>
      <c r="BF104" s="23">
        <f t="shared" si="59"/>
        <v>27.747851524704778</v>
      </c>
      <c r="BG104" s="23">
        <f>BF104^((FixedParams!$B$41-1)/FixedParams!$B$41)*EXP($C104)</f>
        <v>0.37722278101411105</v>
      </c>
      <c r="BH104" s="23">
        <f t="shared" si="60"/>
        <v>4.2106518083534758E-2</v>
      </c>
      <c r="BI104" s="23">
        <f t="shared" si="61"/>
        <v>-9.3004117423047174E-3</v>
      </c>
      <c r="BJ104" s="23">
        <f t="shared" si="35"/>
        <v>4.3798501669336451E-3</v>
      </c>
      <c r="BK104" s="23"/>
    </row>
    <row r="105" spans="1:63">
      <c r="A105">
        <v>0.44</v>
      </c>
      <c r="B105">
        <f t="shared" si="36"/>
        <v>0.24095299995333108</v>
      </c>
      <c r="C105">
        <f>(D105-$D$17)*FixedParams!$B$41+$D$9*($A105-0.5)^2+$A105*$B$10</f>
        <v>-0.98562320529581871</v>
      </c>
      <c r="D105">
        <f>(A105-$B$6)*FixedParams!$B$40/(FixedParams!$B$39*Sectors!$B$6)</f>
        <v>-3.5266263306038916E-2</v>
      </c>
      <c r="E105">
        <f t="shared" si="37"/>
        <v>0.3732065701367725</v>
      </c>
      <c r="F105" s="23">
        <f>EXP(-$D$17)*(($B105*FixedParams!$B$30)^$B$11*(1+FixedParams!$B$23)^(1-$B$11)+(1-$B105)^$B$11*((1+FixedParams!$B$26)/$B$12)^(1-$B$11))^(1/(1-$B$11))</f>
        <v>4.9946529250462932</v>
      </c>
      <c r="G105" s="23">
        <f>EXP($D105-$D$17)*(($B105*FixedParams!$B$31)^$B$11*(1+FixedParams!$B$25)^(1-$B$11)+(1-$B105)^$B$11*((1+FixedParams!$B$28)/$B$12)^(1-$B$11))^(1/(1-$B$11))</f>
        <v>4.6386409914027382</v>
      </c>
      <c r="H105">
        <f t="shared" si="38"/>
        <v>1</v>
      </c>
      <c r="I105" s="23">
        <f>$B$13*IF(H105=1,1,FixedParams!$B$46)</f>
        <v>0.3745928365283252</v>
      </c>
      <c r="J105">
        <f>EXP($C105*FixedParams!$B$41)*EXP(IF(H105=1,(1-FixedParams!$B$41)*$D105,0))*($B105^((FixedParams!$B$41-1)*$B$11/($B$11-1)))*((1/$B105-1)^$B$11*(I105)^($B$11-1)+1)^((FixedParams!$B$41-$B$11)/($B$11-1))/((1+IF(H105=1,FixedParams!$B$25,FixedParams!$B$24))^FixedParams!$B$41)</f>
        <v>8.4439034446388214E-2</v>
      </c>
      <c r="K105">
        <f t="shared" si="62"/>
        <v>0.63569181825102461</v>
      </c>
      <c r="L105">
        <f>K105*FixedParams!$B$8/K$15</f>
        <v>28.829332517229059</v>
      </c>
      <c r="M105">
        <f t="shared" si="33"/>
        <v>36.955432115501104</v>
      </c>
      <c r="N105">
        <f t="shared" si="39"/>
        <v>65.784764632730159</v>
      </c>
      <c r="O105" s="23">
        <f t="shared" si="40"/>
        <v>1.2818691550841737</v>
      </c>
      <c r="P105" s="23">
        <f t="shared" si="41"/>
        <v>1.8137784801248567</v>
      </c>
      <c r="Q105" s="22">
        <f>IF(H105=1,L105*(1+FixedParams!$B$25)+M105*FixedParams!$B$33*(1+FixedParams!$B$28)/FixedParams!$B$32,L105*(1+FixedParams!$B$23)+M105*FixedParams!$B$33*(1+FixedParams!$B$26)/FixedParams!$B$32)</f>
        <v>127.70769421560163</v>
      </c>
      <c r="R105" s="23">
        <f t="shared" si="42"/>
        <v>27.531273589030754</v>
      </c>
      <c r="S105" s="23">
        <f>R105^((FixedParams!$B$41-1)/FixedParams!$B$41)*EXP($C105)</f>
        <v>0.37197008429037981</v>
      </c>
      <c r="T105" s="7">
        <f>(L105*FixedParams!$B$32*(FixedParams!$C$25-FixedParams!$C$23)+FixedParams!$B$33*(FixedParams!$C$28-FixedParams!$C$26)*M105)/N105</f>
        <v>513.91077001117901</v>
      </c>
      <c r="U105" s="7">
        <f>(L105*FixedParams!$B$32*(FixedParams!$C$25-FixedParams!$C$23)*$Z$12/$B$12+FixedParams!$B$33*(FixedParams!$C$28-FixedParams!$C$26)*M105)/N105</f>
        <v>35.125434440541675</v>
      </c>
      <c r="V105" s="14">
        <f t="shared" si="34"/>
        <v>-1.230234902316798</v>
      </c>
      <c r="W105" s="14">
        <f t="shared" si="43"/>
        <v>0.70786779856131432</v>
      </c>
      <c r="X105" s="23"/>
      <c r="Y105" s="23">
        <f>EXP(-$D$17)*(($B105*FixedParams!$B$30)^$B$11*(1+FixedParams!$C$24)^(1-$B$11)+(1-$B105)^$B$11*((1+FixedParams!$C$27)/$Z$12)^(1-$B$11))^(1/(1-$B$11))</f>
        <v>6.6463961232733855</v>
      </c>
      <c r="Z105" s="23">
        <f>EXP($D105-$D$17)*(($B105*FixedParams!$C$31)^$B$11*(1+FixedParams!$C$25)^(1-$B$11)+(1-$B105)^$B$11*((1+FixedParams!$C$28)/$Z$12)^(1-$B$11))^(1/(1-$B$11))</f>
        <v>5.73848053427231</v>
      </c>
      <c r="AA105" s="23">
        <f>EXP($D105-$D$17)*(($B105*FixedParams!$C$30)^$B$11*(1+FixedParams!$C$23)^(1-$B$11)+(1-$B105)^$B$11*((1+FixedParams!$C$26)/$Z$12)^(1-$B$11))^(1/(1-$B$11))</f>
        <v>5.741497134951187</v>
      </c>
      <c r="AB105">
        <f>IF(FixedParams!$H$6=1,IF(Z105&lt;=MIN(Y105:AA105),1,0),$H105)</f>
        <v>1</v>
      </c>
      <c r="AC105">
        <f>IF(FixedParams!$H$6=1,IF(AA105&lt;=MIN(Y105:AA105),1,0),IF(AA105&lt;=Y105,1,0)*(1-$H105))</f>
        <v>0</v>
      </c>
      <c r="AD105" s="23">
        <f>$Z$13*IF(AB105=1,1,IF(AC105=1,FixedParams!$C$46,FixedParams!$C$47))</f>
        <v>0.42539737351864321</v>
      </c>
      <c r="AE105">
        <f>EXP($C105*FixedParams!$B$41)*EXP(IF(AB105+AC105=1,(1-FixedParams!$B$41)*$D105,0))*($B105^((FixedParams!$B$41-1)*$B$11/($B$11-1)))*((1/$B105-1)^$B$11*(AD105)^($B$11-1)+1)^((FixedParams!$B$41-$B$11)/($B$11-1))/((1+IF(AB105=1,FixedParams!$C$25,IF(AC105=1,FixedParams!$C$23,FixedParams!$C$24)))^FixedParams!$B$41)</f>
        <v>5.8837911844090797E-2</v>
      </c>
      <c r="AF105">
        <f t="shared" si="44"/>
        <v>0.64286160517743918</v>
      </c>
      <c r="AG105">
        <f t="shared" si="45"/>
        <v>24.106502422843601</v>
      </c>
      <c r="AH105">
        <f t="shared" si="46"/>
        <v>37.396495506650716</v>
      </c>
      <c r="AI105">
        <f t="shared" si="47"/>
        <v>61.502997929494313</v>
      </c>
      <c r="AJ105" s="23">
        <f t="shared" si="48"/>
        <v>1.5513032480072</v>
      </c>
      <c r="AK105" s="23">
        <f t="shared" si="49"/>
        <v>1.8878837901037606</v>
      </c>
      <c r="AL105" s="22">
        <f>IF(AB105=1,AG105*(1+FixedParams!$C$25)+AH105*(1+FixedParams!$C$28)/$Z$12,IF(AC105=1,AG105*(1+FixedParams!$C$23)+AH105*(1+FixedParams!$C$26)/$Z$12,AG105*(1+FixedParams!$C$24)+AH105*(1+FixedParams!$C$27)/$Z$12))</f>
        <v>153.28338893642945</v>
      </c>
      <c r="AM105" s="23">
        <f t="shared" si="50"/>
        <v>26.711494100392056</v>
      </c>
      <c r="AN105" s="23">
        <f>AM105^((FixedParams!$B$41-1)/FixedParams!$B$41)*EXP($C105)</f>
        <v>0.37198133985710152</v>
      </c>
      <c r="AO105" s="23">
        <f t="shared" si="51"/>
        <v>-6.7302350540177094E-2</v>
      </c>
      <c r="AP105" s="23">
        <f t="shared" si="52"/>
        <v>-3.0228616522299637E-2</v>
      </c>
      <c r="AR105" s="23">
        <f>EXP(-$D$17)*(($B105*FixedParams!$B$30)^$B$11*(1+FixedParams!$C$24)^(1-$B$11)+(1-$B105)^$B$11*((1+FixedParams!$C$27)/$AS$12)^(1-$B$11))^(1/(1-$B$11))</f>
        <v>6.9494299544028122</v>
      </c>
      <c r="AS105" s="23">
        <f>EXP($D105-$D$17)*(($B105*FixedParams!$C$31)^$B$11*(1+FixedParams!$C$25)^(1-$B$11)+(1-$B105)^$B$11*((1+FixedParams!$C$28)/$AS$12)^(1-$B$11))^(1/(1-$B$11))</f>
        <v>5.9972100736741183</v>
      </c>
      <c r="AT105" s="23">
        <f>EXP($D105-$D$17)*(($B105*FixedParams!$C$30)^$B$11*(1+FixedParams!$C$23)^(1-$B$11)+(1-$B105)^$B$11*((1+FixedParams!$C$26)/$AS$12)^(1-$B$11))^(1/(1-$B$11))</f>
        <v>5.9938808644004187</v>
      </c>
      <c r="AU105">
        <f>IF(FixedParams!$H$6=1,IF(AS105&lt;=MIN(AR105:AT105),1,0),$H105)</f>
        <v>0</v>
      </c>
      <c r="AV105">
        <f>IF(FixedParams!$H$6=1,IF(AT105&lt;=MIN(AR105:AT105),1,0),IF(AT105&lt;=AR105,1,0)*(1-$H105))</f>
        <v>1</v>
      </c>
      <c r="AW105" s="23">
        <f>$AS$13*IF(AU105=1,1,IF(AV105=1,FixedParams!$C$46,FixedParams!$C$47))</f>
        <v>0.32315108629483641</v>
      </c>
      <c r="AX105">
        <f>EXP($C105*FixedParams!$B$41)*EXP(IF(AU105+AV105=1,(1-FixedParams!$B$41)*$D105,0))*($B105^((FixedParams!$B$41-1)*$B$11/($B$11-1)))*((1/$B105-1)^$B$11*(AW105)^($B$11-1)+1)^((FixedParams!$B$41-$B$11)/($B$11-1))/((1+IF(AU105=1,FixedParams!$C$25,IF(AV105=1,FixedParams!$C$23,FixedParams!$C$24)))^FixedParams!$B$41)</f>
        <v>7.7477582023911501E-2</v>
      </c>
      <c r="AY105">
        <f t="shared" si="53"/>
        <v>0.82396807719414522</v>
      </c>
      <c r="AZ105">
        <f t="shared" si="54"/>
        <v>33.868664284221168</v>
      </c>
      <c r="BA105">
        <f t="shared" si="55"/>
        <v>34.7865208325099</v>
      </c>
      <c r="BB105">
        <f t="shared" si="56"/>
        <v>68.655185116731076</v>
      </c>
      <c r="BC105" s="23">
        <f t="shared" si="57"/>
        <v>1.0271004649190238</v>
      </c>
      <c r="BD105" s="23">
        <f t="shared" si="58"/>
        <v>1.8638352788900057</v>
      </c>
      <c r="BE105" s="22">
        <f>IF(AU105=1,AZ105*(1+FixedParams!$C$25)+BA105*(1+FixedParams!$C$28)/$AS$12,IF(AV105=1,AZ105*(1+FixedParams!$C$23)+BA105*(1+FixedParams!$C$26)/$AS$12,AZ105*(1+FixedParams!$C$24)+BA105*(1+FixedParams!$C$27)/$AS$12))</f>
        <v>163.55320650858016</v>
      </c>
      <c r="BF105" s="23">
        <f t="shared" si="59"/>
        <v>27.286696250500263</v>
      </c>
      <c r="BG105" s="23">
        <f>BF105^((FixedParams!$B$41-1)/FixedParams!$B$41)*EXP($C105)</f>
        <v>0.37197340683337077</v>
      </c>
      <c r="BH105" s="23">
        <f t="shared" si="60"/>
        <v>4.2708388117311875E-2</v>
      </c>
      <c r="BI105" s="23">
        <f t="shared" si="61"/>
        <v>-8.9233133633904588E-3</v>
      </c>
      <c r="BJ105" s="23">
        <f t="shared" si="35"/>
        <v>4.7569485458479038E-3</v>
      </c>
      <c r="BK105" s="23"/>
    </row>
    <row r="106" spans="1:63">
      <c r="A106">
        <v>0.44500000000000001</v>
      </c>
      <c r="B106">
        <f t="shared" si="36"/>
        <v>0.24270058978283016</v>
      </c>
      <c r="C106">
        <f>(D106-$D$17)*FixedParams!$B$41+$D$9*($A106-0.5)^2+$A106*$B$10</f>
        <v>-0.99944106215966833</v>
      </c>
      <c r="D106">
        <f>(A106-$B$6)*FixedParams!$B$40/(FixedParams!$B$39*Sectors!$B$6)</f>
        <v>-3.2579792264671122E-2</v>
      </c>
      <c r="E106">
        <f t="shared" si="37"/>
        <v>0.36808512038738678</v>
      </c>
      <c r="F106" s="23">
        <f>EXP(-$D$17)*(($B106*FixedParams!$B$30)^$B$11*(1+FixedParams!$B$23)^(1-$B$11)+(1-$B106)^$B$11*((1+FixedParams!$B$26)/$B$12)^(1-$B$11))^(1/(1-$B$11))</f>
        <v>4.9972498771250864</v>
      </c>
      <c r="G106" s="23">
        <f>EXP($D106-$D$17)*(($B106*FixedParams!$B$31)^$B$11*(1+FixedParams!$B$25)^(1-$B$11)+(1-$B106)^$B$11*((1+FixedParams!$B$28)/$B$12)^(1-$B$11))^(1/(1-$B$11))</f>
        <v>4.6530390795369936</v>
      </c>
      <c r="H106">
        <f t="shared" si="38"/>
        <v>1</v>
      </c>
      <c r="I106" s="23">
        <f>$B$13*IF(H106=1,1,FixedParams!$B$46)</f>
        <v>0.3745928365283252</v>
      </c>
      <c r="J106">
        <f>EXP($C106*FixedParams!$B$41)*EXP(IF(H106=1,(1-FixedParams!$B$41)*$D106,0))*($B106^((FixedParams!$B$41-1)*$B$11/($B$11-1)))*((1/$B106-1)^$B$11*(I106)^($B$11-1)+1)^((FixedParams!$B$41-$B$11)/($B$11-1))/((1+IF(H106=1,FixedParams!$B$25,FixedParams!$B$24))^FixedParams!$B$41)</f>
        <v>8.4206756011591333E-2</v>
      </c>
      <c r="K106">
        <f t="shared" si="62"/>
        <v>0.63394313055552187</v>
      </c>
      <c r="L106">
        <f>K106*FixedParams!$B$8/K$15</f>
        <v>28.750027581102714</v>
      </c>
      <c r="M106">
        <f t="shared" si="33"/>
        <v>36.330606494128766</v>
      </c>
      <c r="N106">
        <f t="shared" si="39"/>
        <v>65.080634075231472</v>
      </c>
      <c r="O106" s="23">
        <f t="shared" si="40"/>
        <v>1.2636720570664335</v>
      </c>
      <c r="P106" s="23">
        <f t="shared" si="41"/>
        <v>1.8194083494036508</v>
      </c>
      <c r="Q106" s="22">
        <f>IF(H106=1,L106*(1+FixedParams!$B$25)+M106*FixedParams!$B$33*(1+FixedParams!$B$28)/FixedParams!$B$32,L106*(1+FixedParams!$B$23)+M106*FixedParams!$B$33*(1+FixedParams!$B$26)/FixedParams!$B$32)</f>
        <v>125.95731423359825</v>
      </c>
      <c r="R106" s="23">
        <f t="shared" si="42"/>
        <v>27.069902504694156</v>
      </c>
      <c r="S106" s="23">
        <f>R106^((FixedParams!$B$41-1)/FixedParams!$B$41)*EXP($C106)</f>
        <v>0.36687180894021343</v>
      </c>
      <c r="T106" s="7">
        <f>(L106*FixedParams!$B$32*(FixedParams!$C$25-FixedParams!$C$23)+FixedParams!$B$33*(FixedParams!$C$28-FixedParams!$C$26)*M106)/N106</f>
        <v>553.87762853907384</v>
      </c>
      <c r="U106" s="7">
        <f>(L106*FixedParams!$B$32*(FixedParams!$C$25-FixedParams!$C$23)*$Z$12/$B$12+FixedParams!$B$33*(FixedParams!$C$28-FixedParams!$C$26)*M106)/N106</f>
        <v>71.243456449189992</v>
      </c>
      <c r="V106" s="14">
        <f t="shared" si="34"/>
        <v>-1.2159374256826669</v>
      </c>
      <c r="W106" s="14">
        <f t="shared" si="43"/>
        <v>0.7110598645760593</v>
      </c>
      <c r="X106" s="23"/>
      <c r="Y106" s="23">
        <f>EXP(-$D$17)*(($B106*FixedParams!$B$30)^$B$11*(1+FixedParams!$C$24)^(1-$B$11)+(1-$B106)^$B$11*((1+FixedParams!$C$27)/$Z$12)^(1-$B$11))^(1/(1-$B$11))</f>
        <v>6.6528571234990759</v>
      </c>
      <c r="Z106" s="23">
        <f>EXP($D106-$D$17)*(($B106*FixedParams!$C$31)^$B$11*(1+FixedParams!$C$25)^(1-$B$11)+(1-$B106)^$B$11*((1+FixedParams!$C$28)/$Z$12)^(1-$B$11))^(1/(1-$B$11))</f>
        <v>5.7580997703561652</v>
      </c>
      <c r="AA106" s="23">
        <f>EXP($D106-$D$17)*(($B106*FixedParams!$C$30)^$B$11*(1+FixedParams!$C$23)^(1-$B$11)+(1-$B106)^$B$11*((1+FixedParams!$C$26)/$Z$12)^(1-$B$11))^(1/(1-$B$11))</f>
        <v>5.7579805589275797</v>
      </c>
      <c r="AB106">
        <f>IF(FixedParams!$H$6=1,IF(Z106&lt;=MIN(Y106:AA106),1,0),$H106)</f>
        <v>0</v>
      </c>
      <c r="AC106">
        <f>IF(FixedParams!$H$6=1,IF(AA106&lt;=MIN(Y106:AA106),1,0),IF(AA106&lt;=Y106,1,0)*(1-$H106))</f>
        <v>1</v>
      </c>
      <c r="AD106" s="23">
        <f>$Z$13*IF(AB106=1,1,IF(AC106=1,FixedParams!$C$46,FixedParams!$C$47))</f>
        <v>0.34188853998947488</v>
      </c>
      <c r="AE106">
        <f>EXP($C106*FixedParams!$B$41)*EXP(IF(AB106+AC106=1,(1-FixedParams!$B$41)*$D106,0))*($B106^((FixedParams!$B$41-1)*$B$11/($B$11-1)))*((1/$B106-1)^$B$11*(AD106)^($B$11-1)+1)^((FixedParams!$B$41-$B$11)/($B$11-1))/((1+IF(AB106=1,FixedParams!$C$25,IF(AC106=1,FixedParams!$C$23,FixedParams!$C$24)))^FixedParams!$B$41)</f>
        <v>7.5608222379403012E-2</v>
      </c>
      <c r="AF106">
        <f t="shared" si="44"/>
        <v>0.82609361345506949</v>
      </c>
      <c r="AG106">
        <f t="shared" si="45"/>
        <v>30.977472497760445</v>
      </c>
      <c r="AH106">
        <f t="shared" si="46"/>
        <v>34.132490327514546</v>
      </c>
      <c r="AI106">
        <f t="shared" si="47"/>
        <v>65.109962825274991</v>
      </c>
      <c r="AJ106" s="23">
        <f t="shared" si="48"/>
        <v>1.101848781561575</v>
      </c>
      <c r="AK106" s="23">
        <f t="shared" si="49"/>
        <v>1.8942990389197916</v>
      </c>
      <c r="AL106" s="22">
        <f>IF(AB106=1,AG106*(1+FixedParams!$C$25)+AH106*(1+FixedParams!$C$28)/$Z$12,IF(AC106=1,AG106*(1+FixedParams!$C$23)+AH106*(1+FixedParams!$C$26)/$Z$12,AG106*(1+FixedParams!$C$24)+AH106*(1+FixedParams!$C$27)/$Z$12))</f>
        <v>151.18250914205521</v>
      </c>
      <c r="AM106" s="23">
        <f t="shared" si="50"/>
        <v>26.256168737431942</v>
      </c>
      <c r="AN106" s="23">
        <f>AM106^((FixedParams!$B$41-1)/FixedParams!$B$41)*EXP($C106)</f>
        <v>0.36688301781312516</v>
      </c>
      <c r="AO106" s="23">
        <f t="shared" si="51"/>
        <v>4.5055098045321555E-4</v>
      </c>
      <c r="AP106" s="23">
        <f t="shared" si="52"/>
        <v>-3.0521541069164111E-2</v>
      </c>
      <c r="AR106" s="23">
        <f>EXP(-$D$17)*(($B106*FixedParams!$B$30)^$B$11*(1+FixedParams!$C$24)^(1-$B$11)+(1-$B106)^$B$11*((1+FixedParams!$C$27)/$AS$12)^(1-$B$11))^(1/(1-$B$11))</f>
        <v>6.9552550223909124</v>
      </c>
      <c r="AS106" s="23">
        <f>EXP($D106-$D$17)*(($B106*FixedParams!$C$31)^$B$11*(1+FixedParams!$C$25)^(1-$B$11)+(1-$B106)^$B$11*((1+FixedParams!$C$28)/$AS$12)^(1-$B$11))^(1/(1-$B$11))</f>
        <v>6.0168849834104776</v>
      </c>
      <c r="AT106" s="23">
        <f>EXP($D106-$D$17)*(($B106*FixedParams!$C$30)^$B$11*(1+FixedParams!$C$23)^(1-$B$11)+(1-$B106)^$B$11*((1+FixedParams!$C$26)/$AS$12)^(1-$B$11))^(1/(1-$B$11))</f>
        <v>6.0102102446724395</v>
      </c>
      <c r="AU106">
        <f>IF(FixedParams!$H$6=1,IF(AS106&lt;=MIN(AR106:AT106),1,0),$H106)</f>
        <v>0</v>
      </c>
      <c r="AV106">
        <f>IF(FixedParams!$H$6=1,IF(AT106&lt;=MIN(AR106:AT106),1,0),IF(AT106&lt;=AR106,1,0)*(1-$H106))</f>
        <v>1</v>
      </c>
      <c r="AW106" s="23">
        <f>$AS$13*IF(AU106=1,1,IF(AV106=1,FixedParams!$C$46,FixedParams!$C$47))</f>
        <v>0.32315108629483641</v>
      </c>
      <c r="AX106">
        <f>EXP($C106*FixedParams!$B$41)*EXP(IF(AU106+AV106=1,(1-FixedParams!$B$41)*$D106,0))*($B106^((FixedParams!$B$41-1)*$B$11/($B$11-1)))*((1/$B106-1)^$B$11*(AW106)^($B$11-1)+1)^((FixedParams!$B$41-$B$11)/($B$11-1))/((1+IF(AU106=1,FixedParams!$C$25,IF(AV106=1,FixedParams!$C$23,FixedParams!$C$24)))^FixedParams!$B$41)</f>
        <v>7.724980327018359E-2</v>
      </c>
      <c r="AY106">
        <f t="shared" si="53"/>
        <v>0.82154566781026761</v>
      </c>
      <c r="AZ106">
        <f t="shared" si="54"/>
        <v>33.769092744434239</v>
      </c>
      <c r="BA106">
        <f t="shared" si="55"/>
        <v>34.191881796455647</v>
      </c>
      <c r="BB106">
        <f t="shared" si="56"/>
        <v>67.960974540889879</v>
      </c>
      <c r="BC106" s="23">
        <f t="shared" si="57"/>
        <v>1.0125200003216281</v>
      </c>
      <c r="BD106" s="23">
        <f t="shared" si="58"/>
        <v>1.8689130032762491</v>
      </c>
      <c r="BE106" s="22">
        <f>IF(AU106=1,AZ106*(1+FixedParams!$C$25)+BA106*(1+FixedParams!$C$28)/$AS$12,IF(AV106=1,AZ106*(1+FixedParams!$C$23)+BA106*(1+FixedParams!$C$26)/$AS$12,AZ106*(1+FixedParams!$C$24)+BA106*(1+FixedParams!$C$27)/$AS$12))</f>
        <v>161.31146173504425</v>
      </c>
      <c r="BF106" s="23">
        <f t="shared" si="59"/>
        <v>26.839570525512592</v>
      </c>
      <c r="BG106" s="23">
        <f>BF106^((FixedParams!$B$41-1)/FixedParams!$B$41)*EXP($C106)</f>
        <v>0.36687494708156348</v>
      </c>
      <c r="BH106" s="23">
        <f t="shared" si="60"/>
        <v>4.3306611304301044E-2</v>
      </c>
      <c r="BI106" s="23">
        <f t="shared" si="61"/>
        <v>-8.5451913294181305E-3</v>
      </c>
      <c r="BJ106" s="23">
        <f t="shared" si="35"/>
        <v>5.135070579820232E-3</v>
      </c>
      <c r="BK106" s="23"/>
    </row>
    <row r="107" spans="1:63">
      <c r="A107">
        <v>0.45</v>
      </c>
      <c r="B107">
        <f t="shared" si="36"/>
        <v>0.2444481796123292</v>
      </c>
      <c r="C107">
        <f>(D107-$D$17)*FixedParams!$B$41+$D$9*($A107-0.5)^2+$A107*$B$10</f>
        <v>-1.0130464206852128</v>
      </c>
      <c r="D107">
        <f>(A107-$B$6)*FixedParams!$B$40/(FixedParams!$B$39*Sectors!$B$6)</f>
        <v>-2.9893321223303335E-2</v>
      </c>
      <c r="E107">
        <f t="shared" si="37"/>
        <v>0.36311110372298022</v>
      </c>
      <c r="F107" s="23">
        <f>EXP(-$D$17)*(($B107*FixedParams!$B$30)^$B$11*(1+FixedParams!$B$23)^(1-$B$11)+(1-$B107)^$B$11*((1+FixedParams!$B$26)/$B$12)^(1-$B$11))^(1/(1-$B$11))</f>
        <v>4.9997304200895281</v>
      </c>
      <c r="G107" s="23">
        <f>EXP($D107-$D$17)*(($B107*FixedParams!$B$31)^$B$11*(1+FixedParams!$B$25)^(1-$B$11)+(1-$B107)^$B$11*((1+FixedParams!$B$28)/$B$12)^(1-$B$11))^(1/(1-$B$11))</f>
        <v>4.6673704744691245</v>
      </c>
      <c r="H107">
        <f t="shared" si="38"/>
        <v>1</v>
      </c>
      <c r="I107" s="23">
        <f>$B$13*IF(H107=1,1,FixedParams!$B$46)</f>
        <v>0.3745928365283252</v>
      </c>
      <c r="J107">
        <f>EXP($C107*FixedParams!$B$41)*EXP(IF(H107=1,(1-FixedParams!$B$41)*$D107,0))*($B107^((FixedParams!$B$41-1)*$B$11/($B$11-1)))*((1/$B107-1)^$B$11*(I107)^($B$11-1)+1)^((FixedParams!$B$41-$B$11)/($B$11-1))/((1+IF(H107=1,FixedParams!$B$25,FixedParams!$B$24))^FixedParams!$B$41)</f>
        <v>8.3985408733714961E-2</v>
      </c>
      <c r="K107">
        <f t="shared" si="62"/>
        <v>0.63227673711011267</v>
      </c>
      <c r="L107">
        <f>K107*FixedParams!$B$8/K$15</f>
        <v>28.674454780945542</v>
      </c>
      <c r="M107">
        <f t="shared" si="33"/>
        <v>35.723215551842181</v>
      </c>
      <c r="N107">
        <f t="shared" si="39"/>
        <v>64.397670332787726</v>
      </c>
      <c r="O107" s="23">
        <f t="shared" si="40"/>
        <v>1.2458202195907351</v>
      </c>
      <c r="P107" s="23">
        <f t="shared" si="41"/>
        <v>1.8250121406360928</v>
      </c>
      <c r="Q107" s="22">
        <f>IF(H107=1,L107*(1+FixedParams!$B$25)+M107*FixedParams!$B$33*(1+FixedParams!$B$28)/FixedParams!$B$32,L107*(1+FixedParams!$B$23)+M107*FixedParams!$B$33*(1+FixedParams!$B$26)/FixedParams!$B$32)</f>
        <v>124.25729751125857</v>
      </c>
      <c r="R107" s="23">
        <f t="shared" si="42"/>
        <v>26.622548647242713</v>
      </c>
      <c r="S107" s="23">
        <f>R107^((FixedParams!$B$41-1)/FixedParams!$B$41)*EXP($C107)</f>
        <v>0.36192022503301219</v>
      </c>
      <c r="T107" s="7">
        <f>(L107*FixedParams!$B$32*(FixedParams!$C$25-FixedParams!$C$23)+FixedParams!$B$33*(FixedParams!$C$28-FixedParams!$C$26)*M107)/N107</f>
        <v>593.71553921220959</v>
      </c>
      <c r="U107" s="7">
        <f>(L107*FixedParams!$B$32*(FixedParams!$C$25-FixedParams!$C$23)*$Z$12/$B$12+FixedParams!$B$33*(FixedParams!$C$28-FixedParams!$C$26)*M107)/N107</f>
        <v>107.24494837196946</v>
      </c>
      <c r="V107" s="14">
        <f t="shared" si="34"/>
        <v>-1.2017097360562636</v>
      </c>
      <c r="W107" s="14">
        <f t="shared" si="43"/>
        <v>0.71421843267882879</v>
      </c>
      <c r="X107" s="23"/>
      <c r="Y107" s="23">
        <f>EXP(-$D$17)*(($B107*FixedParams!$B$30)^$B$11*(1+FixedParams!$C$24)^(1-$B$11)+(1-$B107)^$B$11*((1+FixedParams!$C$27)/$Z$12)^(1-$B$11))^(1/(1-$B$11))</f>
        <v>6.6591771456189957</v>
      </c>
      <c r="Z107" s="23">
        <f>EXP($D107-$D$17)*(($B107*FixedParams!$C$31)^$B$11*(1+FixedParams!$C$25)^(1-$B$11)+(1-$B107)^$B$11*((1+FixedParams!$C$28)/$Z$12)^(1-$B$11))^(1/(1-$B$11))</f>
        <v>5.7776536596299479</v>
      </c>
      <c r="AA107" s="23">
        <f>EXP($D107-$D$17)*(($B107*FixedParams!$C$30)^$B$11*(1+FixedParams!$C$23)^(1-$B$11)+(1-$B107)^$B$11*((1+FixedParams!$C$26)/$Z$12)^(1-$B$11))^(1/(1-$B$11))</f>
        <v>5.7743698349937391</v>
      </c>
      <c r="AB107">
        <f>IF(FixedParams!$H$6=1,IF(Z107&lt;=MIN(Y107:AA107),1,0),$H107)</f>
        <v>0</v>
      </c>
      <c r="AC107">
        <f>IF(FixedParams!$H$6=1,IF(AA107&lt;=MIN(Y107:AA107),1,0),IF(AA107&lt;=Y107,1,0)*(1-$H107))</f>
        <v>1</v>
      </c>
      <c r="AD107" s="23">
        <f>$Z$13*IF(AB107=1,1,IF(AC107=1,FixedParams!$C$46,FixedParams!$C$47))</f>
        <v>0.34188853998947488</v>
      </c>
      <c r="AE107">
        <f>EXP($C107*FixedParams!$B$41)*EXP(IF(AB107+AC107=1,(1-FixedParams!$B$41)*$D107,0))*($B107^((FixedParams!$B$41-1)*$B$11/($B$11-1)))*((1/$B107-1)^$B$11*(AD107)^($B$11-1)+1)^((FixedParams!$B$41-$B$11)/($B$11-1))/((1+IF(AB107=1,FixedParams!$C$25,IF(AC107=1,FixedParams!$C$23,FixedParams!$C$24)))^FixedParams!$B$41)</f>
        <v>7.5400676646384585E-2</v>
      </c>
      <c r="AF107">
        <f t="shared" si="44"/>
        <v>0.82382597378373812</v>
      </c>
      <c r="AG107">
        <f t="shared" si="45"/>
        <v>30.892438859430158</v>
      </c>
      <c r="AH107">
        <f t="shared" si="46"/>
        <v>33.557931597531315</v>
      </c>
      <c r="AI107">
        <f t="shared" si="47"/>
        <v>64.45037045696148</v>
      </c>
      <c r="AJ107" s="23">
        <f t="shared" si="48"/>
        <v>1.0862830141132576</v>
      </c>
      <c r="AK107" s="23">
        <f t="shared" si="49"/>
        <v>1.8996908928142235</v>
      </c>
      <c r="AL107" s="22">
        <f>IF(AB107=1,AG107*(1+FixedParams!$C$25)+AH107*(1+FixedParams!$C$28)/$Z$12,IF(AC107=1,AG107*(1+FixedParams!$C$23)+AH107*(1+FixedParams!$C$26)/$Z$12,AG107*(1+FixedParams!$C$24)+AH107*(1+FixedParams!$C$27)/$Z$12))</f>
        <v>149.14199905747464</v>
      </c>
      <c r="AM107" s="23">
        <f t="shared" si="50"/>
        <v>25.828272749979885</v>
      </c>
      <c r="AN107" s="23">
        <f>AM107^((FixedParams!$B$41-1)/FixedParams!$B$41)*EXP($C107)</f>
        <v>0.36193119830730119</v>
      </c>
      <c r="AO107" s="23">
        <f t="shared" si="51"/>
        <v>8.1801984398767122E-4</v>
      </c>
      <c r="AP107" s="23">
        <f t="shared" si="52"/>
        <v>-3.028881525141798E-2</v>
      </c>
      <c r="AR107" s="23">
        <f>EXP(-$D$17)*(($B107*FixedParams!$B$30)^$B$11*(1+FixedParams!$C$24)^(1-$B$11)+(1-$B107)^$B$11*((1+FixedParams!$C$27)/$AS$12)^(1-$B$11))^(1/(1-$B$11))</f>
        <v>6.9609279257305161</v>
      </c>
      <c r="AS107" s="23">
        <f>EXP($D107-$D$17)*(($B107*FixedParams!$C$31)^$B$11*(1+FixedParams!$C$25)^(1-$B$11)+(1-$B107)^$B$11*((1+FixedParams!$C$28)/$AS$12)^(1-$B$11))^(1/(1-$B$11))</f>
        <v>6.0364835093326681</v>
      </c>
      <c r="AT107" s="23">
        <f>EXP($D107-$D$17)*(($B107*FixedParams!$C$30)^$B$11*(1+FixedParams!$C$23)^(1-$B$11)+(1-$B107)^$B$11*((1+FixedParams!$C$26)/$AS$12)^(1-$B$11))^(1/(1-$B$11))</f>
        <v>6.0264342239259179</v>
      </c>
      <c r="AU107">
        <f>IF(FixedParams!$H$6=1,IF(AS107&lt;=MIN(AR107:AT107),1,0),$H107)</f>
        <v>0</v>
      </c>
      <c r="AV107">
        <f>IF(FixedParams!$H$6=1,IF(AT107&lt;=MIN(AR107:AT107),1,0),IF(AT107&lt;=AR107,1,0)*(1-$H107))</f>
        <v>1</v>
      </c>
      <c r="AW107" s="23">
        <f>$AS$13*IF(AU107=1,1,IF(AV107=1,FixedParams!$C$46,FixedParams!$C$47))</f>
        <v>0.32315108629483641</v>
      </c>
      <c r="AX107">
        <f>EXP($C107*FixedParams!$B$41)*EXP(IF(AU107+AV107=1,(1-FixedParams!$B$41)*$D107,0))*($B107^((FixedParams!$B$41-1)*$B$11/($B$11-1)))*((1/$B107-1)^$B$11*(AW107)^($B$11-1)+1)^((FixedParams!$B$41-$B$11)/($B$11-1))/((1+IF(AU107=1,FixedParams!$C$25,IF(AV107=1,FixedParams!$C$23,FixedParams!$C$24)))^FixedParams!$B$41)</f>
        <v>7.7032095385832486E-2</v>
      </c>
      <c r="AY107">
        <f t="shared" si="53"/>
        <v>0.81923036134131477</v>
      </c>
      <c r="AZ107">
        <f t="shared" si="54"/>
        <v>33.673923599315074</v>
      </c>
      <c r="BA107">
        <f t="shared" si="55"/>
        <v>33.61385526268721</v>
      </c>
      <c r="BB107">
        <f t="shared" si="56"/>
        <v>67.287778862002284</v>
      </c>
      <c r="BC107" s="23">
        <f t="shared" si="57"/>
        <v>0.9982161764888875</v>
      </c>
      <c r="BD107" s="23">
        <f t="shared" si="58"/>
        <v>1.8739579525471313</v>
      </c>
      <c r="BE107" s="22">
        <f>IF(AU107=1,AZ107*(1+FixedParams!$C$25)+BA107*(1+FixedParams!$C$28)/$AS$12,IF(AV107=1,AZ107*(1+FixedParams!$C$23)+BA107*(1+FixedParams!$C$26)/$AS$12,AZ107*(1+FixedParams!$C$24)+BA107*(1+FixedParams!$C$27)/$AS$12))</f>
        <v>159.13421787251445</v>
      </c>
      <c r="BF107" s="23">
        <f t="shared" si="59"/>
        <v>26.406032482811462</v>
      </c>
      <c r="BG107" s="23">
        <f>BF107^((FixedParams!$B$41-1)/FixedParams!$B$41)*EXP($C107)</f>
        <v>0.3619231834668904</v>
      </c>
      <c r="BH107" s="23">
        <f t="shared" si="60"/>
        <v>4.3901170715127912E-2</v>
      </c>
      <c r="BI107" s="23">
        <f t="shared" si="61"/>
        <v>-8.1660630175935962E-3</v>
      </c>
      <c r="BJ107" s="23">
        <f t="shared" si="35"/>
        <v>5.5141988916447664E-3</v>
      </c>
      <c r="BK107" s="23"/>
    </row>
    <row r="108" spans="1:63">
      <c r="A108">
        <v>0.45500000000000002</v>
      </c>
      <c r="B108">
        <f t="shared" si="36"/>
        <v>0.24619576944182828</v>
      </c>
      <c r="C108">
        <f>(D108-$D$17)*FixedParams!$B$41+$D$9*($A108-0.5)^2+$A108*$B$10</f>
        <v>-1.0264392808724518</v>
      </c>
      <c r="D108">
        <f>(A108-$B$6)*FixedParams!$B$40/(FixedParams!$B$39*Sectors!$B$6)</f>
        <v>-2.7206850181935548E-2</v>
      </c>
      <c r="E108">
        <f t="shared" si="37"/>
        <v>0.35828042796667964</v>
      </c>
      <c r="F108" s="23">
        <f>EXP(-$D$17)*(($B108*FixedParams!$B$30)^$B$11*(1+FixedParams!$B$23)^(1-$B$11)+(1-$B108)^$B$11*((1+FixedParams!$B$26)/$B$12)^(1-$B$11))^(1/(1-$B$11))</f>
        <v>5.0020945690338134</v>
      </c>
      <c r="G108" s="23">
        <f>EXP($D108-$D$17)*(($B108*FixedParams!$B$31)^$B$11*(1+FixedParams!$B$25)^(1-$B$11)+(1-$B108)^$B$11*((1+FixedParams!$B$28)/$B$12)^(1-$B$11))^(1/(1-$B$11))</f>
        <v>4.6816344853723253</v>
      </c>
      <c r="H108">
        <f t="shared" si="38"/>
        <v>1</v>
      </c>
      <c r="I108" s="23">
        <f>$B$13*IF(H108=1,1,FixedParams!$B$46)</f>
        <v>0.3745928365283252</v>
      </c>
      <c r="J108">
        <f>EXP($C108*FixedParams!$B$41)*EXP(IF(H108=1,(1-FixedParams!$B$41)*$D108,0))*($B108^((FixedParams!$B$41-1)*$B$11/($B$11-1)))*((1/$B108-1)^$B$11*(I108)^($B$11-1)+1)^((FixedParams!$B$41-$B$11)/($B$11-1))/((1+IF(H108=1,FixedParams!$B$25,FixedParams!$B$24))^FixedParams!$B$41)</f>
        <v>8.3775004313298373E-2</v>
      </c>
      <c r="K108">
        <f t="shared" si="62"/>
        <v>0.63069272600127424</v>
      </c>
      <c r="L108">
        <f>K108*FixedParams!$B$8/K$15</f>
        <v>28.60261811157747</v>
      </c>
      <c r="M108">
        <f t="shared" si="33"/>
        <v>35.132735536301432</v>
      </c>
      <c r="N108">
        <f t="shared" si="39"/>
        <v>63.735353647878902</v>
      </c>
      <c r="O108" s="23">
        <f t="shared" si="40"/>
        <v>1.2283048845126792</v>
      </c>
      <c r="P108" s="23">
        <f t="shared" si="41"/>
        <v>1.8305895836984991</v>
      </c>
      <c r="Q108" s="22">
        <f>IF(H108=1,L108*(1+FixedParams!$B$25)+M108*FixedParams!$B$33*(1+FixedParams!$B$28)/FixedParams!$B$32,L108*(1+FixedParams!$B$23)+M108*FixedParams!$B$33*(1+FixedParams!$B$26)/FixedParams!$B$32)</f>
        <v>122.60624740894448</v>
      </c>
      <c r="R108" s="23">
        <f t="shared" si="42"/>
        <v>26.188769711096686</v>
      </c>
      <c r="S108" s="23">
        <f>R108^((FixedParams!$B$41-1)/FixedParams!$B$41)*EXP($C108)</f>
        <v>0.35711126462152276</v>
      </c>
      <c r="T108" s="7">
        <f>(L108*FixedParams!$B$32*(FixedParams!$C$25-FixedParams!$C$23)+FixedParams!$B$33*(FixedParams!$C$28-FixedParams!$C$26)*M108)/N108</f>
        <v>633.4228958723636</v>
      </c>
      <c r="U108" s="7">
        <f>(L108*FixedParams!$B$32*(FixedParams!$C$25-FixedParams!$C$23)*$Z$12/$B$12+FixedParams!$B$33*(FixedParams!$C$28-FixedParams!$C$26)*M108)/N108</f>
        <v>143.1284587248216</v>
      </c>
      <c r="V108" s="14">
        <f t="shared" si="34"/>
        <v>-1.1875506883436833</v>
      </c>
      <c r="W108" s="14">
        <f t="shared" si="43"/>
        <v>0.71734451556366918</v>
      </c>
      <c r="X108" s="23"/>
      <c r="Y108" s="23">
        <f>EXP(-$D$17)*(($B108*FixedParams!$B$30)^$B$11*(1+FixedParams!$C$24)^(1-$B$11)+(1-$B108)^$B$11*((1+FixedParams!$C$27)/$Z$12)^(1-$B$11))^(1/(1-$B$11))</f>
        <v>6.6653559042245796</v>
      </c>
      <c r="Z108" s="23">
        <f>EXP($D108-$D$17)*(($B108*FixedParams!$C$31)^$B$11*(1+FixedParams!$C$25)^(1-$B$11)+(1-$B108)^$B$11*((1+FixedParams!$C$28)/$Z$12)^(1-$B$11))^(1/(1-$B$11))</f>
        <v>5.7971412512304097</v>
      </c>
      <c r="AA108" s="23">
        <f>EXP($D108-$D$17)*(($B108*FixedParams!$C$30)^$B$11*(1+FixedParams!$C$23)^(1-$B$11)+(1-$B108)^$B$11*((1+FixedParams!$C$26)/$Z$12)^(1-$B$11))^(1/(1-$B$11))</f>
        <v>5.7906641989644818</v>
      </c>
      <c r="AB108">
        <f>IF(FixedParams!$H$6=1,IF(Z108&lt;=MIN(Y108:AA108),1,0),$H108)</f>
        <v>0</v>
      </c>
      <c r="AC108">
        <f>IF(FixedParams!$H$6=1,IF(AA108&lt;=MIN(Y108:AA108),1,0),IF(AA108&lt;=Y108,1,0)*(1-$H108))</f>
        <v>1</v>
      </c>
      <c r="AD108" s="23">
        <f>$Z$13*IF(AB108=1,1,IF(AC108=1,FixedParams!$C$46,FixedParams!$C$47))</f>
        <v>0.34188853998947488</v>
      </c>
      <c r="AE108">
        <f>EXP($C108*FixedParams!$B$41)*EXP(IF(AB108+AC108=1,(1-FixedParams!$B$41)*$D108,0))*($B108^((FixedParams!$B$41-1)*$B$11/($B$11-1)))*((1/$B108-1)^$B$11*(AD108)^($B$11-1)+1)^((FixedParams!$B$41-$B$11)/($B$11-1))/((1+IF(AB108=1,FixedParams!$C$25,IF(AC108=1,FixedParams!$C$23,FixedParams!$C$24)))^FixedParams!$B$41)</f>
        <v>7.5202977952920094E-2</v>
      </c>
      <c r="AF108">
        <f t="shared" si="44"/>
        <v>0.82166592262898552</v>
      </c>
      <c r="AG108">
        <f t="shared" si="45"/>
        <v>30.811439655283976</v>
      </c>
      <c r="AH108">
        <f t="shared" si="46"/>
        <v>32.999380236006026</v>
      </c>
      <c r="AI108">
        <f t="shared" si="47"/>
        <v>63.810819891290002</v>
      </c>
      <c r="AJ108" s="23">
        <f t="shared" si="48"/>
        <v>1.0710106572494036</v>
      </c>
      <c r="AK108" s="23">
        <f t="shared" si="49"/>
        <v>1.9050515218913275</v>
      </c>
      <c r="AL108" s="22">
        <f>IF(AB108=1,AG108*(1+FixedParams!$C$25)+AH108*(1+FixedParams!$C$28)/$Z$12,IF(AC108=1,AG108*(1+FixedParams!$C$23)+AH108*(1+FixedParams!$C$26)/$Z$12,AG108*(1+FixedParams!$C$24)+AH108*(1+FixedParams!$C$27)/$Z$12))</f>
        <v>147.16026286183035</v>
      </c>
      <c r="AM108" s="23">
        <f t="shared" si="50"/>
        <v>25.413364996738434</v>
      </c>
      <c r="AN108" s="23">
        <f>AM108^((FixedParams!$B$41-1)/FixedParams!$B$41)*EXP($C108)</f>
        <v>0.35712200867224675</v>
      </c>
      <c r="AO108" s="23">
        <f t="shared" si="51"/>
        <v>1.1833558016446962E-3</v>
      </c>
      <c r="AP108" s="23">
        <f t="shared" si="52"/>
        <v>-3.0055465281140559E-2</v>
      </c>
      <c r="AR108" s="23">
        <f>EXP(-$D$17)*(($B108*FixedParams!$B$30)^$B$11*(1+FixedParams!$C$24)^(1-$B$11)+(1-$B108)^$B$11*((1+FixedParams!$C$27)/$AS$12)^(1-$B$11))^(1/(1-$B$11))</f>
        <v>6.9664484553538832</v>
      </c>
      <c r="AS108" s="23">
        <f>EXP($D108-$D$17)*(($B108*FixedParams!$C$31)^$B$11*(1+FixedParams!$C$25)^(1-$B$11)+(1-$B108)^$B$11*((1+FixedParams!$C$28)/$AS$12)^(1-$B$11))^(1/(1-$B$11))</f>
        <v>6.0560046977353412</v>
      </c>
      <c r="AT108" s="23">
        <f>EXP($D108-$D$17)*(($B108*FixedParams!$C$30)^$B$11*(1+FixedParams!$C$23)^(1-$B$11)+(1-$B108)^$B$11*((1+FixedParams!$C$26)/$AS$12)^(1-$B$11))^(1/(1-$B$11))</f>
        <v>6.0425520723050079</v>
      </c>
      <c r="AU108">
        <f>IF(FixedParams!$H$6=1,IF(AS108&lt;=MIN(AR108:AT108),1,0),$H108)</f>
        <v>0</v>
      </c>
      <c r="AV108">
        <f>IF(FixedParams!$H$6=1,IF(AT108&lt;=MIN(AR108:AT108),1,0),IF(AT108&lt;=AR108,1,0)*(1-$H108))</f>
        <v>1</v>
      </c>
      <c r="AW108" s="23">
        <f>$AS$13*IF(AU108=1,1,IF(AV108=1,FixedParams!$C$46,FixedParams!$C$47))</f>
        <v>0.32315108629483641</v>
      </c>
      <c r="AX108">
        <f>EXP($C108*FixedParams!$B$41)*EXP(IF(AU108+AV108=1,(1-FixedParams!$B$41)*$D108,0))*($B108^((FixedParams!$B$41-1)*$B$11/($B$11-1)))*((1/$B108-1)^$B$11*(AW108)^($B$11-1)+1)^((FixedParams!$B$41-$B$11)/($B$11-1))/((1+IF(AU108=1,FixedParams!$C$25,IF(AV108=1,FixedParams!$C$23,FixedParams!$C$24)))^FixedParams!$B$41)</f>
        <v>7.682446435760551E-2</v>
      </c>
      <c r="AY108">
        <f t="shared" si="53"/>
        <v>0.81702222145588033</v>
      </c>
      <c r="AZ108">
        <f t="shared" si="54"/>
        <v>33.583159465919216</v>
      </c>
      <c r="BA108">
        <f t="shared" si="55"/>
        <v>33.051940241424099</v>
      </c>
      <c r="BB108">
        <f t="shared" si="56"/>
        <v>66.635099707343315</v>
      </c>
      <c r="BC108" s="23">
        <f t="shared" si="57"/>
        <v>0.98418197593843992</v>
      </c>
      <c r="BD108" s="23">
        <f t="shared" si="58"/>
        <v>1.8789698997493474</v>
      </c>
      <c r="BE108" s="22">
        <f>IF(AU108=1,AZ108*(1+FixedParams!$C$25)+BA108*(1+FixedParams!$C$28)/$AS$12,IF(AV108=1,AZ108*(1+FixedParams!$C$23)+BA108*(1+FixedParams!$C$26)/$AS$12,AZ108*(1+FixedParams!$C$24)+BA108*(1+FixedParams!$C$27)/$AS$12))</f>
        <v>157.01968620479957</v>
      </c>
      <c r="BF108" s="23">
        <f t="shared" si="59"/>
        <v>25.985657107445071</v>
      </c>
      <c r="BG108" s="23">
        <f>BF108^((FixedParams!$B$41-1)/FixedParams!$B$41)*EXP($C108)</f>
        <v>0.35711404786455242</v>
      </c>
      <c r="BH108" s="23">
        <f t="shared" si="60"/>
        <v>4.4492050408692314E-2</v>
      </c>
      <c r="BI108" s="23">
        <f t="shared" si="61"/>
        <v>-7.7859458017727401E-3</v>
      </c>
      <c r="BJ108" s="23">
        <f t="shared" si="35"/>
        <v>5.8943161074656225E-3</v>
      </c>
      <c r="BK108" s="23"/>
    </row>
    <row r="109" spans="1:63">
      <c r="A109">
        <v>0.46</v>
      </c>
      <c r="B109">
        <f t="shared" si="36"/>
        <v>0.24794335927132732</v>
      </c>
      <c r="C109">
        <f>(D109-$D$17)*FixedParams!$B$41+$D$9*($A109-0.5)^2+$A109*$B$10</f>
        <v>-1.0396196427213853</v>
      </c>
      <c r="D109">
        <f>(A109-$B$6)*FixedParams!$B$40/(FixedParams!$B$39*Sectors!$B$6)</f>
        <v>-2.4520379140567761E-2</v>
      </c>
      <c r="E109">
        <f t="shared" si="37"/>
        <v>0.35358914659040319</v>
      </c>
      <c r="F109" s="23">
        <f>EXP(-$D$17)*(($B109*FixedParams!$B$30)^$B$11*(1+FixedParams!$B$23)^(1-$B$11)+(1-$B109)^$B$11*((1+FixedParams!$B$26)/$B$12)^(1-$B$11))^(1/(1-$B$11))</f>
        <v>5.0043423484559701</v>
      </c>
      <c r="G109" s="23">
        <f>EXP($D109-$D$17)*(($B109*FixedParams!$B$31)^$B$11*(1+FixedParams!$B$25)^(1-$B$11)+(1-$B109)^$B$11*((1+FixedParams!$B$28)/$B$12)^(1-$B$11))^(1/(1-$B$11))</f>
        <v>4.6958304268206943</v>
      </c>
      <c r="H109">
        <f t="shared" si="38"/>
        <v>1</v>
      </c>
      <c r="I109" s="23">
        <f>$B$13*IF(H109=1,1,FixedParams!$B$46)</f>
        <v>0.3745928365283252</v>
      </c>
      <c r="J109">
        <f>EXP($C109*FixedParams!$B$41)*EXP(IF(H109=1,(1-FixedParams!$B$41)*$D109,0))*($B109^((FixedParams!$B$41-1)*$B$11/($B$11-1)))*((1/$B109-1)^$B$11*(I109)^($B$11-1)+1)^((FixedParams!$B$41-$B$11)/($B$11-1))/((1+IF(H109=1,FixedParams!$B$25,FixedParams!$B$24))^FixedParams!$B$41)</f>
        <v>8.3575555788270861E-2</v>
      </c>
      <c r="K109">
        <f t="shared" si="62"/>
        <v>0.62919119538390644</v>
      </c>
      <c r="L109">
        <f>K109*FixedParams!$B$8/K$15</f>
        <v>28.534522024432611</v>
      </c>
      <c r="M109">
        <f t="shared" si="33"/>
        <v>34.558661101526248</v>
      </c>
      <c r="N109">
        <f t="shared" si="39"/>
        <v>63.093183125958859</v>
      </c>
      <c r="O109" s="23">
        <f t="shared" si="40"/>
        <v>1.2111175744221503</v>
      </c>
      <c r="P109" s="23">
        <f t="shared" si="41"/>
        <v>1.83614041057902</v>
      </c>
      <c r="Q109" s="22">
        <f>IF(H109=1,L109*(1+FixedParams!$B$25)+M109*FixedParams!$B$33*(1+FixedParams!$B$28)/FixedParams!$B$32,L109*(1+FixedParams!$B$23)+M109*FixedParams!$B$33*(1+FixedParams!$B$26)/FixedParams!$B$32)</f>
        <v>121.00281696752592</v>
      </c>
      <c r="R109" s="23">
        <f t="shared" si="42"/>
        <v>25.76814023700824</v>
      </c>
      <c r="S109" s="23">
        <f>R109^((FixedParams!$B$41-1)/FixedParams!$B$41)*EXP($C109)</f>
        <v>0.35244100446130655</v>
      </c>
      <c r="T109" s="7">
        <f>(L109*FixedParams!$B$32*(FixedParams!$C$25-FixedParams!$C$23)+FixedParams!$B$33*(FixedParams!$C$28-FixedParams!$C$26)*M109)/N109</f>
        <v>672.99813889023301</v>
      </c>
      <c r="U109" s="7">
        <f>(L109*FixedParams!$B$32*(FixedParams!$C$25-FixedParams!$C$23)*$Z$12/$B$12+FixedParams!$B$33*(FixedParams!$C$28-FixedParams!$C$26)*M109)/N109</f>
        <v>178.89257807183972</v>
      </c>
      <c r="V109" s="14">
        <f t="shared" si="34"/>
        <v>-1.1734591607074616</v>
      </c>
      <c r="W109" s="14">
        <f t="shared" si="43"/>
        <v>0.72043910135681988</v>
      </c>
      <c r="X109" s="23"/>
      <c r="Y109" s="23">
        <f>EXP(-$D$17)*(($B109*FixedParams!$B$30)^$B$11*(1+FixedParams!$C$24)^(1-$B$11)+(1-$B109)^$B$11*((1+FixedParams!$C$27)/$Z$12)^(1-$B$11))^(1/(1-$B$11))</f>
        <v>6.6713931243755598</v>
      </c>
      <c r="Z109" s="23">
        <f>EXP($D109-$D$17)*(($B109*FixedParams!$C$31)^$B$11*(1+FixedParams!$C$25)^(1-$B$11)+(1-$B109)^$B$11*((1+FixedParams!$C$28)/$Z$12)^(1-$B$11))^(1/(1-$B$11))</f>
        <v>5.8165615983403578</v>
      </c>
      <c r="AA109" s="23">
        <f>EXP($D109-$D$17)*(($B109*FixedParams!$C$30)^$B$11*(1+FixedParams!$C$23)^(1-$B$11)+(1-$B109)^$B$11*((1+FixedParams!$C$26)/$Z$12)^(1-$B$11))^(1/(1-$B$11))</f>
        <v>5.8068628951415207</v>
      </c>
      <c r="AB109">
        <f>IF(FixedParams!$H$6=1,IF(Z109&lt;=MIN(Y109:AA109),1,0),$H109)</f>
        <v>0</v>
      </c>
      <c r="AC109">
        <f>IF(FixedParams!$H$6=1,IF(AA109&lt;=MIN(Y109:AA109),1,0),IF(AA109&lt;=Y109,1,0)*(1-$H109))</f>
        <v>1</v>
      </c>
      <c r="AD109" s="23">
        <f>$Z$13*IF(AB109=1,1,IF(AC109=1,FixedParams!$C$46,FixedParams!$C$47))</f>
        <v>0.34188853998947488</v>
      </c>
      <c r="AE109">
        <f>EXP($C109*FixedParams!$B$41)*EXP(IF(AB109+AC109=1,(1-FixedParams!$B$41)*$D109,0))*($B109^((FixedParams!$B$41-1)*$B$11/($B$11-1)))*((1/$B109-1)^$B$11*(AD109)^($B$11-1)+1)^((FixedParams!$B$41-$B$11)/($B$11-1))/((1+IF(AB109=1,FixedParams!$C$25,IF(AC109=1,FixedParams!$C$23,FixedParams!$C$24)))^FixedParams!$B$41)</f>
        <v>7.5015135126567961E-2</v>
      </c>
      <c r="AF109">
        <f t="shared" si="44"/>
        <v>0.81961355644050171</v>
      </c>
      <c r="AG109">
        <f t="shared" si="45"/>
        <v>30.734478502064086</v>
      </c>
      <c r="AH109">
        <f t="shared" si="46"/>
        <v>32.456356734874035</v>
      </c>
      <c r="AI109">
        <f t="shared" si="47"/>
        <v>63.190835236938121</v>
      </c>
      <c r="AJ109" s="23">
        <f t="shared" si="48"/>
        <v>1.0560243191598098</v>
      </c>
      <c r="AK109" s="23">
        <f t="shared" si="49"/>
        <v>1.910380677536416</v>
      </c>
      <c r="AL109" s="22">
        <f>IF(AB109=1,AG109*(1+FixedParams!$C$25)+AH109*(1+FixedParams!$C$28)/$Z$12,IF(AC109=1,AG109*(1+FixedParams!$C$23)+AH109*(1+FixedParams!$C$26)/$Z$12,AG109*(1+FixedParams!$C$24)+AH109*(1+FixedParams!$C$27)/$Z$12))</f>
        <v>145.23568380863605</v>
      </c>
      <c r="AM109" s="23">
        <f t="shared" si="50"/>
        <v>25.011040630932008</v>
      </c>
      <c r="AN109" s="23">
        <f>AM109^((FixedParams!$B$41-1)/FixedParams!$B$41)*EXP($C109)</f>
        <v>0.35245152545918956</v>
      </c>
      <c r="AO109" s="23">
        <f t="shared" si="51"/>
        <v>1.5465477216984752E-3</v>
      </c>
      <c r="AP109" s="23">
        <f t="shared" si="52"/>
        <v>-2.9821501689417457E-2</v>
      </c>
      <c r="AR109" s="23">
        <f>EXP(-$D$17)*(($B109*FixedParams!$B$30)^$B$11*(1+FixedParams!$C$24)^(1-$B$11)+(1-$B109)^$B$11*((1+FixedParams!$C$27)/$AS$12)^(1-$B$11))^(1/(1-$B$11))</f>
        <v>6.9718164138796679</v>
      </c>
      <c r="AS109" s="23">
        <f>EXP($D109-$D$17)*(($B109*FixedParams!$C$31)^$B$11*(1+FixedParams!$C$25)^(1-$B$11)+(1-$B109)^$B$11*((1+FixedParams!$C$28)/$AS$12)^(1-$B$11))^(1/(1-$B$11))</f>
        <v>6.0754476003747309</v>
      </c>
      <c r="AT109" s="23">
        <f>EXP($D109-$D$17)*(($B109*FixedParams!$C$30)^$B$11*(1+FixedParams!$C$23)^(1-$B$11)+(1-$B109)^$B$11*((1+FixedParams!$C$26)/$AS$12)^(1-$B$11))^(1/(1-$B$11))</f>
        <v>6.0585630699097095</v>
      </c>
      <c r="AU109">
        <f>IF(FixedParams!$H$6=1,IF(AS109&lt;=MIN(AR109:AT109),1,0),$H109)</f>
        <v>0</v>
      </c>
      <c r="AV109">
        <f>IF(FixedParams!$H$6=1,IF(AT109&lt;=MIN(AR109:AT109),1,0),IF(AT109&lt;=AR109,1,0)*(1-$H109))</f>
        <v>1</v>
      </c>
      <c r="AW109" s="23">
        <f>$AS$13*IF(AU109=1,1,IF(AV109=1,FixedParams!$C$46,FixedParams!$C$47))</f>
        <v>0.32315108629483641</v>
      </c>
      <c r="AX109">
        <f>EXP($C109*FixedParams!$B$41)*EXP(IF(AU109+AV109=1,(1-FixedParams!$B$41)*$D109,0))*($B109^((FixedParams!$B$41-1)*$B$11/($B$11-1)))*((1/$B109-1)^$B$11*(AW109)^($B$11-1)+1)^((FixedParams!$B$41-$B$11)/($B$11-1))/((1+IF(AU109=1,FixedParams!$C$25,IF(AV109=1,FixedParams!$C$23,FixedParams!$C$24)))^FixedParams!$B$41)</f>
        <v>7.6626917354841437E-2</v>
      </c>
      <c r="AY109">
        <f t="shared" si="53"/>
        <v>0.81492132439932596</v>
      </c>
      <c r="AZ109">
        <f t="shared" si="54"/>
        <v>33.496803478261967</v>
      </c>
      <c r="BA109">
        <f t="shared" si="55"/>
        <v>32.505653366653355</v>
      </c>
      <c r="BB109">
        <f t="shared" si="56"/>
        <v>66.002456844915315</v>
      </c>
      <c r="BC109" s="23">
        <f t="shared" si="57"/>
        <v>0.97041060612688534</v>
      </c>
      <c r="BD109" s="23">
        <f t="shared" si="58"/>
        <v>1.8839486210254253</v>
      </c>
      <c r="BE109" s="22">
        <f>IF(AU109=1,AZ109*(1+FixedParams!$C$25)+BA109*(1+FixedParams!$C$28)/$AS$12,IF(AV109=1,AZ109*(1+FixedParams!$C$23)+BA109*(1+FixedParams!$C$26)/$AS$12,AZ109*(1+FixedParams!$C$24)+BA109*(1+FixedParams!$C$27)/$AS$12))</f>
        <v>154.96614164284281</v>
      </c>
      <c r="BF109" s="23">
        <f t="shared" si="59"/>
        <v>25.578035559701167</v>
      </c>
      <c r="BG109" s="23">
        <f>BF109^((FixedParams!$B$41-1)/FixedParams!$B$41)*EXP($C109)</f>
        <v>0.35244361685863318</v>
      </c>
      <c r="BH109" s="23">
        <f t="shared" si="60"/>
        <v>4.5079235414472688E-2</v>
      </c>
      <c r="BI109" s="23">
        <f t="shared" si="61"/>
        <v>-7.4048570514434302E-3</v>
      </c>
      <c r="BJ109" s="23">
        <f t="shared" si="35"/>
        <v>6.2754048577949324E-3</v>
      </c>
      <c r="BK109" s="23"/>
    </row>
    <row r="110" spans="1:63">
      <c r="A110">
        <v>0.46500000000000002</v>
      </c>
      <c r="B110">
        <f t="shared" si="36"/>
        <v>0.2496909491008264</v>
      </c>
      <c r="C110">
        <f>(D110-$D$17)*FixedParams!$B$41+$D$9*($A110-0.5)^2+$A110*$B$10</f>
        <v>-1.0525875062320136</v>
      </c>
      <c r="D110">
        <f>(A110-$B$6)*FixedParams!$B$40/(FixedParams!$B$39*Sectors!$B$6)</f>
        <v>-2.183390809919997E-2</v>
      </c>
      <c r="E110">
        <f t="shared" si="37"/>
        <v>0.34903345344438585</v>
      </c>
      <c r="F110" s="23">
        <f>EXP(-$D$17)*(($B110*FixedParams!$B$30)^$B$11*(1+FixedParams!$B$23)^(1-$B$11)+(1-$B110)^$B$11*((1+FixedParams!$B$26)/$B$12)^(1-$B$11))^(1/(1-$B$11))</f>
        <v>5.0064737922670801</v>
      </c>
      <c r="G110" s="23">
        <f>EXP($D110-$D$17)*(($B110*FixedParams!$B$31)^$B$11*(1+FixedParams!$B$25)^(1-$B$11)+(1-$B110)^$B$11*((1+FixedParams!$B$28)/$B$12)^(1-$B$11))^(1/(1-$B$11))</f>
        <v>4.7099576188930596</v>
      </c>
      <c r="H110">
        <f t="shared" si="38"/>
        <v>1</v>
      </c>
      <c r="I110" s="23">
        <f>$B$13*IF(H110=1,1,FixedParams!$B$46)</f>
        <v>0.3745928365283252</v>
      </c>
      <c r="J110">
        <f>EXP($C110*FixedParams!$B$41)*EXP(IF(H110=1,(1-FixedParams!$B$41)*$D110,0))*($B110^((FixedParams!$B$41-1)*$B$11/($B$11-1)))*((1/$B110-1)^$B$11*(I110)^($B$11-1)+1)^((FixedParams!$B$41-$B$11)/($B$11-1))/((1+IF(H110=1,FixedParams!$B$25,FixedParams!$B$24))^FixedParams!$B$41)</f>
        <v>8.3387077684686201E-2</v>
      </c>
      <c r="K110">
        <f t="shared" si="62"/>
        <v>0.62777225461612318</v>
      </c>
      <c r="L110">
        <f>K110*FixedParams!$B$8/K$15</f>
        <v>28.470171479023321</v>
      </c>
      <c r="M110">
        <f t="shared" si="33"/>
        <v>34.000504616893572</v>
      </c>
      <c r="N110">
        <f t="shared" si="39"/>
        <v>62.470676095916893</v>
      </c>
      <c r="O110" s="23">
        <f t="shared" si="40"/>
        <v>1.1942500817722497</v>
      </c>
      <c r="P110" s="23">
        <f t="shared" si="41"/>
        <v>1.8416643554182384</v>
      </c>
      <c r="Q110" s="22">
        <f>IF(H110=1,L110*(1+FixedParams!$B$25)+M110*FixedParams!$B$33*(1+FixedParams!$B$28)/FixedParams!$B$32,L110*(1+FixedParams!$B$23)+M110*FixedParams!$B$33*(1+FixedParams!$B$26)/FixedParams!$B$32)</f>
        <v>119.4457071120261</v>
      </c>
      <c r="R110" s="23">
        <f t="shared" si="42"/>
        <v>25.360250935781966</v>
      </c>
      <c r="S110" s="23">
        <f>R110^((FixedParams!$B$41-1)/FixedParams!$B$41)*EXP($C110)</f>
        <v>0.34790566077855373</v>
      </c>
      <c r="T110" s="7">
        <f>(L110*FixedParams!$B$32*(FixedParams!$C$25-FixedParams!$C$23)+FixedParams!$B$33*(FixedParams!$C$28-FixedParams!$C$26)*M110)/N110</f>
        <v>712.43975452649988</v>
      </c>
      <c r="U110" s="7">
        <f>(L110*FixedParams!$B$32*(FixedParams!$C$25-FixedParams!$C$23)*$Z$12/$B$12+FixedParams!$B$33*(FixedParams!$C$28-FixedParams!$C$26)*M110)/N110</f>
        <v>214.53593844786363</v>
      </c>
      <c r="V110" s="14">
        <f t="shared" si="34"/>
        <v>-1.1594340539035497</v>
      </c>
      <c r="W110" s="14">
        <f t="shared" si="43"/>
        <v>0.72350315451053382</v>
      </c>
      <c r="X110" s="23"/>
      <c r="Y110" s="23">
        <f>EXP(-$D$17)*(($B110*FixedParams!$B$30)^$B$11*(1+FixedParams!$C$24)^(1-$B$11)+(1-$B110)^$B$11*((1+FixedParams!$C$27)/$Z$12)^(1-$B$11))^(1/(1-$B$11))</f>
        <v>6.6772885416698635</v>
      </c>
      <c r="Z110" s="23">
        <f>EXP($D110-$D$17)*(($B110*FixedParams!$C$31)^$B$11*(1+FixedParams!$C$25)^(1-$B$11)+(1-$B110)^$B$11*((1+FixedParams!$C$28)/$Z$12)^(1-$B$11))^(1/(1-$B$11))</f>
        <v>5.8359137583305589</v>
      </c>
      <c r="AA110" s="23">
        <f>EXP($D110-$D$17)*(($B110*FixedParams!$C$30)^$B$11*(1+FixedParams!$C$23)^(1-$B$11)+(1-$B110)^$B$11*((1+FixedParams!$C$26)/$Z$12)^(1-$B$11))^(1/(1-$B$11))</f>
        <v>5.8229651764249644</v>
      </c>
      <c r="AB110">
        <f>IF(FixedParams!$H$6=1,IF(Z110&lt;=MIN(Y110:AA110),1,0),$H110)</f>
        <v>0</v>
      </c>
      <c r="AC110">
        <f>IF(FixedParams!$H$6=1,IF(AA110&lt;=MIN(Y110:AA110),1,0),IF(AA110&lt;=Y110,1,0)*(1-$H110))</f>
        <v>1</v>
      </c>
      <c r="AD110" s="23">
        <f>$Z$13*IF(AB110=1,1,IF(AC110=1,FixedParams!$C$46,FixedParams!$C$47))</f>
        <v>0.34188853998947488</v>
      </c>
      <c r="AE110">
        <f>EXP($C110*FixedParams!$B$41)*EXP(IF(AB110+AC110=1,(1-FixedParams!$B$41)*$D110,0))*($B110^((FixedParams!$B$41-1)*$B$11/($B$11-1)))*((1/$B110-1)^$B$11*(AD110)^($B$11-1)+1)^((FixedParams!$B$41-$B$11)/($B$11-1))/((1+IF(AB110=1,FixedParams!$C$25,IF(AC110=1,FixedParams!$C$23,FixedParams!$C$24)))^FixedParams!$B$41)</f>
        <v>7.4837158303445214E-2</v>
      </c>
      <c r="AF110">
        <f t="shared" si="44"/>
        <v>0.81766898596525706</v>
      </c>
      <c r="AG110">
        <f t="shared" si="45"/>
        <v>30.661559552642714</v>
      </c>
      <c r="AH110">
        <f t="shared" si="46"/>
        <v>31.928398405219486</v>
      </c>
      <c r="AI110">
        <f t="shared" si="47"/>
        <v>62.589957957862197</v>
      </c>
      <c r="AJ110" s="23">
        <f t="shared" si="48"/>
        <v>1.0413168433393527</v>
      </c>
      <c r="AK110" s="23">
        <f t="shared" si="49"/>
        <v>1.915678113963559</v>
      </c>
      <c r="AL110" s="22">
        <f>IF(AB110=1,AG110*(1+FixedParams!$C$25)+AH110*(1+FixedParams!$C$28)/$Z$12,IF(AC110=1,AG110*(1+FixedParams!$C$23)+AH110*(1+FixedParams!$C$26)/$Z$12,AG110*(1+FixedParams!$C$24)+AH110*(1+FixedParams!$C$27)/$Z$12))</f>
        <v>143.36670262637867</v>
      </c>
      <c r="AM110" s="23">
        <f t="shared" si="50"/>
        <v>24.620910186242828</v>
      </c>
      <c r="AN110" s="23">
        <f>AM110^((FixedParams!$B$41-1)/FixedParams!$B$41)*EXP($C110)</f>
        <v>0.3479159646970762</v>
      </c>
      <c r="AO110" s="23">
        <f t="shared" si="51"/>
        <v>1.9075850529438915E-3</v>
      </c>
      <c r="AP110" s="23">
        <f t="shared" si="52"/>
        <v>-2.958693500684248E-2</v>
      </c>
      <c r="AR110" s="23">
        <f>EXP(-$D$17)*(($B110*FixedParams!$B$30)^$B$11*(1+FixedParams!$C$24)^(1-$B$11)+(1-$B110)^$B$11*((1+FixedParams!$C$27)/$AS$12)^(1-$B$11))^(1/(1-$B$11))</f>
        <v>6.9770316156701107</v>
      </c>
      <c r="AS110" s="23">
        <f>EXP($D110-$D$17)*(($B110*FixedParams!$C$31)^$B$11*(1+FixedParams!$C$25)^(1-$B$11)+(1-$B110)^$B$11*((1+FixedParams!$C$28)/$AS$12)^(1-$B$11))^(1/(1-$B$11))</f>
        <v>6.0948112746122227</v>
      </c>
      <c r="AT110" s="23">
        <f>EXP($D110-$D$17)*(($B110*FixedParams!$C$30)^$B$11*(1+FixedParams!$C$23)^(1-$B$11)+(1-$B110)^$B$11*((1+FixedParams!$C$26)/$AS$12)^(1-$B$11))^(1/(1-$B$11))</f>
        <v>6.0744665068980863</v>
      </c>
      <c r="AU110">
        <f>IF(FixedParams!$H$6=1,IF(AS110&lt;=MIN(AR110:AT110),1,0),$H110)</f>
        <v>0</v>
      </c>
      <c r="AV110">
        <f>IF(FixedParams!$H$6=1,IF(AT110&lt;=MIN(AR110:AT110),1,0),IF(AT110&lt;=AR110,1,0)*(1-$H110))</f>
        <v>1</v>
      </c>
      <c r="AW110" s="23">
        <f>$AS$13*IF(AU110=1,1,IF(AV110=1,FixedParams!$C$46,FixedParams!$C$47))</f>
        <v>0.32315108629483641</v>
      </c>
      <c r="AX110">
        <f>EXP($C110*FixedParams!$B$41)*EXP(IF(AU110+AV110=1,(1-FixedParams!$B$41)*$D110,0))*($B110^((FixedParams!$B$41-1)*$B$11/($B$11-1)))*((1/$B110-1)^$B$11*(AW110)^($B$11-1)+1)^((FixedParams!$B$41-$B$11)/($B$11-1))/((1+IF(AU110=1,FixedParams!$C$25,IF(AV110=1,FixedParams!$C$23,FixedParams!$C$24)))^FixedParams!$B$41)</f>
        <v>7.6439462867290614E-2</v>
      </c>
      <c r="AY110">
        <f t="shared" si="53"/>
        <v>0.81292776045948856</v>
      </c>
      <c r="AZ110">
        <f t="shared" si="54"/>
        <v>33.41485934756529</v>
      </c>
      <c r="BA110">
        <f t="shared" si="55"/>
        <v>31.97452823337364</v>
      </c>
      <c r="BB110">
        <f t="shared" si="56"/>
        <v>65.38938758093893</v>
      </c>
      <c r="BC110" s="23">
        <f t="shared" si="57"/>
        <v>0.9568954907393139</v>
      </c>
      <c r="BD110" s="23">
        <f t="shared" si="58"/>
        <v>1.8888938956455117</v>
      </c>
      <c r="BE110" s="22">
        <f>IF(AU110=1,AZ110*(1+FixedParams!$C$25)+BA110*(1+FixedParams!$C$28)/$AS$12,IF(AV110=1,AZ110*(1+FixedParams!$C$23)+BA110*(1+FixedParams!$C$26)/$AS$12,AZ110*(1+FixedParams!$C$24)+BA110*(1+FixedParams!$C$27)/$AS$12))</f>
        <v>152.97192042406863</v>
      </c>
      <c r="BF110" s="23">
        <f t="shared" si="59"/>
        <v>25.182774528488334</v>
      </c>
      <c r="BG110" s="23">
        <f>BF110^((FixedParams!$B$41-1)/FixedParams!$B$41)*EXP($C110)</f>
        <v>0.34790810650966347</v>
      </c>
      <c r="BH110" s="23">
        <f t="shared" si="60"/>
        <v>4.5662711714951433E-2</v>
      </c>
      <c r="BI110" s="23">
        <f t="shared" si="61"/>
        <v>-7.0228141307179829E-3</v>
      </c>
      <c r="BJ110" s="23">
        <f t="shared" si="35"/>
        <v>6.6574477785203796E-3</v>
      </c>
      <c r="BK110" s="23"/>
    </row>
    <row r="111" spans="1:63">
      <c r="A111">
        <v>0.47000000000000003</v>
      </c>
      <c r="B111">
        <f t="shared" si="36"/>
        <v>0.25143853893032542</v>
      </c>
      <c r="C111">
        <f>(D111-$D$17)*FixedParams!$B$41+$D$9*($A111-0.5)^2+$A111*$B$10</f>
        <v>-1.0653428714043369</v>
      </c>
      <c r="D111">
        <f>(A111-$B$6)*FixedParams!$B$40/(FixedParams!$B$39*Sectors!$B$6)</f>
        <v>-1.9147437057832183E-2</v>
      </c>
      <c r="E111">
        <f t="shared" si="37"/>
        <v>0.34460967770446754</v>
      </c>
      <c r="F111" s="23">
        <f>EXP(-$D$17)*(($B111*FixedParams!$B$30)^$B$11*(1+FixedParams!$B$23)^(1-$B$11)+(1-$B111)^$B$11*((1+FixedParams!$B$26)/$B$12)^(1-$B$11))^(1/(1-$B$11))</f>
        <v>5.0084889437980369</v>
      </c>
      <c r="G111" s="23">
        <f>EXP($D111-$D$17)*(($B111*FixedParams!$B$31)^$B$11*(1+FixedParams!$B$25)^(1-$B$11)+(1-$B111)^$B$11*((1+FixedParams!$B$28)/$B$12)^(1-$B$11))^(1/(1-$B$11))</f>
        <v>4.724015387275319</v>
      </c>
      <c r="H111">
        <f t="shared" si="38"/>
        <v>1</v>
      </c>
      <c r="I111" s="23">
        <f>$B$13*IF(H111=1,1,FixedParams!$B$46)</f>
        <v>0.3745928365283252</v>
      </c>
      <c r="J111">
        <f>EXP($C111*FixedParams!$B$41)*EXP(IF(H111=1,(1-FixedParams!$B$41)*$D111,0))*($B111^((FixedParams!$B$41-1)*$B$11/($B$11-1)))*((1/$B111-1)^$B$11*(I111)^($B$11-1)+1)^((FixedParams!$B$41-$B$11)/($B$11-1))/((1+IF(H111=1,FixedParams!$B$25,FixedParams!$B$24))^FixedParams!$B$41)</f>
        <v>8.3209586163068699E-2</v>
      </c>
      <c r="K111">
        <f t="shared" si="62"/>
        <v>0.62643602536100529</v>
      </c>
      <c r="L111">
        <f>K111*FixedParams!$B$8/K$15</f>
        <v>28.409571992905931</v>
      </c>
      <c r="M111">
        <f t="shared" si="33"/>
        <v>33.45779550443315</v>
      </c>
      <c r="N111">
        <f t="shared" si="39"/>
        <v>61.867367497339082</v>
      </c>
      <c r="O111" s="23">
        <f t="shared" si="40"/>
        <v>1.1776944585010924</v>
      </c>
      <c r="P111" s="23">
        <f t="shared" si="41"/>
        <v>1.8471611545491864</v>
      </c>
      <c r="Q111" s="22">
        <f>IF(H111=1,L111*(1+FixedParams!$B$25)+M111*FixedParams!$B$33*(1+FixedParams!$B$28)/FixedParams!$B$32,L111*(1+FixedParams!$B$23)+M111*FixedParams!$B$33*(1+FixedParams!$B$26)/FixedParams!$B$32)</f>
        <v>117.93366492944165</v>
      </c>
      <c r="R111" s="23">
        <f t="shared" si="42"/>
        <v>24.96470804204186</v>
      </c>
      <c r="S111" s="23">
        <f>R111^((FixedParams!$B$41-1)/FixedParams!$B$41)*EXP($C111)</f>
        <v>0.34350158425394733</v>
      </c>
      <c r="T111" s="7">
        <f>(L111*FixedParams!$B$32*(FixedParams!$C$25-FixedParams!$C$23)+FixedParams!$B$33*(FixedParams!$C$28-FixedParams!$C$26)*M111)/N111</f>
        <v>751.74627429461191</v>
      </c>
      <c r="U111" s="7">
        <f>(L111*FixedParams!$B$32*(FixedParams!$C$25-FixedParams!$C$23)*$Z$12/$B$12+FixedParams!$B$33*(FixedParams!$C$28-FixedParams!$C$26)*M111)/N111</f>
        <v>250.05721278262732</v>
      </c>
      <c r="V111" s="14">
        <f t="shared" si="34"/>
        <v>-1.1454742906413053</v>
      </c>
      <c r="W111" s="14">
        <f t="shared" si="43"/>
        <v>0.72653761666684447</v>
      </c>
      <c r="X111" s="23"/>
      <c r="Y111" s="23">
        <f>EXP(-$D$17)*(($B111*FixedParams!$B$30)^$B$11*(1+FixedParams!$C$24)^(1-$B$11)+(1-$B111)^$B$11*((1+FixedParams!$C$27)/$Z$12)^(1-$B$11))^(1/(1-$B$11))</f>
        <v>6.6830419023108787</v>
      </c>
      <c r="Z111" s="23">
        <f>EXP($D111-$D$17)*(($B111*FixedParams!$C$31)^$B$11*(1+FixedParams!$C$25)^(1-$B$11)+(1-$B111)^$B$11*((1+FixedParams!$C$28)/$Z$12)^(1-$B$11))^(1/(1-$B$11))</f>
        <v>5.8551967929005633</v>
      </c>
      <c r="AA111" s="23">
        <f>EXP($D111-$D$17)*(($B111*FixedParams!$C$30)^$B$11*(1+FixedParams!$C$23)^(1-$B$11)+(1-$B111)^$B$11*((1+FixedParams!$C$26)/$Z$12)^(1-$B$11))^(1/(1-$B$11))</f>
        <v>5.8389703044224595</v>
      </c>
      <c r="AB111">
        <f>IF(FixedParams!$H$6=1,IF(Z111&lt;=MIN(Y111:AA111),1,0),$H111)</f>
        <v>0</v>
      </c>
      <c r="AC111">
        <f>IF(FixedParams!$H$6=1,IF(AA111&lt;=MIN(Y111:AA111),1,0),IF(AA111&lt;=Y111,1,0)*(1-$H111))</f>
        <v>1</v>
      </c>
      <c r="AD111" s="23">
        <f>$Z$13*IF(AB111=1,1,IF(AC111=1,FixedParams!$C$46,FixedParams!$C$47))</f>
        <v>0.34188853998947488</v>
      </c>
      <c r="AE111">
        <f>EXP($C111*FixedParams!$B$41)*EXP(IF(AB111+AC111=1,(1-FixedParams!$B$41)*$D111,0))*($B111^((FixedParams!$B$41-1)*$B$11/($B$11-1)))*((1/$B111-1)^$B$11*(AD111)^($B$11-1)+1)^((FixedParams!$B$41-$B$11)/($B$11-1))/((1+IF(AB111=1,FixedParams!$C$25,IF(AC111=1,FixedParams!$C$23,FixedParams!$C$24)))^FixedParams!$B$41)</f>
        <v>7.4669059059239151E-2</v>
      </c>
      <c r="AF111">
        <f t="shared" si="44"/>
        <v>0.81583233767893149</v>
      </c>
      <c r="AG111">
        <f t="shared" si="45"/>
        <v>30.59268754969894</v>
      </c>
      <c r="AH111">
        <f t="shared" si="46"/>
        <v>31.415058747419312</v>
      </c>
      <c r="AI111">
        <f t="shared" si="47"/>
        <v>62.007746297118253</v>
      </c>
      <c r="AJ111" s="23">
        <f t="shared" si="48"/>
        <v>1.0268812995387999</v>
      </c>
      <c r="AK111" s="23">
        <f t="shared" si="49"/>
        <v>1.9209435882514905</v>
      </c>
      <c r="AL111" s="22">
        <f>IF(AB111=1,AG111*(1+FixedParams!$C$25)+AH111*(1+FixedParams!$C$28)/$Z$12,IF(AC111=1,AG111*(1+FixedParams!$C$23)+AH111*(1+FixedParams!$C$26)/$Z$12,AG111*(1+FixedParams!$C$24)+AH111*(1+FixedParams!$C$27)/$Z$12))</f>
        <v>141.55181545139166</v>
      </c>
      <c r="AM111" s="23">
        <f t="shared" si="50"/>
        <v>24.242598963755604</v>
      </c>
      <c r="AN111" s="23">
        <f>AM111^((FixedParams!$B$41-1)/FixedParams!$B$41)*EXP($C111)</f>
        <v>0.3435116768761623</v>
      </c>
      <c r="AO111" s="23">
        <f t="shared" si="51"/>
        <v>2.2664578149883719E-3</v>
      </c>
      <c r="AP111" s="23">
        <f t="shared" si="52"/>
        <v>-2.935177576290272E-2</v>
      </c>
      <c r="AR111" s="23">
        <f>EXP(-$D$17)*(($B111*FixedParams!$B$30)^$B$11*(1+FixedParams!$C$24)^(1-$B$11)+(1-$B111)^$B$11*((1+FixedParams!$C$27)/$AS$12)^(1-$B$11))^(1/(1-$B$11))</f>
        <v>6.9820938868852904</v>
      </c>
      <c r="AS111" s="23">
        <f>EXP($D111-$D$17)*(($B111*FixedParams!$C$31)^$B$11*(1+FixedParams!$C$25)^(1-$B$11)+(1-$B111)^$B$11*((1+FixedParams!$C$28)/$AS$12)^(1-$B$11))^(1/(1-$B$11))</f>
        <v>6.114094783556455</v>
      </c>
      <c r="AT111" s="23">
        <f>EXP($D111-$D$17)*(($B111*FixedParams!$C$30)^$B$11*(1+FixedParams!$C$23)^(1-$B$11)+(1-$B111)^$B$11*((1+FixedParams!$C$26)/$AS$12)^(1-$B$11))^(1/(1-$B$11))</f>
        <v>6.0902616835856742</v>
      </c>
      <c r="AU111">
        <f>IF(FixedParams!$H$6=1,IF(AS111&lt;=MIN(AR111:AT111),1,0),$H111)</f>
        <v>0</v>
      </c>
      <c r="AV111">
        <f>IF(FixedParams!$H$6=1,IF(AT111&lt;=MIN(AR111:AT111),1,0),IF(AT111&lt;=AR111,1,0)*(1-$H111))</f>
        <v>1</v>
      </c>
      <c r="AW111" s="23">
        <f>$AS$13*IF(AU111=1,1,IF(AV111=1,FixedParams!$C$46,FixedParams!$C$47))</f>
        <v>0.32315108629483641</v>
      </c>
      <c r="AX111">
        <f>EXP($C111*FixedParams!$B$41)*EXP(IF(AU111+AV111=1,(1-FixedParams!$B$41)*$D111,0))*($B111^((FixedParams!$B$41-1)*$B$11/($B$11-1)))*((1/$B111-1)^$B$11*(AW111)^($B$11-1)+1)^((FixedParams!$B$41-$B$11)/($B$11-1))/((1+IF(AU111=1,FixedParams!$C$25,IF(AV111=1,FixedParams!$C$23,FixedParams!$C$24)))^FixedParams!$B$41)</f>
        <v>7.6262110838746885E-2</v>
      </c>
      <c r="AY111">
        <f t="shared" si="53"/>
        <v>0.81104163538784457</v>
      </c>
      <c r="AZ111">
        <f t="shared" si="54"/>
        <v>33.337331420673884</v>
      </c>
      <c r="BA111">
        <f t="shared" si="55"/>
        <v>31.458114761993912</v>
      </c>
      <c r="BB111">
        <f t="shared" si="56"/>
        <v>64.795446182667803</v>
      </c>
      <c r="BC111" s="23">
        <f t="shared" si="57"/>
        <v>0.94363026137375261</v>
      </c>
      <c r="BD111" s="23">
        <f t="shared" si="58"/>
        <v>1.8938055060382839</v>
      </c>
      <c r="BE111" s="22">
        <f>IF(AU111=1,AZ111*(1+FixedParams!$C$25)+BA111*(1+FixedParams!$C$28)/$AS$12,IF(AV111=1,AZ111*(1+FixedParams!$C$23)+BA111*(1+FixedParams!$C$26)/$AS$12,AZ111*(1+FixedParams!$C$24)+BA111*(1+FixedParams!$C$27)/$AS$12))</f>
        <v>151.03541790672949</v>
      </c>
      <c r="BF111" s="23">
        <f t="shared" si="59"/>
        <v>24.799495613430945</v>
      </c>
      <c r="BG111" s="23">
        <f>BF111^((FixedParams!$B$41-1)/FixedParams!$B$41)*EXP($C111)</f>
        <v>0.34350386733824595</v>
      </c>
      <c r="BH111" s="23">
        <f t="shared" si="60"/>
        <v>4.6242466228180429E-2</v>
      </c>
      <c r="BI111" s="23">
        <f t="shared" si="61"/>
        <v>-6.6398343972901746E-3</v>
      </c>
      <c r="BJ111" s="23">
        <f t="shared" si="35"/>
        <v>7.040427511948188E-3</v>
      </c>
      <c r="BK111" s="23"/>
    </row>
    <row r="112" spans="1:63">
      <c r="A112">
        <v>0.47500000000000003</v>
      </c>
      <c r="B112">
        <f t="shared" si="36"/>
        <v>0.25318612875982449</v>
      </c>
      <c r="C112">
        <f>(D112-$D$17)*FixedParams!$B$41+$D$9*($A112-0.5)^2+$A112*$B$10</f>
        <v>-1.0778857382383547</v>
      </c>
      <c r="D112">
        <f>(A112-$B$6)*FixedParams!$B$40/(FixedParams!$B$39*Sectors!$B$6)</f>
        <v>-1.6460966016464396E-2</v>
      </c>
      <c r="E112">
        <f t="shared" si="37"/>
        <v>0.34031427902789113</v>
      </c>
      <c r="F112" s="23">
        <f>EXP(-$D$17)*(($B112*FixedParams!$B$30)^$B$11*(1+FixedParams!$B$23)^(1-$B$11)+(1-$B112)^$B$11*((1+FixedParams!$B$26)/$B$12)^(1-$B$11))^(1/(1-$B$11))</f>
        <v>5.0103878558037716</v>
      </c>
      <c r="G112" s="23">
        <f>EXP($D112-$D$17)*(($B112*FixedParams!$B$31)^$B$11*(1+FixedParams!$B$25)^(1-$B$11)+(1-$B112)^$B$11*((1+FixedParams!$B$28)/$B$12)^(1-$B$11))^(1/(1-$B$11))</f>
        <v>4.738003063361159</v>
      </c>
      <c r="H112">
        <f t="shared" si="38"/>
        <v>1</v>
      </c>
      <c r="I112" s="23">
        <f>$B$13*IF(H112=1,1,FixedParams!$B$46)</f>
        <v>0.3745928365283252</v>
      </c>
      <c r="J112">
        <f>EXP($C112*FixedParams!$B$41)*EXP(IF(H112=1,(1-FixedParams!$B$41)*$D112,0))*($B112^((FixedParams!$B$41-1)*$B$11/($B$11-1)))*((1/$B112-1)^$B$11*(I112)^($B$11-1)+1)^((FixedParams!$B$41-$B$11)/($B$11-1))/((1+IF(H112=1,FixedParams!$B$25,FixedParams!$B$24))^FixedParams!$B$41)</f>
        <v>8.304309916072479E-2</v>
      </c>
      <c r="K112">
        <f t="shared" si="62"/>
        <v>0.62518264265798107</v>
      </c>
      <c r="L112">
        <f>K112*FixedParams!$B$8/K$15</f>
        <v>28.352729690269026</v>
      </c>
      <c r="M112">
        <f t="shared" si="33"/>
        <v>32.930079603199111</v>
      </c>
      <c r="N112">
        <f t="shared" si="39"/>
        <v>61.282809293468134</v>
      </c>
      <c r="O112" s="23">
        <f t="shared" si="40"/>
        <v>1.1614430061208916</v>
      </c>
      <c r="P112" s="23">
        <f t="shared" si="41"/>
        <v>1.8526305465367265</v>
      </c>
      <c r="Q112" s="22">
        <f>IF(H112=1,L112*(1+FixedParams!$B$25)+M112*FixedParams!$B$33*(1+FixedParams!$B$28)/FixedParams!$B$32,L112*(1+FixedParams!$B$23)+M112*FixedParams!$B$33*(1+FixedParams!$B$26)/FixedParams!$B$32)</f>
        <v>116.46548201759057</v>
      </c>
      <c r="R112" s="23">
        <f t="shared" si="42"/>
        <v>24.581132696644875</v>
      </c>
      <c r="S112" s="23">
        <f>R112^((FixedParams!$B$41-1)/FixedParams!$B$41)*EXP($C112)</f>
        <v>0.33922525521340458</v>
      </c>
      <c r="T112" s="7">
        <f>(L112*FixedParams!$B$32*(FixedParams!$C$25-FixedParams!$C$23)+FixedParams!$B$33*(FixedParams!$C$28-FixedParams!$C$26)*M112)/N112</f>
        <v>790.91627432549353</v>
      </c>
      <c r="U112" s="7">
        <f>(L112*FixedParams!$B$32*(FixedParams!$C$25-FixedParams!$C$23)*$Z$12/$B$12+FixedParams!$B$33*(FixedParams!$C$28-FixedParams!$C$26)*M112)/N112</f>
        <v>285.45511432664591</v>
      </c>
      <c r="V112" s="14">
        <f t="shared" si="34"/>
        <v>-1.131578814965529</v>
      </c>
      <c r="W112" s="14">
        <f t="shared" si="43"/>
        <v>0.72954340749253999</v>
      </c>
      <c r="X112" s="23"/>
      <c r="Y112" s="23">
        <f>EXP(-$D$17)*(($B112*FixedParams!$B$30)^$B$11*(1+FixedParams!$C$24)^(1-$B$11)+(1-$B112)^$B$11*((1+FixedParams!$C$27)/$Z$12)^(1-$B$11))^(1/(1-$B$11))</f>
        <v>6.6886529631720046</v>
      </c>
      <c r="Z112" s="23">
        <f>EXP($D112-$D$17)*(($B112*FixedParams!$C$31)^$B$11*(1+FixedParams!$C$25)^(1-$B$11)+(1-$B112)^$B$11*((1+FixedParams!$C$28)/$Z$12)^(1-$B$11))^(1/(1-$B$11))</f>
        <v>5.8744097682182872</v>
      </c>
      <c r="AA112" s="23">
        <f>EXP($D112-$D$17)*(($B112*FixedParams!$C$30)^$B$11*(1+FixedParams!$C$23)^(1-$B$11)+(1-$B112)^$B$11*((1+FixedParams!$C$26)/$Z$12)^(1-$B$11))^(1/(1-$B$11))</f>
        <v>5.8548775495558036</v>
      </c>
      <c r="AB112">
        <f>IF(FixedParams!$H$6=1,IF(Z112&lt;=MIN(Y112:AA112),1,0),$H112)</f>
        <v>0</v>
      </c>
      <c r="AC112">
        <f>IF(FixedParams!$H$6=1,IF(AA112&lt;=MIN(Y112:AA112),1,0),IF(AA112&lt;=Y112,1,0)*(1-$H112))</f>
        <v>1</v>
      </c>
      <c r="AD112" s="23">
        <f>$Z$13*IF(AB112=1,1,IF(AC112=1,FixedParams!$C$46,FixedParams!$C$47))</f>
        <v>0.34188853998947488</v>
      </c>
      <c r="AE112">
        <f>EXP($C112*FixedParams!$B$41)*EXP(IF(AB112+AC112=1,(1-FixedParams!$B$41)*$D112,0))*($B112^((FixedParams!$B$41-1)*$B$11/($B$11-1)))*((1/$B112-1)^$B$11*(AD112)^($B$11-1)+1)^((FixedParams!$B$41-$B$11)/($B$11-1))/((1+IF(AB112=1,FixedParams!$C$25,IF(AC112=1,FixedParams!$C$23,FixedParams!$C$24)))^FixedParams!$B$41)</f>
        <v>7.4510850536501347E-2</v>
      </c>
      <c r="AF112">
        <f t="shared" si="44"/>
        <v>0.81410375517672651</v>
      </c>
      <c r="AG112">
        <f t="shared" si="45"/>
        <v>30.527867877872392</v>
      </c>
      <c r="AH112">
        <f t="shared" si="46"/>
        <v>30.91590684702825</v>
      </c>
      <c r="AI112">
        <f t="shared" si="47"/>
        <v>61.443774724900642</v>
      </c>
      <c r="AJ112" s="23">
        <f t="shared" si="48"/>
        <v>1.0127109751230652</v>
      </c>
      <c r="AK112" s="23">
        <f t="shared" si="49"/>
        <v>1.9261768603786837</v>
      </c>
      <c r="AL112" s="22">
        <f>IF(AB112=1,AG112*(1+FixedParams!$C$25)+AH112*(1+FixedParams!$C$28)/$Z$12,IF(AC112=1,AG112*(1+FixedParams!$C$23)+AH112*(1+FixedParams!$C$26)/$Z$12,AG112*(1+FixedParams!$C$24)+AH112*(1+FixedParams!$C$27)/$Z$12))</f>
        <v>139.78957184598318</v>
      </c>
      <c r="AM112" s="23">
        <f t="shared" si="50"/>
        <v>23.875746446070199</v>
      </c>
      <c r="AN112" s="23">
        <f>AM112^((FixedParams!$B$41-1)/FixedParams!$B$41)*EXP($C112)</f>
        <v>0.33923514213849215</v>
      </c>
      <c r="AO112" s="23">
        <f t="shared" si="51"/>
        <v>2.6231565886001931E-3</v>
      </c>
      <c r="AP112" s="23">
        <f t="shared" si="52"/>
        <v>-2.9116034485351844E-2</v>
      </c>
      <c r="AR112" s="23">
        <f>EXP(-$D$17)*(($B112*FixedParams!$B$30)^$B$11*(1+FixedParams!$C$24)^(1-$B$11)+(1-$B112)^$B$11*((1+FixedParams!$C$27)/$AS$12)^(1-$B$11))^(1/(1-$B$11))</f>
        <v>6.9870030655342577</v>
      </c>
      <c r="AS112" s="23">
        <f>EXP($D112-$D$17)*(($B112*FixedParams!$C$31)^$B$11*(1+FixedParams!$C$25)^(1-$B$11)+(1-$B112)^$B$11*((1+FixedParams!$C$28)/$AS$12)^(1-$B$11))^(1/(1-$B$11))</f>
        <v>6.1332971962037464</v>
      </c>
      <c r="AT112" s="23">
        <f>EXP($D112-$D$17)*(($B112*FixedParams!$C$30)^$B$11*(1+FixedParams!$C$23)^(1-$B$11)+(1-$B112)^$B$11*((1+FixedParams!$C$26)/$AS$12)^(1-$B$11))^(1/(1-$B$11))</f>
        <v>6.1059479105419943</v>
      </c>
      <c r="AU112">
        <f>IF(FixedParams!$H$6=1,IF(AS112&lt;=MIN(AR112:AT112),1,0),$H112)</f>
        <v>0</v>
      </c>
      <c r="AV112">
        <f>IF(FixedParams!$H$6=1,IF(AT112&lt;=MIN(AR112:AT112),1,0),IF(AT112&lt;=AR112,1,0)*(1-$H112))</f>
        <v>1</v>
      </c>
      <c r="AW112" s="23">
        <f>$AS$13*IF(AU112=1,1,IF(AV112=1,FixedParams!$C$46,FixedParams!$C$47))</f>
        <v>0.32315108629483641</v>
      </c>
      <c r="AX112">
        <f>EXP($C112*FixedParams!$B$41)*EXP(IF(AU112+AV112=1,(1-FixedParams!$B$41)*$D112,0))*($B112^((FixedParams!$B$41-1)*$B$11/($B$11-1)))*((1/$B112-1)^$B$11*(AW112)^($B$11-1)+1)^((FixedParams!$B$41-$B$11)/($B$11-1))/((1+IF(AU112=1,FixedParams!$C$25,IF(AV112=1,FixedParams!$C$23,FixedParams!$C$24)))^FixedParams!$B$41)</f>
        <v>7.6094872796819993E-2</v>
      </c>
      <c r="AY112">
        <f t="shared" si="53"/>
        <v>0.80926307177962964</v>
      </c>
      <c r="AZ112">
        <f t="shared" si="54"/>
        <v>33.26422473678403</v>
      </c>
      <c r="BA112">
        <f t="shared" si="55"/>
        <v>30.955978588712632</v>
      </c>
      <c r="BB112">
        <f t="shared" si="56"/>
        <v>64.220203325496669</v>
      </c>
      <c r="BC112" s="23">
        <f t="shared" si="57"/>
        <v>0.93060874960001971</v>
      </c>
      <c r="BD112" s="23">
        <f t="shared" si="58"/>
        <v>1.8986832378209608</v>
      </c>
      <c r="BE112" s="22">
        <f>IF(AU112=1,AZ112*(1+FixedParams!$C$25)+BA112*(1+FixedParams!$C$28)/$AS$12,IF(AV112=1,AZ112*(1+FixedParams!$C$23)+BA112*(1+FixedParams!$C$26)/$AS$12,AZ112*(1+FixedParams!$C$24)+BA112*(1+FixedParams!$C$27)/$AS$12))</f>
        <v>149.15508645521959</v>
      </c>
      <c r="BF112" s="23">
        <f t="shared" si="59"/>
        <v>24.427834734341818</v>
      </c>
      <c r="BG112" s="23">
        <f>BF112^((FixedParams!$B$41-1)/FixedParams!$B$41)*EXP($C112)</f>
        <v>0.33922737951556681</v>
      </c>
      <c r="BH112" s="23">
        <f t="shared" si="60"/>
        <v>4.681848679048118E-2</v>
      </c>
      <c r="BI112" s="23">
        <f t="shared" si="61"/>
        <v>-6.2559352013943723E-3</v>
      </c>
      <c r="BJ112" s="23">
        <f t="shared" si="35"/>
        <v>7.4243267078439902E-3</v>
      </c>
      <c r="BK112" s="23"/>
    </row>
    <row r="113" spans="1:63">
      <c r="A113">
        <v>0.48</v>
      </c>
      <c r="B113">
        <f t="shared" si="36"/>
        <v>0.25493371858932357</v>
      </c>
      <c r="C113">
        <f>(D113-$D$17)*FixedParams!$B$41+$D$9*($A113-0.5)^2+$A113*$B$10</f>
        <v>-1.090216106734067</v>
      </c>
      <c r="D113">
        <f>(A113-$B$6)*FixedParams!$B$40/(FixedParams!$B$39*Sectors!$B$6)</f>
        <v>-1.3774494975096637E-2</v>
      </c>
      <c r="E113">
        <f t="shared" si="37"/>
        <v>0.33614384290878502</v>
      </c>
      <c r="F113" s="23">
        <f>EXP(-$D$17)*(($B113*FixedParams!$B$30)^$B$11*(1+FixedParams!$B$23)^(1-$B$11)+(1-$B113)^$B$11*((1+FixedParams!$B$26)/$B$12)^(1-$B$11))^(1/(1-$B$11))</f>
        <v>5.0121705904650788</v>
      </c>
      <c r="G113" s="23">
        <f>EXP($D113-$D$17)*(($B113*FixedParams!$B$31)^$B$11*(1+FixedParams!$B$25)^(1-$B$11)+(1-$B113)^$B$11*((1+FixedParams!$B$28)/$B$12)^(1-$B$11))^(1/(1-$B$11))</f>
        <v>4.7519199843512467</v>
      </c>
      <c r="H113">
        <f t="shared" si="38"/>
        <v>1</v>
      </c>
      <c r="I113" s="23">
        <f>$B$13*IF(H113=1,1,FixedParams!$B$46)</f>
        <v>0.3745928365283252</v>
      </c>
      <c r="J113">
        <f>EXP($C113*FixedParams!$B$41)*EXP(IF(H113=1,(1-FixedParams!$B$41)*$D113,0))*($B113^((FixedParams!$B$41-1)*$B$11/($B$11-1)))*((1/$B113-1)^$B$11*(I113)^($B$11-1)+1)^((FixedParams!$B$41-$B$11)/($B$11-1))/((1+IF(H113=1,FixedParams!$B$25,FixedParams!$B$24))^FixedParams!$B$41)</f>
        <v>8.2887636530357411E-2</v>
      </c>
      <c r="K113">
        <f t="shared" si="62"/>
        <v>0.62401225596637255</v>
      </c>
      <c r="L113">
        <f>K113*FixedParams!$B$8/K$15</f>
        <v>28.299651349259456</v>
      </c>
      <c r="M113">
        <f t="shared" si="33"/>
        <v>32.41691855955024</v>
      </c>
      <c r="N113">
        <f t="shared" si="39"/>
        <v>60.716569908809696</v>
      </c>
      <c r="O113" s="23">
        <f t="shared" si="40"/>
        <v>1.1454882662502668</v>
      </c>
      <c r="P113" s="23">
        <f t="shared" si="41"/>
        <v>1.858072272216339</v>
      </c>
      <c r="Q113" s="22">
        <f>IF(H113=1,L113*(1+FixedParams!$B$25)+M113*FixedParams!$B$33*(1+FixedParams!$B$28)/FixedParams!$B$32,L113*(1+FixedParams!$B$23)+M113*FixedParams!$B$33*(1+FixedParams!$B$26)/FixedParams!$B$32)</f>
        <v>115.03999290198217</v>
      </c>
      <c r="R113" s="23">
        <f t="shared" si="42"/>
        <v>24.209160356408642</v>
      </c>
      <c r="S113" s="23">
        <f>R113^((FixedParams!$B$41-1)/FixedParams!$B$41)*EXP($C113)</f>
        <v>0.33507327901694528</v>
      </c>
      <c r="T113" s="7">
        <f>(L113*FixedParams!$B$32*(FixedParams!$C$25-FixedParams!$C$23)+FixedParams!$B$33*(FixedParams!$C$28-FixedParams!$C$26)*M113)/N113</f>
        <v>829.94837473432096</v>
      </c>
      <c r="U113" s="7">
        <f>(L113*FixedParams!$B$32*(FixedParams!$C$25-FixedParams!$C$23)*$Z$12/$B$12+FixedParams!$B$33*(FixedParams!$C$28-FixedParams!$C$26)*M113)/N113</f>
        <v>320.72839607897191</v>
      </c>
      <c r="V113" s="14">
        <f t="shared" si="34"/>
        <v>-1.1177465916596478</v>
      </c>
      <c r="W113" s="14">
        <f t="shared" si="43"/>
        <v>0.73252142548655275</v>
      </c>
      <c r="X113" s="23"/>
      <c r="Y113" s="23">
        <f>EXP(-$D$17)*(($B113*FixedParams!$B$30)^$B$11*(1+FixedParams!$C$24)^(1-$B$11)+(1-$B113)^$B$11*((1+FixedParams!$C$27)/$Z$12)^(1-$B$11))^(1/(1-$B$11))</f>
        <v>6.6941214918585965</v>
      </c>
      <c r="Z113" s="23">
        <f>EXP($D113-$D$17)*(($B113*FixedParams!$C$31)^$B$11*(1+FixedParams!$C$25)^(1-$B$11)+(1-$B113)^$B$11*((1+FixedParams!$C$28)/$Z$12)^(1-$B$11))^(1/(1-$B$11))</f>
        <v>5.8935517550584393</v>
      </c>
      <c r="AA113" s="23">
        <f>EXP($D113-$D$17)*(($B113*FixedParams!$C$30)^$B$11*(1+FixedParams!$C$23)^(1-$B$11)+(1-$B113)^$B$11*((1+FixedParams!$C$26)/$Z$12)^(1-$B$11))^(1/(1-$B$11))</f>
        <v>5.8706861911651584</v>
      </c>
      <c r="AB113">
        <f>IF(FixedParams!$H$6=1,IF(Z113&lt;=MIN(Y113:AA113),1,0),$H113)</f>
        <v>0</v>
      </c>
      <c r="AC113">
        <f>IF(FixedParams!$H$6=1,IF(AA113&lt;=MIN(Y113:AA113),1,0),IF(AA113&lt;=Y113,1,0)*(1-$H113))</f>
        <v>1</v>
      </c>
      <c r="AD113" s="23">
        <f>$Z$13*IF(AB113=1,1,IF(AC113=1,FixedParams!$C$46,FixedParams!$C$47))</f>
        <v>0.34188853998947488</v>
      </c>
      <c r="AE113">
        <f>EXP($C113*FixedParams!$B$41)*EXP(IF(AB113+AC113=1,(1-FixedParams!$B$41)*$D113,0))*($B113^((FixedParams!$B$41-1)*$B$11/($B$11-1)))*((1/$B113-1)^$B$11*(AD113)^($B$11-1)+1)^((FixedParams!$B$41-$B$11)/($B$11-1))/((1+IF(AB113=1,FixedParams!$C$25,IF(AC113=1,FixedParams!$C$23,FixedParams!$C$24)))^FixedParams!$B$41)</f>
        <v>7.4362547568528919E-2</v>
      </c>
      <c r="AF113">
        <f t="shared" si="44"/>
        <v>0.81248340052688839</v>
      </c>
      <c r="AG113">
        <f t="shared" si="45"/>
        <v>30.467106614518659</v>
      </c>
      <c r="AH113">
        <f t="shared" si="46"/>
        <v>30.430526795294671</v>
      </c>
      <c r="AI113">
        <f t="shared" si="47"/>
        <v>60.897633409813331</v>
      </c>
      <c r="AJ113" s="23">
        <f t="shared" si="48"/>
        <v>0.99879936681593007</v>
      </c>
      <c r="AK113" s="23">
        <f t="shared" si="49"/>
        <v>1.9313776932576341</v>
      </c>
      <c r="AL113" s="22">
        <f>IF(AB113=1,AG113*(1+FixedParams!$C$25)+AH113*(1+FixedParams!$C$28)/$Z$12,IF(AC113=1,AG113*(1+FixedParams!$C$23)+AH113*(1+FixedParams!$C$26)/$Z$12,AG113*(1+FixedParams!$C$24)+AH113*(1+FixedParams!$C$27)/$Z$12))</f>
        <v>138.07857289820998</v>
      </c>
      <c r="AM113" s="23">
        <f t="shared" si="50"/>
        <v>23.520005737320027</v>
      </c>
      <c r="AN113" s="23">
        <f>AM113^((FixedParams!$B$41-1)/FixedParams!$B$41)*EXP($C113)</f>
        <v>0.33508296566651502</v>
      </c>
      <c r="AO113" s="23">
        <f t="shared" si="51"/>
        <v>2.9776725061140519E-3</v>
      </c>
      <c r="AP113" s="23">
        <f t="shared" si="52"/>
        <v>-2.8879721699575461E-2</v>
      </c>
      <c r="AR113" s="23">
        <f>EXP(-$D$17)*(($B113*FixedParams!$B$30)^$B$11*(1+FixedParams!$C$24)^(1-$B$11)+(1-$B113)^$B$11*((1+FixedParams!$C$27)/$AS$12)^(1-$B$11))^(1/(1-$B$11))</f>
        <v>6.9917590015232207</v>
      </c>
      <c r="AS113" s="23">
        <f>EXP($D113-$D$17)*(($B113*FixedParams!$C$31)^$B$11*(1+FixedParams!$C$25)^(1-$B$11)+(1-$B113)^$B$11*((1+FixedParams!$C$28)/$AS$12)^(1-$B$11))^(1/(1-$B$11))</f>
        <v>6.1524175875769886</v>
      </c>
      <c r="AT113" s="23">
        <f>EXP($D113-$D$17)*(($B113*FixedParams!$C$30)^$B$11*(1+FixedParams!$C$23)^(1-$B$11)+(1-$B113)^$B$11*((1+FixedParams!$C$26)/$AS$12)^(1-$B$11))^(1/(1-$B$11))</f>
        <v>6.1215245086842165</v>
      </c>
      <c r="AU113">
        <f>IF(FixedParams!$H$6=1,IF(AS113&lt;=MIN(AR113:AT113),1,0),$H113)</f>
        <v>0</v>
      </c>
      <c r="AV113">
        <f>IF(FixedParams!$H$6=1,IF(AT113&lt;=MIN(AR113:AT113),1,0),IF(AT113&lt;=AR113,1,0)*(1-$H113))</f>
        <v>1</v>
      </c>
      <c r="AW113" s="23">
        <f>$AS$13*IF(AU113=1,1,IF(AV113=1,FixedParams!$C$46,FixedParams!$C$47))</f>
        <v>0.32315108629483641</v>
      </c>
      <c r="AX113">
        <f>EXP($C113*FixedParams!$B$41)*EXP(IF(AU113+AV113=1,(1-FixedParams!$B$41)*$D113,0))*($B113^((FixedParams!$B$41-1)*$B$11/($B$11-1)))*((1/$B113-1)^$B$11*(AW113)^($B$11-1)+1)^((FixedParams!$B$41-$B$11)/($B$11-1))/((1+IF(AU113=1,FixedParams!$C$25,IF(AV113=1,FixedParams!$C$23,FixedParams!$C$24)))^FixedParams!$B$41)</f>
        <v>7.5937761979161536E-2</v>
      </c>
      <c r="AY113">
        <f t="shared" si="53"/>
        <v>0.80759221041624218</v>
      </c>
      <c r="AZ113">
        <f t="shared" si="54"/>
        <v>33.195545082622239</v>
      </c>
      <c r="BA113">
        <f t="shared" si="55"/>
        <v>30.467700480757046</v>
      </c>
      <c r="BB113">
        <f t="shared" si="56"/>
        <v>63.663245563379284</v>
      </c>
      <c r="BC113" s="23">
        <f t="shared" si="57"/>
        <v>0.91782497937371688</v>
      </c>
      <c r="BD113" s="23">
        <f t="shared" si="58"/>
        <v>1.9035268798284284</v>
      </c>
      <c r="BE113" s="22">
        <f>IF(AU113=1,AZ113*(1+FixedParams!$C$25)+BA113*(1+FixedParams!$C$28)/$AS$12,IF(AV113=1,AZ113*(1+FixedParams!$C$23)+BA113*(1+FixedParams!$C$26)/$AS$12,AZ113*(1+FixedParams!$C$24)+BA113*(1+FixedParams!$C$27)/$AS$12))</f>
        <v>147.32943341250635</v>
      </c>
      <c r="BF113" s="23">
        <f t="shared" si="59"/>
        <v>24.06744156680243</v>
      </c>
      <c r="BG113" s="23">
        <f>BF113^((FixedParams!$B$41-1)/FixedParams!$B$41)*EXP($C113)</f>
        <v>0.33507524825204354</v>
      </c>
      <c r="BH113" s="23">
        <f t="shared" si="60"/>
        <v>4.7390762139289708E-2</v>
      </c>
      <c r="BI113" s="23">
        <f t="shared" si="61"/>
        <v>-5.8711338847393076E-3</v>
      </c>
      <c r="BJ113" s="23">
        <f t="shared" si="35"/>
        <v>7.8091280244990549E-3</v>
      </c>
      <c r="BK113" s="23"/>
    </row>
    <row r="114" spans="1:63">
      <c r="A114">
        <v>0.48499999999999999</v>
      </c>
      <c r="B114">
        <f t="shared" si="36"/>
        <v>0.25668130841882264</v>
      </c>
      <c r="C114">
        <f>(D114-$D$17)*FixedParams!$B$41+$D$9*($A114-0.5)^2+$A114*$B$10</f>
        <v>-1.1023339768914742</v>
      </c>
      <c r="D114">
        <f>(A114-$B$6)*FixedParams!$B$40/(FixedParams!$B$39*Sectors!$B$6)</f>
        <v>-1.1088023933728848E-2</v>
      </c>
      <c r="E114">
        <f t="shared" si="37"/>
        <v>0.33209507622491491</v>
      </c>
      <c r="F114" s="23">
        <f>EXP(-$D$17)*(($B114*FixedParams!$B$30)^$B$11*(1+FixedParams!$B$23)^(1-$B$11)+(1-$B114)^$B$11*((1+FixedParams!$B$26)/$B$12)^(1-$B$11))^(1/(1-$B$11))</f>
        <v>5.0138372193879741</v>
      </c>
      <c r="G114" s="23">
        <f>EXP($D114-$D$17)*(($B114*FixedParams!$B$31)^$B$11*(1+FixedParams!$B$25)^(1-$B$11)+(1-$B114)^$B$11*((1+FixedParams!$B$28)/$B$12)^(1-$B$11))^(1/(1-$B$11))</f>
        <v>4.7657654933508171</v>
      </c>
      <c r="H114">
        <f t="shared" si="38"/>
        <v>1</v>
      </c>
      <c r="I114" s="23">
        <f>$B$13*IF(H114=1,1,FixedParams!$B$46)</f>
        <v>0.3745928365283252</v>
      </c>
      <c r="J114">
        <f>EXP($C114*FixedParams!$B$41)*EXP(IF(H114=1,(1-FixedParams!$B$41)*$D114,0))*($B114^((FixedParams!$B$41-1)*$B$11/($B$11-1)))*((1/$B114-1)^$B$11*(I114)^($B$11-1)+1)^((FixedParams!$B$41-$B$11)/($B$11-1))/((1+IF(H114=1,FixedParams!$B$25,FixedParams!$B$24))^FixedParams!$B$41)</f>
        <v>8.2743220175313201E-2</v>
      </c>
      <c r="K114">
        <f t="shared" si="62"/>
        <v>0.62292503018359169</v>
      </c>
      <c r="L114">
        <f>K114*FixedParams!$B$8/K$15</f>
        <v>28.25034444815865</v>
      </c>
      <c r="M114">
        <f t="shared" si="33"/>
        <v>31.917889242226082</v>
      </c>
      <c r="N114">
        <f t="shared" si="39"/>
        <v>60.168233690384731</v>
      </c>
      <c r="O114" s="23">
        <f t="shared" si="40"/>
        <v>1.1298230115670849</v>
      </c>
      <c r="P114" s="23">
        <f t="shared" si="41"/>
        <v>1.8634860747322783</v>
      </c>
      <c r="Q114" s="22">
        <f>IF(H114=1,L114*(1+FixedParams!$B$25)+M114*FixedParams!$B$33*(1+FixedParams!$B$28)/FixedParams!$B$32,L114*(1+FixedParams!$B$23)+M114*FixedParams!$B$33*(1+FixedParams!$B$26)/FixedParams!$B$32)</f>
        <v>113.65607351784503</v>
      </c>
      <c r="R114" s="23">
        <f t="shared" si="42"/>
        <v>23.848440229889128</v>
      </c>
      <c r="S114" s="23">
        <f>R114^((FixedParams!$B$41-1)/FixedParams!$B$41)*EXP($C114)</f>
        <v>0.33104238163734412</v>
      </c>
      <c r="T114" s="7">
        <f>(L114*FixedParams!$B$32*(FixedParams!$C$25-FixedParams!$C$23)+FixedParams!$B$33*(FixedParams!$C$28-FixedParams!$C$26)*M114)/N114</f>
        <v>868.84123898956238</v>
      </c>
      <c r="U114" s="7">
        <f>(L114*FixedParams!$B$32*(FixedParams!$C$25-FixedParams!$C$23)*$Z$12/$B$12+FixedParams!$B$33*(FixedParams!$C$28-FixedParams!$C$26)*M114)/N114</f>
        <v>355.87585021699851</v>
      </c>
      <c r="V114" s="14">
        <f t="shared" si="34"/>
        <v>-1.1039766056691704</v>
      </c>
      <c r="W114" s="14">
        <f t="shared" ref="W114:W145" si="63">N114/(N$15*COUNT($N$17:$N$217))+W113</f>
        <v>0.73547254876092483</v>
      </c>
      <c r="X114" s="23"/>
      <c r="Y114" s="23">
        <f>EXP(-$D$17)*(($B114*FixedParams!$B$30)^$B$11*(1+FixedParams!$C$24)^(1-$B$11)+(1-$B114)^$B$11*((1+FixedParams!$C$27)/$Z$12)^(1-$B$11))^(1/(1-$B$11))</f>
        <v>6.6994472667672165</v>
      </c>
      <c r="Z114" s="23">
        <f>EXP($D114-$D$17)*(($B114*FixedParams!$C$31)^$B$11*(1+FixedParams!$C$25)^(1-$B$11)+(1-$B114)^$B$11*((1+FixedParams!$C$28)/$Z$12)^(1-$B$11))^(1/(1-$B$11))</f>
        <v>5.9126218289397299</v>
      </c>
      <c r="AA114" s="23">
        <f>EXP($D114-$D$17)*(($B114*FixedParams!$C$30)^$B$11*(1+FixedParams!$C$23)^(1-$B$11)+(1-$B114)^$B$11*((1+FixedParams!$C$26)/$Z$12)^(1-$B$11))^(1/(1-$B$11))</f>
        <v>5.8863955176107865</v>
      </c>
      <c r="AB114">
        <f>IF(FixedParams!$H$6=1,IF(Z114&lt;=MIN(Y114:AA114),1,0),$H114)</f>
        <v>0</v>
      </c>
      <c r="AC114">
        <f>IF(FixedParams!$H$6=1,IF(AA114&lt;=MIN(Y114:AA114),1,0),IF(AA114&lt;=Y114,1,0)*(1-$H114))</f>
        <v>1</v>
      </c>
      <c r="AD114" s="23">
        <f>$Z$13*IF(AB114=1,1,IF(AC114=1,FixedParams!$C$46,FixedParams!$C$47))</f>
        <v>0.34188853998947488</v>
      </c>
      <c r="AE114">
        <f>EXP($C114*FixedParams!$B$41)*EXP(IF(AB114+AC114=1,(1-FixedParams!$B$41)*$D114,0))*($B114^((FixedParams!$B$41-1)*$B$11/($B$11-1)))*((1/$B114-1)^$B$11*(AD114)^($B$11-1)+1)^((FixedParams!$B$41-$B$11)/($B$11-1))/((1+IF(AB114=1,FixedParams!$C$25,IF(AC114=1,FixedParams!$C$23,FixedParams!$C$24)))^FixedParams!$B$41)</f>
        <v>7.4224166800131178E-2</v>
      </c>
      <c r="AF114">
        <f t="shared" si="44"/>
        <v>0.81097145559020223</v>
      </c>
      <c r="AG114">
        <f t="shared" si="45"/>
        <v>30.410410579188678</v>
      </c>
      <c r="AH114">
        <f t="shared" si="46"/>
        <v>29.958517133248964</v>
      </c>
      <c r="AI114">
        <f t="shared" si="47"/>
        <v>60.368927712437639</v>
      </c>
      <c r="AJ114" s="23">
        <f t="shared" si="48"/>
        <v>0.98514017281144617</v>
      </c>
      <c r="AK114" s="23">
        <f t="shared" si="49"/>
        <v>1.9365458527683312</v>
      </c>
      <c r="AL114" s="22">
        <f>IF(AB114=1,AG114*(1+FixedParams!$C$25)+AH114*(1+FixedParams!$C$28)/$Z$12,IF(AC114=1,AG114*(1+FixedParams!$C$23)+AH114*(1+FixedParams!$C$26)/$Z$12,AG114*(1+FixedParams!$C$24)+AH114*(1+FixedParams!$C$27)/$Z$12))</f>
        <v>136.41746939986092</v>
      </c>
      <c r="AM114" s="23">
        <f t="shared" si="50"/>
        <v>23.175043027898852</v>
      </c>
      <c r="AN114" s="23">
        <f>AM114^((FixedParams!$B$41-1)/FixedParams!$B$41)*EXP($C114)</f>
        <v>0.33105187326149615</v>
      </c>
      <c r="AO114" s="23">
        <f t="shared" si="51"/>
        <v>3.3299972418995424E-3</v>
      </c>
      <c r="AP114" s="23">
        <f t="shared" si="52"/>
        <v>-2.8642847927947353E-2</v>
      </c>
      <c r="AR114" s="23">
        <f>EXP(-$D$17)*(($B114*FixedParams!$B$30)^$B$11*(1+FixedParams!$C$24)^(1-$B$11)+(1-$B114)^$B$11*((1+FixedParams!$C$27)/$AS$12)^(1-$B$11))^(1/(1-$B$11))</f>
        <v>6.9963615567007231</v>
      </c>
      <c r="AS114" s="23">
        <f>EXP($D114-$D$17)*(($B114*FixedParams!$C$31)^$B$11*(1+FixedParams!$C$25)^(1-$B$11)+(1-$B114)^$B$11*((1+FixedParams!$C$28)/$AS$12)^(1-$B$11))^(1/(1-$B$11))</f>
        <v>6.1714550388629199</v>
      </c>
      <c r="AT114" s="23">
        <f>EXP($D114-$D$17)*(($B114*FixedParams!$C$30)^$B$11*(1+FixedParams!$C$23)^(1-$B$11)+(1-$B114)^$B$11*((1+FixedParams!$C$26)/$AS$12)^(1-$B$11))^(1/(1-$B$11))</f>
        <v>6.1369908093679708</v>
      </c>
      <c r="AU114">
        <f>IF(FixedParams!$H$6=1,IF(AS114&lt;=MIN(AR114:AT114),1,0),$H114)</f>
        <v>0</v>
      </c>
      <c r="AV114">
        <f>IF(FixedParams!$H$6=1,IF(AT114&lt;=MIN(AR114:AT114),1,0),IF(AT114&lt;=AR114,1,0)*(1-$H114))</f>
        <v>1</v>
      </c>
      <c r="AW114" s="23">
        <f>$AS$13*IF(AU114=1,1,IF(AV114=1,FixedParams!$C$46,FixedParams!$C$47))</f>
        <v>0.32315108629483641</v>
      </c>
      <c r="AX114">
        <f>EXP($C114*FixedParams!$B$41)*EXP(IF(AU114+AV114=1,(1-FixedParams!$B$41)*$D114,0))*($B114^((FixedParams!$B$41-1)*$B$11/($B$11-1)))*((1/$B114-1)^$B$11*(AW114)^($B$11-1)+1)^((FixedParams!$B$41-$B$11)/($B$11-1))/((1+IF(AU114=1,FixedParams!$C$25,IF(AV114=1,FixedParams!$C$23,FixedParams!$C$24)))^FixedParams!$B$41)</f>
        <v>7.5790793456450234E-2</v>
      </c>
      <c r="AY114">
        <f t="shared" si="53"/>
        <v>0.80602921157318164</v>
      </c>
      <c r="AZ114">
        <f t="shared" si="54"/>
        <v>33.131299046207204</v>
      </c>
      <c r="BA114">
        <f t="shared" si="55"/>
        <v>29.992875775413772</v>
      </c>
      <c r="BB114">
        <f t="shared" si="56"/>
        <v>63.124174821620976</v>
      </c>
      <c r="BC114" s="23">
        <f t="shared" si="57"/>
        <v>0.90527315978717382</v>
      </c>
      <c r="BD114" s="23">
        <f t="shared" si="58"/>
        <v>1.9083362241414781</v>
      </c>
      <c r="BE114" s="22">
        <f>IF(AU114=1,AZ114*(1+FixedParams!$C$25)+BA114*(1+FixedParams!$C$28)/$AS$12,IF(AV114=1,AZ114*(1+FixedParams!$C$23)+BA114*(1+FixedParams!$C$26)/$AS$12,AZ114*(1+FixedParams!$C$24)+BA114*(1+FixedParams!$C$27)/$AS$12))</f>
        <v>145.55701915601236</v>
      </c>
      <c r="BF114" s="23">
        <f t="shared" si="59"/>
        <v>23.71797900264459</v>
      </c>
      <c r="BG114" s="23">
        <f>BF114^((FixedParams!$B$41-1)/FixedParams!$B$41)*EXP($C114)</f>
        <v>0.33104419937576529</v>
      </c>
      <c r="BH114" s="23">
        <f t="shared" si="60"/>
        <v>4.7959281896141813E-2</v>
      </c>
      <c r="BI114" s="23">
        <f t="shared" si="61"/>
        <v>-5.4854477794352482E-3</v>
      </c>
      <c r="BJ114" s="23">
        <f t="shared" si="35"/>
        <v>8.1948141298031144E-3</v>
      </c>
      <c r="BK114" s="23"/>
    </row>
    <row r="115" spans="1:63">
      <c r="A115">
        <v>0.49</v>
      </c>
      <c r="B115">
        <f t="shared" si="36"/>
        <v>0.25842889824832166</v>
      </c>
      <c r="C115">
        <f>(D115-$D$17)*FixedParams!$B$41+$D$9*($A115-0.5)^2+$A115*$B$10</f>
        <v>-1.1142393487105759</v>
      </c>
      <c r="D115">
        <f>(A115-$B$6)*FixedParams!$B$40/(FixedParams!$B$39*Sectors!$B$6)</f>
        <v>-8.4015528923610597E-3</v>
      </c>
      <c r="E115">
        <f t="shared" si="37"/>
        <v>0.32816480296767642</v>
      </c>
      <c r="F115" s="23">
        <f>EXP(-$D$17)*(($B115*FixedParams!$B$30)^$B$11*(1+FixedParams!$B$23)^(1-$B$11)+(1-$B115)^$B$11*((1+FixedParams!$B$26)/$B$12)^(1-$B$11))^(1/(1-$B$11))</f>
        <v>5.0153878236006557</v>
      </c>
      <c r="G115" s="23">
        <f>EXP($D115-$D$17)*(($B115*FixedParams!$B$31)^$B$11*(1+FixedParams!$B$25)^(1-$B$11)+(1-$B115)^$B$11*((1+FixedParams!$B$28)/$B$12)^(1-$B$11))^(1/(1-$B$11))</f>
        <v>4.7795389394656809</v>
      </c>
      <c r="H115">
        <f t="shared" si="38"/>
        <v>1</v>
      </c>
      <c r="I115" s="23">
        <f>$B$13*IF(H115=1,1,FixedParams!$B$46)</f>
        <v>0.3745928365283252</v>
      </c>
      <c r="J115">
        <f>EXP($C115*FixedParams!$B$41)*EXP(IF(H115=1,(1-FixedParams!$B$41)*$D115,0))*($B115^((FixedParams!$B$41-1)*$B$11/($B$11-1)))*((1/$B115-1)^$B$11*(I115)^($B$11-1)+1)^((FixedParams!$B$41-$B$11)/($B$11-1))/((1+IF(H115=1,FixedParams!$B$25,FixedParams!$B$24))^FixedParams!$B$41)</f>
        <v>8.2609874181778592E-2</v>
      </c>
      <c r="K115">
        <f t="shared" si="62"/>
        <v>0.62192114664036702</v>
      </c>
      <c r="L115">
        <f>K115*FixedParams!$B$8/K$15</f>
        <v>28.204817210517266</v>
      </c>
      <c r="M115">
        <f t="shared" si="33"/>
        <v>31.432583181156286</v>
      </c>
      <c r="N115">
        <f t="shared" si="39"/>
        <v>59.637400391673552</v>
      </c>
      <c r="O115" s="23">
        <f t="shared" si="40"/>
        <v>1.11444023716046</v>
      </c>
      <c r="P115" s="23">
        <f t="shared" si="41"/>
        <v>1.8688716995751149</v>
      </c>
      <c r="Q115" s="22">
        <f>IF(H115=1,L115*(1+FixedParams!$B$25)+M115*FixedParams!$B$33*(1+FixedParams!$B$28)/FixedParams!$B$32,L115*(1+FixedParams!$B$23)+M115*FixedParams!$B$33*(1+FixedParams!$B$26)/FixedParams!$B$32)</f>
        <v>112.31263975458013</v>
      </c>
      <c r="R115" s="23">
        <f t="shared" si="42"/>
        <v>23.498634738005904</v>
      </c>
      <c r="S115" s="23">
        <f>R115^((FixedParams!$B$41-1)/FixedParams!$B$41)*EXP($C115)</f>
        <v>0.32712940542060542</v>
      </c>
      <c r="T115" s="7">
        <f>(L115*FixedParams!$B$32*(FixedParams!$C$25-FixedParams!$C$23)+FixedParams!$B$33*(FixedParams!$C$28-FixedParams!$C$26)*M115)/N115</f>
        <v>907.59357328444878</v>
      </c>
      <c r="U115" s="7">
        <f>(L115*FixedParams!$B$32*(FixedParams!$C$25-FixedParams!$C$23)*$Z$12/$B$12+FixedParams!$B$33*(FixedParams!$C$28-FixedParams!$C$26)*M115)/N115</f>
        <v>390.89630752845619</v>
      </c>
      <c r="V115" s="14">
        <f t="shared" si="34"/>
        <v>-1.0902678615445855</v>
      </c>
      <c r="W115" s="14">
        <f t="shared" si="63"/>
        <v>0.738397635796462</v>
      </c>
      <c r="X115" s="23"/>
      <c r="Y115" s="23">
        <f>EXP(-$D$17)*(($B115*FixedParams!$B$30)^$B$11*(1+FixedParams!$C$24)^(1-$B$11)+(1-$B115)^$B$11*((1+FixedParams!$C$27)/$Z$12)^(1-$B$11))^(1/(1-$B$11))</f>
        <v>6.7046300771422764</v>
      </c>
      <c r="Z115" s="23">
        <f>EXP($D115-$D$17)*(($B115*FixedParams!$C$31)^$B$11*(1+FixedParams!$C$25)^(1-$B$11)+(1-$B115)^$B$11*((1+FixedParams!$C$28)/$Z$12)^(1-$B$11))^(1/(1-$B$11))</f>
        <v>5.9316190702608331</v>
      </c>
      <c r="AA115" s="23">
        <f>EXP($D115-$D$17)*(($B115*FixedParams!$C$30)^$B$11*(1+FixedParams!$C$23)^(1-$B$11)+(1-$B115)^$B$11*((1+FixedParams!$C$26)/$Z$12)^(1-$B$11))^(1/(1-$B$11))</f>
        <v>5.9020048263723259</v>
      </c>
      <c r="AB115">
        <f>IF(FixedParams!$H$6=1,IF(Z115&lt;=MIN(Y115:AA115),1,0),$H115)</f>
        <v>0</v>
      </c>
      <c r="AC115">
        <f>IF(FixedParams!$H$6=1,IF(AA115&lt;=MIN(Y115:AA115),1,0),IF(AA115&lt;=Y115,1,0)*(1-$H115))</f>
        <v>1</v>
      </c>
      <c r="AD115" s="23">
        <f>$Z$13*IF(AB115=1,1,IF(AC115=1,FixedParams!$C$46,FixedParams!$C$47))</f>
        <v>0.34188853998947488</v>
      </c>
      <c r="AE115">
        <f>EXP($C115*FixedParams!$B$41)*EXP(IF(AB115+AC115=1,(1-FixedParams!$B$41)*$D115,0))*($B115^((FixedParams!$B$41-1)*$B$11/($B$11-1)))*((1/$B115-1)^$B$11*(AD115)^($B$11-1)+1)^((FixedParams!$B$41-$B$11)/($B$11-1))/((1+IF(AB115=1,FixedParams!$C$25,IF(AC115=1,FixedParams!$C$23,FixedParams!$C$24)))^FixedParams!$B$41)</f>
        <v>7.4095726805567627E-2</v>
      </c>
      <c r="AF115">
        <f t="shared" si="44"/>
        <v>0.80956812330857919</v>
      </c>
      <c r="AG115">
        <f t="shared" si="45"/>
        <v>30.357787381949105</v>
      </c>
      <c r="AH115">
        <f t="shared" si="46"/>
        <v>29.499490318353555</v>
      </c>
      <c r="AI115">
        <f t="shared" si="47"/>
        <v>59.85727770030266</v>
      </c>
      <c r="AJ115" s="23">
        <f t="shared" si="48"/>
        <v>0.9717272852333797</v>
      </c>
      <c r="AK115" s="23">
        <f t="shared" si="49"/>
        <v>1.9416811077909175</v>
      </c>
      <c r="AL115" s="22">
        <f>IF(AB115=1,AG115*(1+FixedParams!$C$25)+AH115*(1+FixedParams!$C$28)/$Z$12,IF(AC115=1,AG115*(1+FixedParams!$C$23)+AH115*(1+FixedParams!$C$26)/$Z$12,AG115*(1+FixedParams!$C$24)+AH115*(1+FixedParams!$C$27)/$Z$12))</f>
        <v>134.8049600993684</v>
      </c>
      <c r="AM115" s="23">
        <f t="shared" si="50"/>
        <v>22.840537082757084</v>
      </c>
      <c r="AN115" s="23">
        <f>AM115^((FixedParams!$B$41-1)/FixedParams!$B$41)*EXP($C115)</f>
        <v>0.32713870710375925</v>
      </c>
      <c r="AO115" s="23">
        <f t="shared" si="51"/>
        <v>3.6801230028884382E-3</v>
      </c>
      <c r="AP115" s="23">
        <f t="shared" si="52"/>
        <v>-2.8405423689178977E-2</v>
      </c>
      <c r="AR115" s="23">
        <f>EXP(-$D$17)*(($B115*FixedParams!$B$30)^$B$11*(1+FixedParams!$C$24)^(1-$B$11)+(1-$B115)^$B$11*((1+FixedParams!$C$27)/$AS$12)^(1-$B$11))^(1/(1-$B$11))</f>
        <v>7.00081060489984</v>
      </c>
      <c r="AS115" s="23">
        <f>EXP($D115-$D$17)*(($B115*FixedParams!$C$31)^$B$11*(1+FixedParams!$C$25)^(1-$B$11)+(1-$B115)^$B$11*((1+FixedParams!$C$28)/$AS$12)^(1-$B$11))^(1/(1-$B$11))</f>
        <v>6.1904086375477254</v>
      </c>
      <c r="AT115" s="23">
        <f>EXP($D115-$D$17)*(($B115*FixedParams!$C$30)^$B$11*(1+FixedParams!$C$23)^(1-$B$11)+(1-$B115)^$B$11*((1+FixedParams!$C$26)/$AS$12)^(1-$B$11))^(1/(1-$B$11))</f>
        <v>6.152346154475298</v>
      </c>
      <c r="AU115">
        <f>IF(FixedParams!$H$6=1,IF(AS115&lt;=MIN(AR115:AT115),1,0),$H115)</f>
        <v>0</v>
      </c>
      <c r="AV115">
        <f>IF(FixedParams!$H$6=1,IF(AT115&lt;=MIN(AR115:AT115),1,0),IF(AT115&lt;=AR115,1,0)*(1-$H115))</f>
        <v>1</v>
      </c>
      <c r="AW115" s="23">
        <f>$AS$13*IF(AU115=1,1,IF(AV115=1,FixedParams!$C$46,FixedParams!$C$47))</f>
        <v>0.32315108629483641</v>
      </c>
      <c r="AX115">
        <f>EXP($C115*FixedParams!$B$41)*EXP(IF(AU115+AV115=1,(1-FixedParams!$B$41)*$D115,0))*($B115^((FixedParams!$B$41-1)*$B$11/($B$11-1)))*((1/$B115-1)^$B$11*(AW115)^($B$11-1)+1)^((FixedParams!$B$41-$B$11)/($B$11-1))/((1+IF(AU115=1,FixedParams!$C$25,IF(AV115=1,FixedParams!$C$23,FixedParams!$C$24)))^FixedParams!$B$41)</f>
        <v>7.5653984252430515E-2</v>
      </c>
      <c r="AY115">
        <f t="shared" si="53"/>
        <v>0.80457425629665025</v>
      </c>
      <c r="AZ115">
        <f t="shared" si="54"/>
        <v>33.071494069323627</v>
      </c>
      <c r="BA115">
        <f t="shared" si="55"/>
        <v>29.531113841830525</v>
      </c>
      <c r="BB115">
        <f t="shared" si="56"/>
        <v>62.602607911154152</v>
      </c>
      <c r="BC115" s="23">
        <f t="shared" si="57"/>
        <v>0.89294767814021803</v>
      </c>
      <c r="BD115" s="23">
        <f t="shared" si="58"/>
        <v>1.9131110661141555</v>
      </c>
      <c r="BE115" s="22">
        <f>IF(AU115=1,AZ115*(1+FixedParams!$C$25)+BA115*(1+FixedParams!$C$28)/$AS$12,IF(AV115=1,AZ115*(1+FixedParams!$C$23)+BA115*(1+FixedParams!$C$26)/$AS$12,AZ115*(1+FixedParams!$C$24)+BA115*(1+FixedParams!$C$27)/$AS$12))</f>
        <v>143.8364552334466</v>
      </c>
      <c r="BF115" s="23">
        <f t="shared" si="59"/>
        <v>23.37912263418697</v>
      </c>
      <c r="BG115" s="23">
        <f>BF115^((FixedParams!$B$41-1)/FixedParams!$B$41)*EXP($C115)</f>
        <v>0.32713107509276446</v>
      </c>
      <c r="BH115" s="23">
        <f t="shared" si="60"/>
        <v>4.8524036549807525E-2</v>
      </c>
      <c r="BI115" s="23">
        <f t="shared" si="61"/>
        <v>-5.0988942069092403E-3</v>
      </c>
      <c r="BJ115" s="23">
        <f t="shared" si="35"/>
        <v>8.5813677023291214E-3</v>
      </c>
      <c r="BK115" s="23"/>
    </row>
    <row r="116" spans="1:63">
      <c r="A116">
        <v>0.495</v>
      </c>
      <c r="B116">
        <f t="shared" si="36"/>
        <v>0.26017648807782073</v>
      </c>
      <c r="C116">
        <f>(D116-$D$17)*FixedParams!$B$41+$D$9*($A116-0.5)^2+$A116*$B$10</f>
        <v>-1.1259322221913726</v>
      </c>
      <c r="D116">
        <f>(A116-$B$6)*FixedParams!$B$40/(FixedParams!$B$39*Sectors!$B$6)</f>
        <v>-5.7150818509932727E-3</v>
      </c>
      <c r="E116">
        <f t="shared" si="37"/>
        <v>0.32434996014766937</v>
      </c>
      <c r="F116" s="23">
        <f>EXP(-$D$17)*(($B116*FixedParams!$B$30)^$B$11*(1+FixedParams!$B$23)^(1-$B$11)+(1-$B116)^$B$11*((1+FixedParams!$B$26)/$B$12)^(1-$B$11))^(1/(1-$B$11))</f>
        <v>5.0168224935480925</v>
      </c>
      <c r="G116" s="23">
        <f>EXP($D116-$D$17)*(($B116*FixedParams!$B$31)^$B$11*(1+FixedParams!$B$25)^(1-$B$11)+(1-$B116)^$B$11*((1+FixedParams!$B$28)/$B$12)^(1-$B$11))^(1/(1-$B$11))</f>
        <v>4.7932396778966035</v>
      </c>
      <c r="H116">
        <f t="shared" si="38"/>
        <v>1</v>
      </c>
      <c r="I116" s="23">
        <f>$B$13*IF(H116=1,1,FixedParams!$B$46)</f>
        <v>0.3745928365283252</v>
      </c>
      <c r="J116">
        <f>EXP($C116*FixedParams!$B$41)*EXP(IF(H116=1,(1-FixedParams!$B$41)*$D116,0))*($B116^((FixedParams!$B$41-1)*$B$11/($B$11-1)))*((1/$B116-1)^$B$11*(I116)^($B$11-1)+1)^((FixedParams!$B$41-$B$11)/($B$11-1))/((1+IF(H116=1,FixedParams!$B$25,FixedParams!$B$24))^FixedParams!$B$41)</f>
        <v>8.2487624948231628E-2</v>
      </c>
      <c r="K116">
        <f t="shared" si="62"/>
        <v>0.62100080407531077</v>
      </c>
      <c r="L116">
        <f>K116*FixedParams!$B$8/K$15</f>
        <v>28.163078649352887</v>
      </c>
      <c r="M116">
        <f t="shared" si="33"/>
        <v>30.960606028988927</v>
      </c>
      <c r="N116">
        <f t="shared" si="39"/>
        <v>59.123684678341817</v>
      </c>
      <c r="O116" s="23">
        <f t="shared" si="40"/>
        <v>1.0993331522617582</v>
      </c>
      <c r="P116" s="23">
        <f t="shared" si="41"/>
        <v>1.8742288946186383</v>
      </c>
      <c r="Q116" s="22">
        <f>IF(H116=1,L116*(1+FixedParams!$B$25)+M116*FixedParams!$B$33*(1+FixedParams!$B$28)/FixedParams!$B$32,L116*(1+FixedParams!$B$23)+M116*FixedParams!$B$33*(1+FixedParams!$B$26)/FixedParams!$B$32)</f>
        <v>111.0086460600315</v>
      </c>
      <c r="R116" s="23">
        <f t="shared" si="42"/>
        <v>23.159418998372502</v>
      </c>
      <c r="S116" s="23">
        <f>R116^((FixedParams!$B$41-1)/FixedParams!$B$41)*EXP($C116)</f>
        <v>0.32333130502066781</v>
      </c>
      <c r="T116" s="7">
        <f>(L116*FixedParams!$B$32*(FixedParams!$C$25-FixedParams!$C$23)+FixedParams!$B$33*(FixedParams!$C$28-FixedParams!$C$26)*M116)/N116</f>
        <v>946.20412591102888</v>
      </c>
      <c r="U116" s="7">
        <f>(L116*FixedParams!$B$32*(FixedParams!$C$25-FixedParams!$C$23)*$Z$12/$B$12+FixedParams!$B$33*(FixedParams!$C$28-FixedParams!$C$26)*M116)/N116</f>
        <v>425.78863684574719</v>
      </c>
      <c r="V116" s="14">
        <f t="shared" si="34"/>
        <v>-1.07661938290292</v>
      </c>
      <c r="W116" s="14">
        <f t="shared" si="63"/>
        <v>0.74129752617414435</v>
      </c>
      <c r="X116" s="23"/>
      <c r="Y116" s="23">
        <f>EXP(-$D$17)*(($B116*FixedParams!$B$30)^$B$11*(1+FixedParams!$C$24)^(1-$B$11)+(1-$B116)^$B$11*((1+FixedParams!$C$27)/$Z$12)^(1-$B$11))^(1/(1-$B$11))</f>
        <v>6.7096697231300082</v>
      </c>
      <c r="Z116" s="23">
        <f>EXP($D116-$D$17)*(($B116*FixedParams!$C$31)^$B$11*(1+FixedParams!$C$25)^(1-$B$11)+(1-$B116)^$B$11*((1+FixedParams!$C$28)/$Z$12)^(1-$B$11))^(1/(1-$B$11))</f>
        <v>5.9505425644350751</v>
      </c>
      <c r="AA116" s="23">
        <f>EXP($D116-$D$17)*(($B116*FixedParams!$C$30)^$B$11*(1+FixedParams!$C$23)^(1-$B$11)+(1-$B116)^$B$11*((1+FixedParams!$C$26)/$Z$12)^(1-$B$11))^(1/(1-$B$11))</f>
        <v>5.9175134241455787</v>
      </c>
      <c r="AB116">
        <f>IF(FixedParams!$H$6=1,IF(Z116&lt;=MIN(Y116:AA116),1,0),$H116)</f>
        <v>0</v>
      </c>
      <c r="AC116">
        <f>IF(FixedParams!$H$6=1,IF(AA116&lt;=MIN(Y116:AA116),1,0),IF(AA116&lt;=Y116,1,0)*(1-$H116))</f>
        <v>1</v>
      </c>
      <c r="AD116" s="23">
        <f>$Z$13*IF(AB116=1,1,IF(AC116=1,FixedParams!$C$46,FixedParams!$C$47))</f>
        <v>0.34188853998947488</v>
      </c>
      <c r="AE116">
        <f>EXP($C116*FixedParams!$B$41)*EXP(IF(AB116+AC116=1,(1-FixedParams!$B$41)*$D116,0))*($B116^((FixedParams!$B$41-1)*$B$11/($B$11-1)))*((1/$B116-1)^$B$11*(AD116)^($B$11-1)+1)^((FixedParams!$B$41-$B$11)/($B$11-1))/((1+IF(AB116=1,FixedParams!$C$25,IF(AC116=1,FixedParams!$C$23,FixedParams!$C$24)))^FixedParams!$B$41)</f>
        <v>7.3977248203934004E-2</v>
      </c>
      <c r="AF116">
        <f t="shared" si="44"/>
        <v>0.80827362896576171</v>
      </c>
      <c r="AG116">
        <f t="shared" si="45"/>
        <v>30.309245470657213</v>
      </c>
      <c r="AH116">
        <f t="shared" si="46"/>
        <v>29.053072212750216</v>
      </c>
      <c r="AI116">
        <f t="shared" si="47"/>
        <v>59.362317683407426</v>
      </c>
      <c r="AJ116" s="23">
        <f t="shared" si="48"/>
        <v>0.95855478292512708</v>
      </c>
      <c r="AK116" s="23">
        <f t="shared" si="49"/>
        <v>1.9467832302375305</v>
      </c>
      <c r="AL116" s="22">
        <f>IF(AB116=1,AG116*(1+FixedParams!$C$25)+AH116*(1+FixedParams!$C$28)/$Z$12,IF(AC116=1,AG116*(1+FixedParams!$C$23)+AH116*(1+FixedParams!$C$26)/$Z$12,AG116*(1+FixedParams!$C$24)+AH116*(1+FixedParams!$C$27)/$Z$12))</f>
        <v>133.2397900265189</v>
      </c>
      <c r="AM116" s="23">
        <f t="shared" si="50"/>
        <v>22.516178752185457</v>
      </c>
      <c r="AN116" s="23">
        <f>AM116^((FixedParams!$B$41-1)/FixedParams!$B$41)*EXP($C116)</f>
        <v>0.32334042168716881</v>
      </c>
      <c r="AO116" s="23">
        <f t="shared" si="51"/>
        <v>4.0280425191690401E-3</v>
      </c>
      <c r="AP116" s="23">
        <f t="shared" si="52"/>
        <v>-2.816745949766114E-2</v>
      </c>
      <c r="AR116" s="23">
        <f>EXP(-$D$17)*(($B116*FixedParams!$B$30)^$B$11*(1+FixedParams!$C$24)^(1-$B$11)+(1-$B116)^$B$11*((1+FixedParams!$C$27)/$AS$12)^(1-$B$11))^(1/(1-$B$11))</f>
        <v>7.0051060319773955</v>
      </c>
      <c r="AS116" s="23">
        <f>EXP($D116-$D$17)*(($B116*FixedParams!$C$31)^$B$11*(1+FixedParams!$C$25)^(1-$B$11)+(1-$B116)^$B$11*((1+FixedParams!$C$28)/$AS$12)^(1-$B$11))^(1/(1-$B$11))</f>
        <v>6.2092774775510033</v>
      </c>
      <c r="AT116" s="23">
        <f>EXP($D116-$D$17)*(($B116*FixedParams!$C$30)^$B$11*(1+FixedParams!$C$23)^(1-$B$11)+(1-$B116)^$B$11*((1+FixedParams!$C$26)/$AS$12)^(1-$B$11))^(1/(1-$B$11))</f>
        <v>6.1675898964997264</v>
      </c>
      <c r="AU116">
        <f>IF(FixedParams!$H$6=1,IF(AS116&lt;=MIN(AR116:AT116),1,0),$H116)</f>
        <v>0</v>
      </c>
      <c r="AV116">
        <f>IF(FixedParams!$H$6=1,IF(AT116&lt;=MIN(AR116:AT116),1,0),IF(AT116&lt;=AR116,1,0)*(1-$H116))</f>
        <v>1</v>
      </c>
      <c r="AW116" s="23">
        <f>$AS$13*IF(AU116=1,1,IF(AV116=1,FixedParams!$C$46,FixedParams!$C$47))</f>
        <v>0.32315108629483641</v>
      </c>
      <c r="AX116">
        <f>EXP($C116*FixedParams!$B$41)*EXP(IF(AU116+AV116=1,(1-FixedParams!$B$41)*$D116,0))*($B116^((FixedParams!$B$41-1)*$B$11/($B$11-1)))*((1/$B116-1)^$B$11*(AW116)^($B$11-1)+1)^((FixedParams!$B$41-$B$11)/($B$11-1))/((1+IF(AU116=1,FixedParams!$C$25,IF(AV116=1,FixedParams!$C$23,FixedParams!$C$24)))^FixedParams!$B$41)</f>
        <v>7.5527353461287514E-2</v>
      </c>
      <c r="AY116">
        <f t="shared" si="53"/>
        <v>0.80322754765182602</v>
      </c>
      <c r="AZ116">
        <f t="shared" si="54"/>
        <v>33.016138498831715</v>
      </c>
      <c r="BA116">
        <f t="shared" si="55"/>
        <v>29.082037564615003</v>
      </c>
      <c r="BB116">
        <f t="shared" si="56"/>
        <v>62.098176063446715</v>
      </c>
      <c r="BC116" s="23">
        <f t="shared" si="57"/>
        <v>0.88084309331462485</v>
      </c>
      <c r="BD116" s="23">
        <f t="shared" si="58"/>
        <v>1.9178512044002158</v>
      </c>
      <c r="BE116" s="22">
        <f>IF(AU116=1,AZ116*(1+FixedParams!$C$25)+BA116*(1+FixedParams!$C$28)/$AS$12,IF(AV116=1,AZ116*(1+FixedParams!$C$23)+BA116*(1+FixedParams!$C$26)/$AS$12,AZ116*(1+FixedParams!$C$24)+BA116*(1+FixedParams!$C$27)/$AS$12))</f>
        <v>142.16640257524631</v>
      </c>
      <c r="BF116" s="23">
        <f t="shared" si="59"/>
        <v>23.05056026113694</v>
      </c>
      <c r="BG116" s="23">
        <f>BF116^((FixedParams!$B$41-1)/FixedParams!$B$41)*EXP($C116)</f>
        <v>0.3233328299215254</v>
      </c>
      <c r="BH116" s="23">
        <f t="shared" si="60"/>
        <v>4.9085017439573636E-2</v>
      </c>
      <c r="BI116" s="23">
        <f t="shared" si="61"/>
        <v>-4.7114904768063683E-3</v>
      </c>
      <c r="BJ116" s="23">
        <f t="shared" si="35"/>
        <v>8.9687714324319934E-3</v>
      </c>
      <c r="BK116" s="23"/>
    </row>
    <row r="117" spans="1:63">
      <c r="A117">
        <v>0.5</v>
      </c>
      <c r="B117">
        <f t="shared" si="36"/>
        <v>0.26192407790731975</v>
      </c>
      <c r="C117">
        <f>(D117-$D$17)*FixedParams!$B$41+$D$9*($A117-0.5)^2+$A117*$B$10</f>
        <v>-1.137412597333864</v>
      </c>
      <c r="D117">
        <f>(A117-$B$6)*FixedParams!$B$40/(FixedParams!$B$39*Sectors!$B$6)</f>
        <v>-3.0286108096254853E-3</v>
      </c>
      <c r="E117">
        <f t="shared" si="37"/>
        <v>0.3206475938685508</v>
      </c>
      <c r="F117" s="23">
        <f>EXP(-$D$17)*(($B117*FixedParams!$B$30)^$B$11*(1+FixedParams!$B$23)^(1-$B$11)+(1-$B117)^$B$11*((1+FixedParams!$B$26)/$B$12)^(1-$B$11))^(1/(1-$B$11))</f>
        <v>5.0181413290842203</v>
      </c>
      <c r="G117" s="23">
        <f>EXP($D117-$D$17)*(($B117*FixedParams!$B$31)^$B$11*(1+FixedParams!$B$25)^(1-$B$11)+(1-$B117)^$B$11*((1+FixedParams!$B$28)/$B$12)^(1-$B$11))^(1/(1-$B$11))</f>
        <v>4.8068670700320677</v>
      </c>
      <c r="H117">
        <f t="shared" si="38"/>
        <v>1</v>
      </c>
      <c r="I117" s="23">
        <f>$B$13*IF(H117=1,1,FixedParams!$B$46)</f>
        <v>0.3745928365283252</v>
      </c>
      <c r="J117">
        <f>EXP($C117*FixedParams!$B$41)*EXP(IF(H117=1,(1-FixedParams!$B$41)*$D117,0))*($B117^((FixedParams!$B$41-1)*$B$11/($B$11-1)))*((1/$B117-1)^$B$11*(I117)^($B$11-1)+1)^((FixedParams!$B$41-$B$11)/($B$11-1))/((1+IF(H117=1,FixedParams!$B$25,FixedParams!$B$24))^FixedParams!$B$41)</f>
        <v>8.2376501312446851E-2</v>
      </c>
      <c r="K117">
        <f t="shared" si="62"/>
        <v>0.62016421959106327</v>
      </c>
      <c r="L117">
        <f>K117*FixedParams!$B$8/K$15</f>
        <v>28.125138610512238</v>
      </c>
      <c r="M117">
        <f t="shared" si="33"/>
        <v>30.501577044370176</v>
      </c>
      <c r="N117">
        <f t="shared" si="39"/>
        <v>58.626715654882418</v>
      </c>
      <c r="O117" s="23">
        <f t="shared" si="40"/>
        <v>1.0844951723356024</v>
      </c>
      <c r="P117" s="23">
        <f t="shared" si="41"/>
        <v>1.8795574101561283</v>
      </c>
      <c r="Q117" s="22">
        <f>IF(H117=1,L117*(1+FixedParams!$B$25)+M117*FixedParams!$B$33*(1+FixedParams!$B$28)/FixedParams!$B$32,L117*(1+FixedParams!$B$23)+M117*FixedParams!$B$33*(1+FixedParams!$B$26)/FixedParams!$B$32)</f>
        <v>109.74308410208829</v>
      </c>
      <c r="R117" s="23">
        <f t="shared" si="42"/>
        <v>22.830480332246044</v>
      </c>
      <c r="S117" s="23">
        <f>R117^((FixedParams!$B$41-1)/FixedParams!$B$41)*EXP($C117)</f>
        <v>0.31964514350109546</v>
      </c>
      <c r="T117" s="7">
        <f>(L117*FixedParams!$B$32*(FixedParams!$C$25-FixedParams!$C$23)+FixedParams!$B$33*(FixedParams!$C$28-FixedParams!$C$26)*M117)/N117</f>
        <v>984.6716866369735</v>
      </c>
      <c r="U117" s="7">
        <f>(L117*FixedParams!$B$32*(FixedParams!$C$25-FixedParams!$C$23)*$Z$12/$B$12+FixedParams!$B$33*(FixedParams!$C$28-FixedParams!$C$26)*M117)/N117</f>
        <v>460.55174448276512</v>
      </c>
      <c r="V117" s="14">
        <f t="shared" si="34"/>
        <v>-1.0630302119072053</v>
      </c>
      <c r="W117" s="14">
        <f t="shared" si="63"/>
        <v>0.74417304128332007</v>
      </c>
      <c r="X117" s="23"/>
      <c r="Y117" s="23">
        <f>EXP(-$D$17)*(($B117*FixedParams!$B$30)^$B$11*(1+FixedParams!$C$24)^(1-$B$11)+(1-$B117)^$B$11*((1+FixedParams!$C$27)/$Z$12)^(1-$B$11))^(1/(1-$B$11))</f>
        <v>6.7145660158298099</v>
      </c>
      <c r="Z117" s="23">
        <f>EXP($D117-$D$17)*(($B117*FixedParams!$C$31)^$B$11*(1+FixedParams!$C$25)^(1-$B$11)+(1-$B117)^$B$11*((1+FixedParams!$C$28)/$Z$12)^(1-$B$11))^(1/(1-$B$11))</f>
        <v>5.9693914020238497</v>
      </c>
      <c r="AA117" s="23">
        <f>EXP($D117-$D$17)*(($B117*FixedParams!$C$30)^$B$11*(1+FixedParams!$C$23)^(1-$B$11)+(1-$B117)^$B$11*((1+FixedParams!$C$26)/$Z$12)^(1-$B$11))^(1/(1-$B$11))</f>
        <v>5.9329206269368253</v>
      </c>
      <c r="AB117">
        <f>IF(FixedParams!$H$6=1,IF(Z117&lt;=MIN(Y117:AA117),1,0),$H117)</f>
        <v>0</v>
      </c>
      <c r="AC117">
        <f>IF(FixedParams!$H$6=1,IF(AA117&lt;=MIN(Y117:AA117),1,0),IF(AA117&lt;=Y117,1,0)*(1-$H117))</f>
        <v>1</v>
      </c>
      <c r="AD117" s="23">
        <f>$Z$13*IF(AB117=1,1,IF(AC117=1,FixedParams!$C$46,FixedParams!$C$47))</f>
        <v>0.34188853998947488</v>
      </c>
      <c r="AE117">
        <f>EXP($C117*FixedParams!$B$41)*EXP(IF(AB117+AC117=1,(1-FixedParams!$B$41)*$D117,0))*($B117^((FixedParams!$B$41-1)*$B$11/($B$11-1)))*((1/$B117-1)^$B$11*(AD117)^($B$11-1)+1)^((FixedParams!$B$41-$B$11)/($B$11-1))/((1+IF(AB117=1,FixedParams!$C$25,IF(AC117=1,FixedParams!$C$23,FixedParams!$C$24)))^FixedParams!$B$41)</f>
        <v>7.3868753772265081E-2</v>
      </c>
      <c r="AF117">
        <f t="shared" si="44"/>
        <v>0.80708822142308212</v>
      </c>
      <c r="AG117">
        <f t="shared" si="45"/>
        <v>30.264794177300264</v>
      </c>
      <c r="AH117">
        <f t="shared" si="46"/>
        <v>28.618901592184269</v>
      </c>
      <c r="AI117">
        <f t="shared" si="47"/>
        <v>58.883695769484532</v>
      </c>
      <c r="AJ117" s="23">
        <f t="shared" si="48"/>
        <v>0.94561692455353041</v>
      </c>
      <c r="AK117" s="23">
        <f t="shared" si="49"/>
        <v>1.9518519950833322</v>
      </c>
      <c r="AL117" s="22">
        <f>IF(AB117=1,AG117*(1+FixedParams!$C$25)+AH117*(1+FixedParams!$C$28)/$Z$12,IF(AC117=1,AG117*(1+FixedParams!$C$23)+AH117*(1+FixedParams!$C$26)/$Z$12,AG117*(1+FixedParams!$C$24)+AH117*(1+FixedParams!$C$27)/$Z$12))</f>
        <v>131.72074888597837</v>
      </c>
      <c r="AM117" s="23">
        <f t="shared" si="50"/>
        <v>22.201670504057621</v>
      </c>
      <c r="AN117" s="23">
        <f>AM117^((FixedParams!$B$41-1)/FixedParams!$B$41)*EXP($C117)</f>
        <v>0.31965407992060796</v>
      </c>
      <c r="AO117" s="23">
        <f t="shared" si="51"/>
        <v>4.3737490346492059E-3</v>
      </c>
      <c r="AP117" s="23">
        <f t="shared" si="52"/>
        <v>-2.7928965862797517E-2</v>
      </c>
      <c r="AR117" s="23">
        <f>EXP(-$D$17)*(($B117*FixedParams!$B$30)^$B$11*(1+FixedParams!$C$24)^(1-$B$11)+(1-$B117)^$B$11*((1+FixedParams!$C$27)/$AS$12)^(1-$B$11))^(1/(1-$B$11))</f>
        <v>7.0092477358502272</v>
      </c>
      <c r="AS117" s="23">
        <f>EXP($D117-$D$17)*(($B117*FixedParams!$C$31)^$B$11*(1+FixedParams!$C$25)^(1-$B$11)+(1-$B117)^$B$11*((1+FixedParams!$C$28)/$AS$12)^(1-$B$11))^(1/(1-$B$11))</f>
        <v>6.2280606593580288</v>
      </c>
      <c r="AT117" s="23">
        <f>EXP($D117-$D$17)*(($B117*FixedParams!$C$30)^$B$11*(1+FixedParams!$C$23)^(1-$B$11)+(1-$B117)^$B$11*((1+FixedParams!$C$26)/$AS$12)^(1-$B$11))^(1/(1-$B$11))</f>
        <v>6.1827213986284857</v>
      </c>
      <c r="AU117">
        <f>IF(FixedParams!$H$6=1,IF(AS117&lt;=MIN(AR117:AT117),1,0),$H117)</f>
        <v>0</v>
      </c>
      <c r="AV117">
        <f>IF(FixedParams!$H$6=1,IF(AT117&lt;=MIN(AR117:AT117),1,0),IF(AT117&lt;=AR117,1,0)*(1-$H117))</f>
        <v>1</v>
      </c>
      <c r="AW117" s="23">
        <f>$AS$13*IF(AU117=1,1,IF(AV117=1,FixedParams!$C$46,FixedParams!$C$47))</f>
        <v>0.32315108629483641</v>
      </c>
      <c r="AX117">
        <f>EXP($C117*FixedParams!$B$41)*EXP(IF(AU117+AV117=1,(1-FixedParams!$B$41)*$D117,0))*($B117^((FixedParams!$B$41-1)*$B$11/($B$11-1)))*((1/$B117-1)^$B$11*(AW117)^($B$11-1)+1)^((FixedParams!$B$41-$B$11)/($B$11-1))/((1+IF(AU117=1,FixedParams!$C$25,IF(AV117=1,FixedParams!$C$23,FixedParams!$C$24)))^FixedParams!$B$41)</f>
        <v>7.54109223626344E-2</v>
      </c>
      <c r="AY117">
        <f t="shared" si="53"/>
        <v>0.8019893119457453</v>
      </c>
      <c r="AZ117">
        <f t="shared" si="54"/>
        <v>32.965241636932902</v>
      </c>
      <c r="BA117">
        <f t="shared" si="55"/>
        <v>28.645282848301978</v>
      </c>
      <c r="BB117">
        <f t="shared" si="56"/>
        <v>61.610524485234876</v>
      </c>
      <c r="BC117" s="23">
        <f t="shared" si="57"/>
        <v>0.86895412943701833</v>
      </c>
      <c r="BD117" s="23">
        <f t="shared" si="58"/>
        <v>1.9225564409786879</v>
      </c>
      <c r="BE117" s="22">
        <f>IF(AU117=1,AZ117*(1+FixedParams!$C$25)+BA117*(1+FixedParams!$C$28)/$AS$12,IF(AV117=1,AZ117*(1+FixedParams!$C$23)+BA117*(1+FixedParams!$C$26)/$AS$12,AZ117*(1+FixedParams!$C$24)+BA117*(1+FixedParams!$C$27)/$AS$12))</f>
        <v>140.54556978044479</v>
      </c>
      <c r="BF117" s="23">
        <f t="shared" si="59"/>
        <v>22.731991419122014</v>
      </c>
      <c r="BG117" s="23">
        <f>BF117^((FixedParams!$B$41-1)/FixedParams!$B$41)*EXP($C117)</f>
        <v>0.3196465267944878</v>
      </c>
      <c r="BH117" s="23">
        <f t="shared" si="60"/>
        <v>4.9642216738681313E-2</v>
      </c>
      <c r="BI117" s="23">
        <f t="shared" si="61"/>
        <v>-4.3232538858828835E-3</v>
      </c>
      <c r="BJ117" s="23">
        <f t="shared" si="35"/>
        <v>9.357008023355479E-3</v>
      </c>
      <c r="BK117" s="23"/>
    </row>
    <row r="118" spans="1:63">
      <c r="A118">
        <v>0.505</v>
      </c>
      <c r="B118">
        <f t="shared" si="36"/>
        <v>0.26367166773681883</v>
      </c>
      <c r="C118">
        <f>(D118-$D$17)*FixedParams!$B$41+$D$9*($A118-0.5)^2+$A118*$B$10</f>
        <v>-1.1486804741380501</v>
      </c>
      <c r="D118">
        <f>(A118-$B$6)*FixedParams!$B$40/(FixedParams!$B$39*Sectors!$B$6)</f>
        <v>-3.4213976825769686E-4</v>
      </c>
      <c r="E118">
        <f t="shared" si="37"/>
        <v>0.31705485556219626</v>
      </c>
      <c r="F118" s="23">
        <f>EXP(-$D$17)*(($B118*FixedParams!$B$30)^$B$11*(1+FixedParams!$B$23)^(1-$B$11)+(1-$B118)^$B$11*((1+FixedParams!$B$26)/$B$12)^(1-$B$11))^(1/(1-$B$11))</f>
        <v>5.0193444394618405</v>
      </c>
      <c r="G118" s="23">
        <f>EXP($D118-$D$17)*(($B118*FixedParams!$B$31)^$B$11*(1+FixedParams!$B$25)^(1-$B$11)+(1-$B118)^$B$11*((1+FixedParams!$B$28)/$B$12)^(1-$B$11))^(1/(1-$B$11))</f>
        <v>4.8204204835394009</v>
      </c>
      <c r="H118">
        <f t="shared" si="38"/>
        <v>1</v>
      </c>
      <c r="I118" s="23">
        <f>$B$13*IF(H118=1,1,FixedParams!$B$46)</f>
        <v>0.3745928365283252</v>
      </c>
      <c r="J118">
        <f>EXP($C118*FixedParams!$B$41)*EXP(IF(H118=1,(1-FixedParams!$B$41)*$D118,0))*($B118^((FixedParams!$B$41-1)*$B$11/($B$11-1)))*((1/$B118-1)^$B$11*(I118)^($B$11-1)+1)^((FixedParams!$B$41-$B$11)/($B$11-1))/((1+IF(H118=1,FixedParams!$B$25,FixedParams!$B$24))^FixedParams!$B$41)</f>
        <v>8.2276534676341551E-2</v>
      </c>
      <c r="K118">
        <f t="shared" si="62"/>
        <v>0.61941162959418727</v>
      </c>
      <c r="L118">
        <f>K118*FixedParams!$B$8/K$15</f>
        <v>28.09100781529645</v>
      </c>
      <c r="M118">
        <f t="shared" si="33"/>
        <v>30.055128596050992</v>
      </c>
      <c r="N118">
        <f t="shared" si="39"/>
        <v>58.146136411347442</v>
      </c>
      <c r="O118" s="23">
        <f t="shared" si="40"/>
        <v>1.0699199115129296</v>
      </c>
      <c r="P118" s="23">
        <f t="shared" si="41"/>
        <v>1.884856998935988</v>
      </c>
      <c r="Q118" s="22">
        <f>IF(H118=1,L118*(1+FixedParams!$B$25)+M118*FixedParams!$B$33*(1+FixedParams!$B$28)/FixedParams!$B$32,L118*(1+FixedParams!$B$23)+M118*FixedParams!$B$33*(1+FixedParams!$B$26)/FixedParams!$B$32)</f>
        <v>108.51498148524504</v>
      </c>
      <c r="R118" s="23">
        <f t="shared" si="42"/>
        <v>22.511517793063511</v>
      </c>
      <c r="S118" s="23">
        <f>R118^((FixedParams!$B$41-1)/FixedParams!$B$41)*EXP($C118)</f>
        <v>0.31606808859684554</v>
      </c>
      <c r="T118" s="7">
        <f>(L118*FixedParams!$B$32*(FixedParams!$C$25-FixedParams!$C$23)+FixedParams!$B$33*(FixedParams!$C$28-FixedParams!$C$26)*M118)/N118</f>
        <v>1022.9950860852897</v>
      </c>
      <c r="U118" s="7">
        <f>(L118*FixedParams!$B$32*(FixedParams!$C$25-FixedParams!$C$23)*$Z$12/$B$12+FixedParams!$B$33*(FixedParams!$C$28-FixedParams!$C$26)*M118)/N118</f>
        <v>495.1845736743424</v>
      </c>
      <c r="V118" s="14">
        <f t="shared" si="34"/>
        <v>-1.0494994087631311</v>
      </c>
      <c r="W118" s="14">
        <f t="shared" si="63"/>
        <v>0.74702498500766712</v>
      </c>
      <c r="X118" s="23"/>
      <c r="Y118" s="23">
        <f>EXP(-$D$17)*(($B118*FixedParams!$B$30)^$B$11*(1+FixedParams!$C$24)^(1-$B$11)+(1-$B118)^$B$11*((1+FixedParams!$C$27)/$Z$12)^(1-$B$11))^(1/(1-$B$11))</f>
        <v>6.7193187773429948</v>
      </c>
      <c r="Z118" s="23">
        <f>EXP($D118-$D$17)*(($B118*FixedParams!$C$31)^$B$11*(1+FixedParams!$C$25)^(1-$B$11)+(1-$B118)^$B$11*((1+FixedParams!$C$28)/$Z$12)^(1-$B$11))^(1/(1-$B$11))</f>
        <v>5.9881646788687224</v>
      </c>
      <c r="AA118" s="23">
        <f>EXP($D118-$D$17)*(($B118*FixedParams!$C$30)^$B$11*(1+FixedParams!$C$23)^(1-$B$11)+(1-$B118)^$B$11*((1+FixedParams!$C$26)/$Z$12)^(1-$B$11))^(1/(1-$B$11))</f>
        <v>5.9482257601546493</v>
      </c>
      <c r="AB118">
        <f>IF(FixedParams!$H$6=1,IF(Z118&lt;=MIN(Y118:AA118),1,0),$H118)</f>
        <v>0</v>
      </c>
      <c r="AC118">
        <f>IF(FixedParams!$H$6=1,IF(AA118&lt;=MIN(Y118:AA118),1,0),IF(AA118&lt;=Y118,1,0)*(1-$H118))</f>
        <v>1</v>
      </c>
      <c r="AD118" s="23">
        <f>$Z$13*IF(AB118=1,1,IF(AC118=1,FixedParams!$C$46,FixedParams!$C$47))</f>
        <v>0.34188853998947488</v>
      </c>
      <c r="AE118">
        <f>EXP($C118*FixedParams!$B$41)*EXP(IF(AB118+AC118=1,(1-FixedParams!$B$41)*$D118,0))*($B118^((FixedParams!$B$41-1)*$B$11/($B$11-1)))*((1/$B118-1)^$B$11*(AD118)^($B$11-1)+1)^((FixedParams!$B$41-$B$11)/($B$11-1))/((1+IF(AB118=1,FixedParams!$C$25,IF(AC118=1,FixedParams!$C$23,FixedParams!$C$24)))^FixedParams!$B$41)</f>
        <v>7.3770268556613949E-2</v>
      </c>
      <c r="AF118">
        <f t="shared" si="44"/>
        <v>0.80601217433311234</v>
      </c>
      <c r="AG118">
        <f t="shared" si="45"/>
        <v>30.22444376350585</v>
      </c>
      <c r="AH118">
        <f t="shared" si="46"/>
        <v>28.196629674726406</v>
      </c>
      <c r="AI118">
        <f t="shared" si="47"/>
        <v>58.421073438232256</v>
      </c>
      <c r="AJ118" s="23">
        <f t="shared" si="48"/>
        <v>0.93290814201094074</v>
      </c>
      <c r="AK118" s="23">
        <f t="shared" si="49"/>
        <v>1.9568871803967163</v>
      </c>
      <c r="AL118" s="22">
        <f>IF(AB118=1,AG118*(1+FixedParams!$C$25)+AH118*(1+FixedParams!$C$28)/$Z$12,IF(AC118=1,AG118*(1+FixedParams!$C$23)+AH118*(1+FixedParams!$C$26)/$Z$12,AG118*(1+FixedParams!$C$24)+AH118*(1+FixedParams!$C$27)/$Z$12))</f>
        <v>130.24666951678296</v>
      </c>
      <c r="AM118" s="23">
        <f t="shared" si="50"/>
        <v>21.896725976553494</v>
      </c>
      <c r="AN118" s="23">
        <f>AM118^((FixedParams!$B$41-1)/FixedParams!$B$41)*EXP($C118)</f>
        <v>0.31607684938953984</v>
      </c>
      <c r="AO118" s="23">
        <f t="shared" si="51"/>
        <v>4.7172362977821224E-3</v>
      </c>
      <c r="AP118" s="23">
        <f t="shared" si="52"/>
        <v>-2.7689953288334096E-2</v>
      </c>
      <c r="AR118" s="23">
        <f>EXP(-$D$17)*(($B118*FixedParams!$B$30)^$B$11*(1+FixedParams!$C$24)^(1-$B$11)+(1-$B118)^$B$11*((1+FixedParams!$C$27)/$AS$12)^(1-$B$11))^(1/(1-$B$11))</f>
        <v>7.0132356265285285</v>
      </c>
      <c r="AS118" s="23">
        <f>EXP($D118-$D$17)*(($B118*FixedParams!$C$31)^$B$11*(1+FixedParams!$C$25)^(1-$B$11)+(1-$B118)^$B$11*((1+FixedParams!$C$28)/$AS$12)^(1-$B$11))^(1/(1-$B$11))</f>
        <v>6.2467572901503283</v>
      </c>
      <c r="AT118" s="23">
        <f>EXP($D118-$D$17)*(($B118*FixedParams!$C$30)^$B$11*(1+FixedParams!$C$23)^(1-$B$11)+(1-$B118)^$B$11*((1+FixedParams!$C$26)/$AS$12)^(1-$B$11))^(1/(1-$B$11))</f>
        <v>6.1977400348218783</v>
      </c>
      <c r="AU118">
        <f>IF(FixedParams!$H$6=1,IF(AS118&lt;=MIN(AR118:AT118),1,0),$H118)</f>
        <v>0</v>
      </c>
      <c r="AV118">
        <f>IF(FixedParams!$H$6=1,IF(AT118&lt;=MIN(AR118:AT118),1,0),IF(AT118&lt;=AR118,1,0)*(1-$H118))</f>
        <v>1</v>
      </c>
      <c r="AW118" s="23">
        <f>$AS$13*IF(AU118=1,1,IF(AV118=1,FixedParams!$C$46,FixedParams!$C$47))</f>
        <v>0.32315108629483641</v>
      </c>
      <c r="AX118">
        <f>EXP($C118*FixedParams!$B$41)*EXP(IF(AU118+AV118=1,(1-FixedParams!$B$41)*$D118,0))*($B118^((FixedParams!$B$41-1)*$B$11/($B$11-1)))*((1/$B118-1)^$B$11*(AW118)^($B$11-1)+1)^((FixedParams!$B$41-$B$11)/($B$11-1))/((1+IF(AU118=1,FixedParams!$C$25,IF(AV118=1,FixedParams!$C$23,FixedParams!$C$24)))^FixedParams!$B$41)</f>
        <v>7.5304714534377953E-2</v>
      </c>
      <c r="AY118">
        <f t="shared" si="53"/>
        <v>0.80085979992761824</v>
      </c>
      <c r="AZ118">
        <f t="shared" si="54"/>
        <v>32.918813790508061</v>
      </c>
      <c r="BA118">
        <f t="shared" si="55"/>
        <v>28.220498141800736</v>
      </c>
      <c r="BB118">
        <f t="shared" si="56"/>
        <v>61.1393119323088</v>
      </c>
      <c r="BC118" s="23">
        <f t="shared" si="57"/>
        <v>0.8572756698158408</v>
      </c>
      <c r="BD118" s="23">
        <f t="shared" si="58"/>
        <v>1.9272265811785565</v>
      </c>
      <c r="BE118" s="22">
        <f>IF(AU118=1,AZ118*(1+FixedParams!$C$25)+BA118*(1+FixedParams!$C$28)/$AS$12,IF(AV118=1,AZ118*(1+FixedParams!$C$23)+BA118*(1+FixedParams!$C$26)/$AS$12,AZ118*(1+FixedParams!$C$24)+BA118*(1+FixedParams!$C$27)/$AS$12))</f>
        <v>138.97271147292577</v>
      </c>
      <c r="BF118" s="23">
        <f t="shared" si="59"/>
        <v>22.423126928866065</v>
      </c>
      <c r="BG118" s="23">
        <f>BF118^((FixedParams!$B$41-1)/FixedParams!$B$41)*EXP($C118)</f>
        <v>0.31606933331963366</v>
      </c>
      <c r="BH118" s="23">
        <f t="shared" si="60"/>
        <v>5.019562743791265E-2</v>
      </c>
      <c r="BI118" s="23">
        <f t="shared" si="61"/>
        <v>-3.9342017168923667E-3</v>
      </c>
      <c r="BJ118" s="23">
        <f t="shared" si="35"/>
        <v>9.7460601923459959E-3</v>
      </c>
      <c r="BK118" s="23"/>
    </row>
    <row r="119" spans="1:63">
      <c r="A119">
        <v>0.51</v>
      </c>
      <c r="B119">
        <f t="shared" si="36"/>
        <v>0.2654192575663179</v>
      </c>
      <c r="C119">
        <f>(D119-$D$17)*FixedParams!$B$41+$D$9*($A119-0.5)^2+$A119*$B$10</f>
        <v>-1.1597358526039308</v>
      </c>
      <c r="D119">
        <f>(A119-$B$6)*FixedParams!$B$40/(FixedParams!$B$39*Sectors!$B$6)</f>
        <v>2.3443312731100912E-3</v>
      </c>
      <c r="E119">
        <f t="shared" si="37"/>
        <v>0.31356899837852054</v>
      </c>
      <c r="F119" s="23">
        <f>EXP(-$D$17)*(($B119*FixedParams!$B$30)^$B$11*(1+FixedParams!$B$23)^(1-$B$11)+(1-$B119)^$B$11*((1+FixedParams!$B$26)/$B$12)^(1-$B$11))^(1/(1-$B$11))</f>
        <v>5.0204319433201547</v>
      </c>
      <c r="G119" s="23">
        <f>EXP($D119-$D$17)*(($B119*FixedParams!$B$31)^$B$11*(1+FixedParams!$B$25)^(1-$B$11)+(1-$B119)^$B$11*((1+FixedParams!$B$28)/$B$12)^(1-$B$11))^(1/(1-$B$11))</f>
        <v>4.8338992924542694</v>
      </c>
      <c r="H119">
        <f t="shared" si="38"/>
        <v>1</v>
      </c>
      <c r="I119" s="23">
        <f>$B$13*IF(H119=1,1,FixedParams!$B$46)</f>
        <v>0.3745928365283252</v>
      </c>
      <c r="J119">
        <f>EXP($C119*FixedParams!$B$41)*EXP(IF(H119=1,(1-FixedParams!$B$41)*$D119,0))*($B119^((FixedParams!$B$41-1)*$B$11/($B$11-1)))*((1/$B119-1)^$B$11*(I119)^($B$11-1)+1)^((FixedParams!$B$41-$B$11)/($B$11-1))/((1+IF(H119=1,FixedParams!$B$25,FixedParams!$B$24))^FixedParams!$B$41)</f>
        <v>8.218775912894323E-2</v>
      </c>
      <c r="K119">
        <f t="shared" si="62"/>
        <v>0.61874329072091772</v>
      </c>
      <c r="L119">
        <f>K119*FixedParams!$B$8/K$15</f>
        <v>28.060697902444826</v>
      </c>
      <c r="M119">
        <f t="shared" si="33"/>
        <v>29.620905686939018</v>
      </c>
      <c r="N119">
        <f t="shared" si="39"/>
        <v>57.68160358938384</v>
      </c>
      <c r="O119" s="23">
        <f t="shared" si="40"/>
        <v>1.0556011753491796</v>
      </c>
      <c r="P119" s="23">
        <f t="shared" si="41"/>
        <v>1.8901274161967363</v>
      </c>
      <c r="Q119" s="22">
        <f>IF(H119=1,L119*(1+FixedParams!$B$25)+M119*FixedParams!$B$33*(1+FixedParams!$B$28)/FixedParams!$B$32,L119*(1+FixedParams!$B$23)+M119*FixedParams!$B$33*(1+FixedParams!$B$26)/FixedParams!$B$32)</f>
        <v>107.32340051985787</v>
      </c>
      <c r="R119" s="23">
        <f t="shared" si="42"/>
        <v>22.202241715583526</v>
      </c>
      <c r="S119" s="23">
        <f>R119^((FixedParams!$B$41-1)/FixedParams!$B$41)*EXP($C119)</f>
        <v>0.3125974091295175</v>
      </c>
      <c r="T119" s="7">
        <f>(L119*FixedParams!$B$32*(FixedParams!$C$25-FixedParams!$C$23)+FixedParams!$B$33*(FixedParams!$C$28-FixedParams!$C$26)*M119)/N119</f>
        <v>1061.1731951170771</v>
      </c>
      <c r="U119" s="7">
        <f>(L119*FixedParams!$B$32*(FixedParams!$C$25-FixedParams!$C$23)*$Z$12/$B$12+FixedParams!$B$33*(FixedParams!$C$28-FixedParams!$C$26)*M119)/N119</f>
        <v>529.6861040184458</v>
      </c>
      <c r="V119" s="14">
        <f t="shared" si="34"/>
        <v>-1.0360260512322101</v>
      </c>
      <c r="W119" s="14">
        <f t="shared" si="63"/>
        <v>0.74985414438987008</v>
      </c>
      <c r="X119" s="23"/>
      <c r="Y119" s="23">
        <f>EXP(-$D$17)*(($B119*FixedParams!$B$30)^$B$11*(1+FixedParams!$C$24)^(1-$B$11)+(1-$B119)^$B$11*((1+FixedParams!$C$27)/$Z$12)^(1-$B$11))^(1/(1-$B$11))</f>
        <v>6.7239278408188721</v>
      </c>
      <c r="Z119" s="23">
        <f>EXP($D119-$D$17)*(($B119*FixedParams!$C$31)^$B$11*(1+FixedParams!$C$25)^(1-$B$11)+(1-$B119)^$B$11*((1+FixedParams!$C$28)/$Z$12)^(1-$B$11))^(1/(1-$B$11))</f>
        <v>6.0068614962221956</v>
      </c>
      <c r="AA119" s="23">
        <f>EXP($D119-$D$17)*(($B119*FixedParams!$C$30)^$B$11*(1+FixedParams!$C$23)^(1-$B$11)+(1-$B119)^$B$11*((1+FixedParams!$C$26)/$Z$12)^(1-$B$11))^(1/(1-$B$11))</f>
        <v>5.9634281586992639</v>
      </c>
      <c r="AB119">
        <f>IF(FixedParams!$H$6=1,IF(Z119&lt;=MIN(Y119:AA119),1,0),$H119)</f>
        <v>0</v>
      </c>
      <c r="AC119">
        <f>IF(FixedParams!$H$6=1,IF(AA119&lt;=MIN(Y119:AA119),1,0),IF(AA119&lt;=Y119,1,0)*(1-$H119))</f>
        <v>1</v>
      </c>
      <c r="AD119" s="23">
        <f>$Z$13*IF(AB119=1,1,IF(AC119=1,FixedParams!$C$46,FixedParams!$C$47))</f>
        <v>0.34188853998947488</v>
      </c>
      <c r="AE119">
        <f>EXP($C119*FixedParams!$B$41)*EXP(IF(AB119+AC119=1,(1-FixedParams!$B$41)*$D119,0))*($B119^((FixedParams!$B$41-1)*$B$11/($B$11-1)))*((1/$B119-1)^$B$11*(AD119)^($B$11-1)+1)^((FixedParams!$B$41-$B$11)/($B$11-1))/((1+IF(AB119=1,FixedParams!$C$25,IF(AC119=1,FixedParams!$C$23,FixedParams!$C$24)))^FixedParams!$B$41)</f>
        <v>7.3681819981360169E-2</v>
      </c>
      <c r="AF119">
        <f t="shared" si="44"/>
        <v>0.8050457873339617</v>
      </c>
      <c r="AG119">
        <f t="shared" si="45"/>
        <v>30.188205465326568</v>
      </c>
      <c r="AH119">
        <f t="shared" si="46"/>
        <v>27.785919668453623</v>
      </c>
      <c r="AI119">
        <f t="shared" si="47"/>
        <v>57.974125133780191</v>
      </c>
      <c r="AJ119" s="23">
        <f t="shared" si="48"/>
        <v>0.92042303410077975</v>
      </c>
      <c r="AK119" s="23">
        <f t="shared" si="49"/>
        <v>1.961888567368697</v>
      </c>
      <c r="AL119" s="22">
        <f>IF(AB119=1,AG119*(1+FixedParams!$C$25)+AH119*(1+FixedParams!$C$28)/$Z$12,IF(AC119=1,AG119*(1+FixedParams!$C$23)+AH119*(1+FixedParams!$C$26)/$Z$12,AG119*(1+FixedParams!$C$24)+AH119*(1+FixedParams!$C$27)/$Z$12))</f>
        <v>128.81642641508077</v>
      </c>
      <c r="AM119" s="23">
        <f t="shared" si="50"/>
        <v>21.601069550434236</v>
      </c>
      <c r="AN119" s="23">
        <f>AM119^((FixedParams!$B$41-1)/FixedParams!$B$41)*EXP($C119)</f>
        <v>0.31260599877106082</v>
      </c>
      <c r="AO119" s="23">
        <f t="shared" si="51"/>
        <v>5.0584985523657051E-3</v>
      </c>
      <c r="AP119" s="23">
        <f t="shared" si="52"/>
        <v>-2.745043227167988E-2</v>
      </c>
      <c r="AR119" s="23">
        <f>EXP(-$D$17)*(($B119*FixedParams!$B$30)^$B$11*(1+FixedParams!$C$24)^(1-$B$11)+(1-$B119)^$B$11*((1+FixedParams!$C$27)/$AS$12)^(1-$B$11))^(1/(1-$B$11))</f>
        <v>7.01706962614624</v>
      </c>
      <c r="AS119" s="23">
        <f>EXP($D119-$D$17)*(($B119*FixedParams!$C$31)^$B$11*(1+FixedParams!$C$25)^(1-$B$11)+(1-$B119)^$B$11*((1+FixedParams!$C$28)/$AS$12)^(1-$B$11))^(1/(1-$B$11))</f>
        <v>6.2653664839345211</v>
      </c>
      <c r="AT119" s="23">
        <f>EXP($D119-$D$17)*(($B119*FixedParams!$C$30)^$B$11*(1+FixedParams!$C$23)^(1-$B$11)+(1-$B119)^$B$11*((1+FixedParams!$C$26)/$AS$12)^(1-$B$11))^(1/(1-$B$11))</f>
        <v>6.2126451898897663</v>
      </c>
      <c r="AU119">
        <f>IF(FixedParams!$H$6=1,IF(AS119&lt;=MIN(AR119:AT119),1,0),$H119)</f>
        <v>0</v>
      </c>
      <c r="AV119">
        <f>IF(FixedParams!$H$6=1,IF(AT119&lt;=MIN(AR119:AT119),1,0),IF(AT119&lt;=AR119,1,0)*(1-$H119))</f>
        <v>1</v>
      </c>
      <c r="AW119" s="23">
        <f>$AS$13*IF(AU119=1,1,IF(AV119=1,FixedParams!$C$46,FixedParams!$C$47))</f>
        <v>0.32315108629483641</v>
      </c>
      <c r="AX119">
        <f>EXP($C119*FixedParams!$B$41)*EXP(IF(AU119+AV119=1,(1-FixedParams!$B$41)*$D119,0))*($B119^((FixedParams!$B$41-1)*$B$11/($B$11-1)))*((1/$B119-1)^$B$11*(AW119)^($B$11-1)+1)^((FixedParams!$B$41-$B$11)/($B$11-1))/((1+IF(AU119=1,FixedParams!$C$25,IF(AV119=1,FixedParams!$C$23,FixedParams!$C$24)))^FixedParams!$B$41)</f>
        <v>7.5208755963721424E-2</v>
      </c>
      <c r="AY119">
        <f t="shared" si="53"/>
        <v>0.79983928796933657</v>
      </c>
      <c r="AZ119">
        <f t="shared" si="54"/>
        <v>32.876866319641501</v>
      </c>
      <c r="BA119">
        <f t="shared" si="55"/>
        <v>27.807343981976558</v>
      </c>
      <c r="BB119">
        <f t="shared" si="56"/>
        <v>60.684210301618059</v>
      </c>
      <c r="BC119" s="23">
        <f t="shared" si="57"/>
        <v>0.84580275113883718</v>
      </c>
      <c r="BD119" s="23">
        <f t="shared" si="58"/>
        <v>1.9318614337025455</v>
      </c>
      <c r="BE119" s="22">
        <f>IF(AU119=1,AZ119*(1+FixedParams!$C$25)+BA119*(1+FixedParams!$C$28)/$AS$12,IF(AV119=1,AZ119*(1+FixedParams!$C$23)+BA119*(1+FixedParams!$C$26)/$AS$12,AZ119*(1+FixedParams!$C$24)+BA119*(1+FixedParams!$C$27)/$AS$12))</f>
        <v>137.44662672516716</v>
      </c>
      <c r="BF119" s="23">
        <f t="shared" si="59"/>
        <v>22.123688465074878</v>
      </c>
      <c r="BG119" s="23">
        <f>BF119^((FixedParams!$B$41-1)/FixedParams!$B$41)*EXP($C119)</f>
        <v>0.31259851819556284</v>
      </c>
      <c r="BH119" s="23">
        <f t="shared" si="60"/>
        <v>5.0745243329338656E-2</v>
      </c>
      <c r="BI119" s="23">
        <f t="shared" si="61"/>
        <v>-3.5443512374549332E-3</v>
      </c>
      <c r="BJ119" s="23">
        <f t="shared" si="35"/>
        <v>1.0135910671783429E-2</v>
      </c>
      <c r="BK119" s="23"/>
    </row>
    <row r="120" spans="1:63">
      <c r="A120">
        <v>0.51500000000000001</v>
      </c>
      <c r="B120">
        <f t="shared" si="36"/>
        <v>0.26716684739581698</v>
      </c>
      <c r="C120">
        <f>(D120-$D$17)*FixedParams!$B$41+$D$9*($A120-0.5)^2+$A120*$B$10</f>
        <v>-1.170578732731506</v>
      </c>
      <c r="D120">
        <f>(A120-$B$6)*FixedParams!$B$40/(FixedParams!$B$39*Sectors!$B$6)</f>
        <v>5.0308023144778795E-3</v>
      </c>
      <c r="E120">
        <f t="shared" si="37"/>
        <v>0.31018737372361616</v>
      </c>
      <c r="F120" s="23">
        <f>EXP(-$D$17)*(($B120*FixedParams!$B$30)^$B$11*(1+FixedParams!$B$23)^(1-$B$11)+(1-$B120)^$B$11*((1+FixedParams!$B$26)/$B$12)^(1-$B$11))^(1/(1-$B$11))</f>
        <v>5.0214039686700422</v>
      </c>
      <c r="G120" s="23">
        <f>EXP($D120-$D$17)*(($B120*FixedParams!$B$31)^$B$11*(1+FixedParams!$B$25)^(1-$B$11)+(1-$B120)^$B$11*((1+FixedParams!$B$28)/$B$12)^(1-$B$11))^(1/(1-$B$11))</f>
        <v>4.8473028772684774</v>
      </c>
      <c r="H120">
        <f t="shared" si="38"/>
        <v>1</v>
      </c>
      <c r="I120" s="23">
        <f>$B$13*IF(H120=1,1,FixedParams!$B$46)</f>
        <v>0.3745928365283252</v>
      </c>
      <c r="J120">
        <f>EXP($C120*FixedParams!$B$41)*EXP(IF(H120=1,(1-FixedParams!$B$41)*$D120,0))*($B120^((FixedParams!$B$41-1)*$B$11/($B$11-1)))*((1/$B120-1)^$B$11*(I120)^($B$11-1)+1)^((FixedParams!$B$41-$B$11)/($B$11-1))/((1+IF(H120=1,FixedParams!$B$25,FixedParams!$B$24))^FixedParams!$B$41)</f>
        <v>8.2110211567748712E-2</v>
      </c>
      <c r="K120">
        <f t="shared" si="62"/>
        <v>0.61815948075080285</v>
      </c>
      <c r="L120">
        <f>K120*FixedParams!$B$8/K$15</f>
        <v>28.034221469569502</v>
      </c>
      <c r="M120">
        <f t="shared" si="33"/>
        <v>29.198565497252634</v>
      </c>
      <c r="N120">
        <f t="shared" si="39"/>
        <v>57.232786966822133</v>
      </c>
      <c r="O120" s="23">
        <f t="shared" si="40"/>
        <v>1.0415329538916214</v>
      </c>
      <c r="P120" s="23">
        <f t="shared" si="41"/>
        <v>1.8953684197013396</v>
      </c>
      <c r="Q120" s="22">
        <f>IF(H120=1,L120*(1+FixedParams!$B$25)+M120*FixedParams!$B$33*(1+FixedParams!$B$28)/FixedParams!$B$32,L120*(1+FixedParams!$B$23)+M120*FixedParams!$B$33*(1+FixedParams!$B$26)/FixedParams!$B$32)</f>
        <v>106.16743704193415</v>
      </c>
      <c r="R120" s="23">
        <f t="shared" si="42"/>
        <v>21.90237328469992</v>
      </c>
      <c r="S120" s="23">
        <f>R120^((FixedParams!$B$41-1)/FixedParams!$B$41)*EXP($C120)</f>
        <v>0.30923047156979633</v>
      </c>
      <c r="T120" s="7">
        <f>(L120*FixedParams!$B$32*(FixedParams!$C$25-FixedParams!$C$23)+FixedParams!$B$33*(FixedParams!$C$28-FixedParams!$C$26)*M120)/N120</f>
        <v>1099.2049242174915</v>
      </c>
      <c r="U120" s="7">
        <f>(L120*FixedParams!$B$32*(FixedParams!$C$25-FixedParams!$C$23)*$Z$12/$B$12+FixedParams!$B$33*(FixedParams!$C$28-FixedParams!$C$26)*M120)/N120</f>
        <v>564.05535092127639</v>
      </c>
      <c r="V120" s="14">
        <f t="shared" si="34"/>
        <v>-1.0226092341607977</v>
      </c>
      <c r="W120" s="14">
        <f t="shared" si="63"/>
        <v>0.75266129027592188</v>
      </c>
      <c r="X120" s="23"/>
      <c r="Y120" s="23">
        <f>EXP(-$D$17)*(($B120*FixedParams!$B$30)^$B$11*(1+FixedParams!$C$24)^(1-$B$11)+(1-$B120)^$B$11*((1+FixedParams!$C$27)/$Z$12)^(1-$B$11))^(1/(1-$B$11))</f>
        <v>6.728393050498239</v>
      </c>
      <c r="Z120" s="23">
        <f>EXP($D120-$D$17)*(($B120*FixedParams!$C$31)^$B$11*(1+FixedParams!$C$25)^(1-$B$11)+(1-$B120)^$B$11*((1+FixedParams!$C$28)/$Z$12)^(1-$B$11))^(1/(1-$B$11))</f>
        <v>6.0254809608771156</v>
      </c>
      <c r="AA120" s="23">
        <f>EXP($D120-$D$17)*(($B120*FixedParams!$C$30)^$B$11*(1+FixedParams!$C$23)^(1-$B$11)+(1-$B120)^$B$11*((1+FixedParams!$C$26)/$Z$12)^(1-$B$11))^(1/(1-$B$11))</f>
        <v>5.9785271670493323</v>
      </c>
      <c r="AB120">
        <f>IF(FixedParams!$H$6=1,IF(Z120&lt;=MIN(Y120:AA120),1,0),$H120)</f>
        <v>0</v>
      </c>
      <c r="AC120">
        <f>IF(FixedParams!$H$6=1,IF(AA120&lt;=MIN(Y120:AA120),1,0),IF(AA120&lt;=Y120,1,0)*(1-$H120))</f>
        <v>1</v>
      </c>
      <c r="AD120" s="23">
        <f>$Z$13*IF(AB120=1,1,IF(AC120=1,FixedParams!$C$46,FixedParams!$C$47))</f>
        <v>0.34188853998947488</v>
      </c>
      <c r="AE120">
        <f>EXP($C120*FixedParams!$B$41)*EXP(IF(AB120+AC120=1,(1-FixedParams!$B$41)*$D120,0))*($B120^((FixedParams!$B$41-1)*$B$11/($B$11-1)))*((1/$B120-1)^$B$11*(AD120)^($B$11-1)+1)^((FixedParams!$B$41-$B$11)/($B$11-1))/((1+IF(AB120=1,FixedParams!$C$25,IF(AC120=1,FixedParams!$C$23,FixedParams!$C$24)))^FixedParams!$B$41)</f>
        <v>7.3603437956990647E-2</v>
      </c>
      <c r="AF120">
        <f t="shared" si="44"/>
        <v>0.80418938722688837</v>
      </c>
      <c r="AG120">
        <f t="shared" si="45"/>
        <v>30.156091537398975</v>
      </c>
      <c r="AH120">
        <f t="shared" si="46"/>
        <v>27.386446337287424</v>
      </c>
      <c r="AI120">
        <f t="shared" si="47"/>
        <v>57.542537874686403</v>
      </c>
      <c r="AJ120" s="23">
        <f t="shared" si="48"/>
        <v>0.90815636049264892</v>
      </c>
      <c r="AK120" s="23">
        <f t="shared" si="49"/>
        <v>1.9668559403414712</v>
      </c>
      <c r="AL120" s="22">
        <f>IF(AB120=1,AG120*(1+FixedParams!$C$25)+AH120*(1+FixedParams!$C$28)/$Z$12,IF(AC120=1,AG120*(1+FixedParams!$C$23)+AH120*(1+FixedParams!$C$26)/$Z$12,AG120*(1+FixedParams!$C$24)+AH120*(1+FixedParams!$C$27)/$Z$12))</f>
        <v>127.42893431752913</v>
      </c>
      <c r="AM120" s="23">
        <f t="shared" si="50"/>
        <v>21.314435939984353</v>
      </c>
      <c r="AN120" s="23">
        <f>AM120^((FixedParams!$B$41-1)/FixedParams!$B$41)*EXP($C120)</f>
        <v>0.30923889439615382</v>
      </c>
      <c r="AO120" s="23">
        <f t="shared" si="51"/>
        <v>5.3975305284140809E-3</v>
      </c>
      <c r="AP120" s="23">
        <f t="shared" si="52"/>
        <v>-2.72104133032217E-2</v>
      </c>
      <c r="AR120" s="23">
        <f>EXP(-$D$17)*(($B120*FixedParams!$B$30)^$B$11*(1+FixedParams!$C$24)^(1-$B$11)+(1-$B120)^$B$11*((1+FixedParams!$C$27)/$AS$12)^(1-$B$11))^(1/(1-$B$11))</f>
        <v>7.0207496689885156</v>
      </c>
      <c r="AS120" s="23">
        <f>EXP($D120-$D$17)*(($B120*FixedParams!$C$31)^$B$11*(1+FixedParams!$C$25)^(1-$B$11)+(1-$B120)^$B$11*((1+FixedParams!$C$28)/$AS$12)^(1-$B$11))^(1/(1-$B$11))</f>
        <v>6.283887361669394</v>
      </c>
      <c r="AT120" s="23">
        <f>EXP($D120-$D$17)*(($B120*FixedParams!$C$30)^$B$11*(1+FixedParams!$C$23)^(1-$B$11)+(1-$B120)^$B$11*((1+FixedParams!$C$26)/$AS$12)^(1-$B$11))^(1/(1-$B$11))</f>
        <v>6.2274362595652013</v>
      </c>
      <c r="AU120">
        <f>IF(FixedParams!$H$6=1,IF(AS120&lt;=MIN(AR120:AT120),1,0),$H120)</f>
        <v>0</v>
      </c>
      <c r="AV120">
        <f>IF(FixedParams!$H$6=1,IF(AT120&lt;=MIN(AR120:AT120),1,0),IF(AT120&lt;=AR120,1,0)*(1-$H120))</f>
        <v>1</v>
      </c>
      <c r="AW120" s="23">
        <f>$AS$13*IF(AU120=1,1,IF(AV120=1,FixedParams!$C$46,FixedParams!$C$47))</f>
        <v>0.32315108629483641</v>
      </c>
      <c r="AX120">
        <f>EXP($C120*FixedParams!$B$41)*EXP(IF(AU120+AV120=1,(1-FixedParams!$B$41)*$D120,0))*($B120^((FixedParams!$B$41-1)*$B$11/($B$11-1)))*((1/$B120-1)^$B$11*(AW120)^($B$11-1)+1)^((FixedParams!$B$41-$B$11)/($B$11-1))/((1+IF(AU120=1,FixedParams!$C$25,IF(AV120=1,FixedParams!$C$23,FixedParams!$C$24)))^FixedParams!$B$41)</f>
        <v>7.5123075156553865E-2</v>
      </c>
      <c r="AY120">
        <f t="shared" si="53"/>
        <v>0.7989280792288197</v>
      </c>
      <c r="AZ120">
        <f t="shared" si="54"/>
        <v>32.839411685439522</v>
      </c>
      <c r="BA120">
        <f t="shared" si="55"/>
        <v>27.405492555556368</v>
      </c>
      <c r="BB120">
        <f t="shared" si="56"/>
        <v>60.244904240995893</v>
      </c>
      <c r="BC120" s="23">
        <f t="shared" si="57"/>
        <v>0.8345305579182325</v>
      </c>
      <c r="BD120" s="23">
        <f t="shared" si="58"/>
        <v>1.9364608106500141</v>
      </c>
      <c r="BE120" s="22">
        <f>IF(AU120=1,AZ120*(1+FixedParams!$C$25)+BA120*(1+FixedParams!$C$28)/$AS$12,IF(AV120=1,AZ120*(1+FixedParams!$C$23)+BA120*(1+FixedParams!$C$26)/$AS$12,AZ120*(1+FixedParams!$C$24)+BA120*(1+FixedParams!$C$27)/$AS$12))</f>
        <v>135.96615754670455</v>
      </c>
      <c r="BF120" s="23">
        <f t="shared" si="59"/>
        <v>21.833408144140151</v>
      </c>
      <c r="BG120" s="23">
        <f>BF120^((FixedParams!$B$41-1)/FixedParams!$B$41)*EXP($C120)</f>
        <v>0.30923144777376932</v>
      </c>
      <c r="BH120" s="23">
        <f t="shared" si="60"/>
        <v>5.1291058990222974E-2</v>
      </c>
      <c r="BI120" s="23">
        <f t="shared" si="61"/>
        <v>-3.1537196989278185E-3</v>
      </c>
      <c r="BJ120" s="23">
        <f t="shared" si="35"/>
        <v>1.0526542210310543E-2</v>
      </c>
      <c r="BK120" s="23"/>
    </row>
    <row r="121" spans="1:63">
      <c r="A121">
        <v>0.52</v>
      </c>
      <c r="B121">
        <f t="shared" si="36"/>
        <v>0.26891443722531605</v>
      </c>
      <c r="C121">
        <f>(D121-$D$17)*FixedParams!$B$41+$D$9*($A121-0.5)^2+$A121*$B$10</f>
        <v>-1.1812091145207761</v>
      </c>
      <c r="D121">
        <f>(A121-$B$6)*FixedParams!$B$40/(FixedParams!$B$39*Sectors!$B$6)</f>
        <v>7.7172733558456674E-3</v>
      </c>
      <c r="E121">
        <f t="shared" si="37"/>
        <v>0.30690742794015552</v>
      </c>
      <c r="F121" s="23">
        <f>EXP(-$D$17)*(($B121*FixedParams!$B$30)^$B$11*(1+FixedParams!$B$23)^(1-$B$11)+(1-$B121)^$B$11*((1+FixedParams!$B$26)/$B$12)^(1-$B$11))^(1/(1-$B$11))</f>
        <v>5.0222606528770726</v>
      </c>
      <c r="G121" s="23">
        <f>EXP($D121-$D$17)*(($B121*FixedParams!$B$31)^$B$11*(1+FixedParams!$B$25)^(1-$B$11)+(1-$B121)^$B$11*((1+FixedParams!$B$28)/$B$12)^(1-$B$11))^(1/(1-$B$11))</f>
        <v>4.8606306250161264</v>
      </c>
      <c r="H121">
        <f t="shared" si="38"/>
        <v>1</v>
      </c>
      <c r="I121" s="23">
        <f>$B$13*IF(H121=1,1,FixedParams!$B$46)</f>
        <v>0.3745928365283252</v>
      </c>
      <c r="J121">
        <f>EXP($C121*FixedParams!$B$41)*EXP(IF(H121=1,(1-FixedParams!$B$41)*$D121,0))*($B121^((FixedParams!$B$41-1)*$B$11/($B$11-1)))*((1/$B121-1)^$B$11*(I121)^($B$11-1)+1)^((FixedParams!$B$41-$B$11)/($B$11-1))/((1+IF(H121=1,FixedParams!$B$25,FixedParams!$B$24))^FixedParams!$B$41)</f>
        <v>8.2043931818742005E-2</v>
      </c>
      <c r="K121">
        <f t="shared" si="62"/>
        <v>0.61766049951024826</v>
      </c>
      <c r="L121">
        <f>K121*FixedParams!$B$8/K$15</f>
        <v>28.011592114132171</v>
      </c>
      <c r="M121">
        <f t="shared" si="33"/>
        <v>28.787776945973658</v>
      </c>
      <c r="N121">
        <f t="shared" si="39"/>
        <v>56.799369060105832</v>
      </c>
      <c r="O121" s="23">
        <f t="shared" si="40"/>
        <v>1.0277094150407071</v>
      </c>
      <c r="P121" s="23">
        <f t="shared" si="41"/>
        <v>1.9005797697709013</v>
      </c>
      <c r="Q121" s="22">
        <f>IF(H121=1,L121*(1+FixedParams!$B$25)+M121*FixedParams!$B$33*(1+FixedParams!$B$28)/FixedParams!$B$32,L121*(1+FixedParams!$B$23)+M121*FixedParams!$B$33*(1+FixedParams!$B$26)/FixedParams!$B$32)</f>
        <v>105.04621928139882</v>
      </c>
      <c r="R121" s="23">
        <f t="shared" si="42"/>
        <v>21.611644123040168</v>
      </c>
      <c r="S121" s="23">
        <f>R121^((FixedParams!$B$41-1)/FixedParams!$B$41)*EXP($C121)</f>
        <v>0.30596473674108587</v>
      </c>
      <c r="T121" s="7">
        <f>(L121*FixedParams!$B$32*(FixedParams!$C$25-FixedParams!$C$23)+FixedParams!$B$33*(FixedParams!$C$28-FixedParams!$C$26)*M121)/N121</f>
        <v>1137.0892228850532</v>
      </c>
      <c r="U121" s="7">
        <f>(L121*FixedParams!$B$32*(FixedParams!$C$25-FixedParams!$C$23)*$Z$12/$B$12+FixedParams!$B$33*(FixedParams!$C$28-FixedParams!$C$26)*M121)/N121</f>
        <v>598.29136504538383</v>
      </c>
      <c r="V121" s="14">
        <f t="shared" si="34"/>
        <v>-1.0092480690243424</v>
      </c>
      <c r="W121" s="14">
        <f t="shared" si="63"/>
        <v>0.75544717793992544</v>
      </c>
      <c r="X121" s="23"/>
      <c r="Y121" s="23">
        <f>EXP(-$D$17)*(($B121*FixedParams!$B$30)^$B$11*(1+FixedParams!$C$24)^(1-$B$11)+(1-$B121)^$B$11*((1+FixedParams!$C$27)/$Z$12)^(1-$B$11))^(1/(1-$B$11))</f>
        <v>6.7327142617542757</v>
      </c>
      <c r="Z121" s="23">
        <f>EXP($D121-$D$17)*(($B121*FixedParams!$C$31)^$B$11*(1+FixedParams!$C$25)^(1-$B$11)+(1-$B121)^$B$11*((1+FixedParams!$C$28)/$Z$12)^(1-$B$11))^(1/(1-$B$11))</f>
        <v>6.0440221852947111</v>
      </c>
      <c r="AA121" s="23">
        <f>EXP($D121-$D$17)*(($B121*FixedParams!$C$30)^$B$11*(1+FixedParams!$C$23)^(1-$B$11)+(1-$B121)^$B$11*((1+FixedParams!$C$26)/$Z$12)^(1-$B$11))^(1/(1-$B$11))</f>
        <v>5.9935221393462905</v>
      </c>
      <c r="AB121">
        <f>IF(FixedParams!$H$6=1,IF(Z121&lt;=MIN(Y121:AA121),1,0),$H121)</f>
        <v>0</v>
      </c>
      <c r="AC121">
        <f>IF(FixedParams!$H$6=1,IF(AA121&lt;=MIN(Y121:AA121),1,0),IF(AA121&lt;=Y121,1,0)*(1-$H121))</f>
        <v>1</v>
      </c>
      <c r="AD121" s="23">
        <f>$Z$13*IF(AB121=1,1,IF(AC121=1,FixedParams!$C$46,FixedParams!$C$47))</f>
        <v>0.34188853998947488</v>
      </c>
      <c r="AE121">
        <f>EXP($C121*FixedParams!$B$41)*EXP(IF(AB121+AC121=1,(1-FixedParams!$B$41)*$D121,0))*($B121^((FixedParams!$B$41-1)*$B$11/($B$11-1)))*((1/$B121-1)^$B$11*(AD121)^($B$11-1)+1)^((FixedParams!$B$41-$B$11)/($B$11-1))/((1+IF(AB121=1,FixedParams!$C$25,IF(AC121=1,FixedParams!$C$23,FixedParams!$C$24)))^FixedParams!$B$41)</f>
        <v>7.3535154986593243E-2</v>
      </c>
      <c r="AF121">
        <f t="shared" si="44"/>
        <v>0.80344332913984629</v>
      </c>
      <c r="AG121">
        <f t="shared" si="45"/>
        <v>30.128115296575107</v>
      </c>
      <c r="AH121">
        <f t="shared" si="46"/>
        <v>26.997895584225009</v>
      </c>
      <c r="AI121">
        <f t="shared" si="47"/>
        <v>57.126010880800116</v>
      </c>
      <c r="AJ121" s="23">
        <f t="shared" si="48"/>
        <v>0.89610303593381646</v>
      </c>
      <c r="AK121" s="23">
        <f t="shared" si="49"/>
        <v>1.9717890868361596</v>
      </c>
      <c r="AL121" s="22">
        <f>IF(AB121=1,AG121*(1+FixedParams!$C$25)+AH121*(1+FixedParams!$C$28)/$Z$12,IF(AC121=1,AG121*(1+FixedParams!$C$23)+AH121*(1+FixedParams!$C$26)/$Z$12,AG121*(1+FixedParams!$C$24)+AH121*(1+FixedParams!$C$27)/$Z$12))</f>
        <v>126.083146842877</v>
      </c>
      <c r="AM121" s="23">
        <f t="shared" si="50"/>
        <v>21.036569801780828</v>
      </c>
      <c r="AN121" s="23">
        <f>AM121^((FixedParams!$B$41-1)/FixedParams!$B$41)*EXP($C121)</f>
        <v>0.30597299695314012</v>
      </c>
      <c r="AO121" s="23">
        <f t="shared" si="51"/>
        <v>5.7343274330998407E-3</v>
      </c>
      <c r="AP121" s="23">
        <f t="shared" si="52"/>
        <v>-2.6969906865638868E-2</v>
      </c>
      <c r="AR121" s="23">
        <f>EXP(-$D$17)*(($B121*FixedParams!$B$30)^$B$11*(1+FixedParams!$C$24)^(1-$B$11)+(1-$B121)^$B$11*((1+FixedParams!$C$27)/$AS$12)^(1-$B$11))^(1/(1-$B$11))</f>
        <v>7.0242757015163395</v>
      </c>
      <c r="AS121" s="23">
        <f>EXP($D121-$D$17)*(($B121*FixedParams!$C$31)^$B$11*(1+FixedParams!$C$25)^(1-$B$11)+(1-$B121)^$B$11*((1+FixedParams!$C$28)/$AS$12)^(1-$B$11))^(1/(1-$B$11))</f>
        <v>6.3023190513912386</v>
      </c>
      <c r="AT121" s="23">
        <f>EXP($D121-$D$17)*(($B121*FixedParams!$C$30)^$B$11*(1+FixedParams!$C$23)^(1-$B$11)+(1-$B121)^$B$11*((1+FixedParams!$C$26)/$AS$12)^(1-$B$11))^(1/(1-$B$11))</f>
        <v>6.2421126505752165</v>
      </c>
      <c r="AU121">
        <f>IF(FixedParams!$H$6=1,IF(AS121&lt;=MIN(AR121:AT121),1,0),$H121)</f>
        <v>0</v>
      </c>
      <c r="AV121">
        <f>IF(FixedParams!$H$6=1,IF(AT121&lt;=MIN(AR121:AT121),1,0),IF(AT121&lt;=AR121,1,0)*(1-$H121))</f>
        <v>1</v>
      </c>
      <c r="AW121" s="23">
        <f>$AS$13*IF(AU121=1,1,IF(AV121=1,FixedParams!$C$46,FixedParams!$C$47))</f>
        <v>0.32315108629483641</v>
      </c>
      <c r="AX121">
        <f>EXP($C121*FixedParams!$B$41)*EXP(IF(AU121+AV121=1,(1-FixedParams!$B$41)*$D121,0))*($B121^((FixedParams!$B$41-1)*$B$11/($B$11-1)))*((1/$B121-1)^$B$11*(AW121)^($B$11-1)+1)^((FixedParams!$B$41-$B$11)/($B$11-1))/((1+IF(AU121=1,FixedParams!$C$25,IF(AV121=1,FixedParams!$C$23,FixedParams!$C$24)))^FixedParams!$B$41)</f>
        <v>7.5047703245472122E-2</v>
      </c>
      <c r="AY121">
        <f t="shared" si="53"/>
        <v>0.7981265047988213</v>
      </c>
      <c r="AZ121">
        <f t="shared" si="54"/>
        <v>32.806463497251364</v>
      </c>
      <c r="BA121">
        <f t="shared" si="55"/>
        <v>27.014627278587387</v>
      </c>
      <c r="BB121">
        <f t="shared" si="56"/>
        <v>59.821090775838755</v>
      </c>
      <c r="BC121" s="23">
        <f t="shared" si="57"/>
        <v>0.82345441717150536</v>
      </c>
      <c r="BD121" s="23">
        <f t="shared" si="58"/>
        <v>1.9410245275389693</v>
      </c>
      <c r="BE121" s="22">
        <f>IF(AU121=1,AZ121*(1+FixedParams!$C$25)+BA121*(1+FixedParams!$C$28)/$AS$12,IF(AV121=1,AZ121*(1+FixedParams!$C$23)+BA121*(1+FixedParams!$C$26)/$AS$12,AZ121*(1+FixedParams!$C$24)+BA121*(1+FixedParams!$C$27)/$AS$12))</f>
        <v>134.53018743468039</v>
      </c>
      <c r="BF121" s="23">
        <f t="shared" si="59"/>
        <v>21.552028129816481</v>
      </c>
      <c r="BG121" s="23">
        <f>BF121^((FixedParams!$B$41-1)/FixedParams!$B$41)*EXP($C121)</f>
        <v>0.30596558276211344</v>
      </c>
      <c r="BH121" s="23">
        <f t="shared" si="60"/>
        <v>5.1833069767090373E-2</v>
      </c>
      <c r="BI121" s="23">
        <f t="shared" si="61"/>
        <v>-2.7623243352626597E-3</v>
      </c>
      <c r="BJ121" s="23">
        <f t="shared" si="35"/>
        <v>1.0917937573975703E-2</v>
      </c>
      <c r="BK121" s="23"/>
    </row>
    <row r="122" spans="1:63">
      <c r="A122">
        <v>0.52500000000000002</v>
      </c>
      <c r="B122">
        <f t="shared" si="36"/>
        <v>0.27066202705481507</v>
      </c>
      <c r="C122">
        <f>(D122-$D$17)*FixedParams!$B$41+$D$9*($A122-0.5)^2+$A122*$B$10</f>
        <v>-1.1916269979717411</v>
      </c>
      <c r="D122">
        <f>(A122-$B$6)*FixedParams!$B$40/(FixedParams!$B$39*Sectors!$B$6)</f>
        <v>1.0403744397213454E-2</v>
      </c>
      <c r="E122">
        <f t="shared" si="37"/>
        <v>0.30372669912428396</v>
      </c>
      <c r="F122" s="23">
        <f>EXP(-$D$17)*(($B122*FixedParams!$B$30)^$B$11*(1+FixedParams!$B$23)^(1-$B$11)+(1-$B122)^$B$11*((1+FixedParams!$B$26)/$B$12)^(1-$B$11))^(1/(1-$B$11))</f>
        <v>5.0230021426422224</v>
      </c>
      <c r="G122" s="23">
        <f>EXP($D122-$D$17)*(($B122*FixedParams!$B$31)^$B$11*(1+FixedParams!$B$25)^(1-$B$11)+(1-$B122)^$B$11*((1+FixedParams!$B$28)/$B$12)^(1-$B$11))^(1/(1-$B$11))</f>
        <v>4.8738819293580713</v>
      </c>
      <c r="H122">
        <f t="shared" si="38"/>
        <v>1</v>
      </c>
      <c r="I122" s="23">
        <f>$B$13*IF(H122=1,1,FixedParams!$B$46)</f>
        <v>0.3745928365283252</v>
      </c>
      <c r="J122">
        <f>EXP($C122*FixedParams!$B$41)*EXP(IF(H122=1,(1-FixedParams!$B$41)*$D122,0))*($B122^((FixedParams!$B$41-1)*$B$11/($B$11-1)))*((1/$B122-1)^$B$11*(I122)^($B$11-1)+1)^((FixedParams!$B$41-$B$11)/($B$11-1))/((1+IF(H122=1,FixedParams!$B$25,FixedParams!$B$24))^FixedParams!$B$41)</f>
        <v>8.1988962755326703E-2</v>
      </c>
      <c r="K122">
        <f t="shared" si="62"/>
        <v>0.61724666976788878</v>
      </c>
      <c r="L122">
        <f>K122*FixedParams!$B$8/K$15</f>
        <v>27.992824474050181</v>
      </c>
      <c r="M122">
        <f t="shared" si="33"/>
        <v>28.388220269830043</v>
      </c>
      <c r="N122">
        <f t="shared" si="39"/>
        <v>56.381044743880224</v>
      </c>
      <c r="O122" s="23">
        <f t="shared" si="40"/>
        <v>1.0141248981911919</v>
      </c>
      <c r="P122" s="23">
        <f t="shared" si="41"/>
        <v>1.9057612293176847</v>
      </c>
      <c r="Q122" s="22">
        <f>IF(H122=1,L122*(1+FixedParams!$B$25)+M122*FixedParams!$B$33*(1+FixedParams!$B$28)/FixedParams!$B$32,L122*(1+FixedParams!$B$23)+M122*FixedParams!$B$33*(1+FixedParams!$B$26)/FixedParams!$B$32)</f>
        <v>103.95890677686856</v>
      </c>
      <c r="R122" s="23">
        <f t="shared" si="42"/>
        <v>21.329795896504365</v>
      </c>
      <c r="S122" s="23">
        <f>R122^((FixedParams!$B$41-1)/FixedParams!$B$41)*EXP($C122)</f>
        <v>0.30279775665860703</v>
      </c>
      <c r="T122" s="7">
        <f>(L122*FixedParams!$B$32*(FixedParams!$C$25-FixedParams!$C$23)+FixedParams!$B$33*(FixedParams!$C$28-FixedParams!$C$26)*M122)/N122</f>
        <v>1174.8250790244135</v>
      </c>
      <c r="U122" s="7">
        <f>(L122*FixedParams!$B$32*(FixedParams!$C$25-FixedParams!$C$23)*$Z$12/$B$12+FixedParams!$B$33*(FixedParams!$C$28-FixedParams!$C$26)*M122)/N122</f>
        <v>632.39323176091068</v>
      </c>
      <c r="V122" s="14">
        <f t="shared" si="34"/>
        <v>-0.99594168348628209</v>
      </c>
      <c r="W122" s="14">
        <f t="shared" si="63"/>
        <v>0.75821254769023716</v>
      </c>
      <c r="X122" s="23"/>
      <c r="Y122" s="23">
        <f>EXP(-$D$17)*(($B122*FixedParams!$B$30)^$B$11*(1+FixedParams!$C$24)^(1-$B$11)+(1-$B122)^$B$11*((1+FixedParams!$C$27)/$Z$12)^(1-$B$11))^(1/(1-$B$11))</f>
        <v>6.7368913411308178</v>
      </c>
      <c r="Z122" s="23">
        <f>EXP($D122-$D$17)*(($B122*FixedParams!$C$31)^$B$11*(1+FixedParams!$C$25)^(1-$B$11)+(1-$B122)^$B$11*((1+FixedParams!$C$28)/$Z$12)^(1-$B$11))^(1/(1-$B$11))</f>
        <v>6.0624842877312046</v>
      </c>
      <c r="AA122" s="23">
        <f>EXP($D122-$D$17)*(($B122*FixedParams!$C$30)^$B$11*(1+FixedParams!$C$23)^(1-$B$11)+(1-$B122)^$B$11*((1+FixedParams!$C$26)/$Z$12)^(1-$B$11))^(1/(1-$B$11))</f>
        <v>6.0084124394761522</v>
      </c>
      <c r="AB122">
        <f>IF(FixedParams!$H$6=1,IF(Z122&lt;=MIN(Y122:AA122),1,0),$H122)</f>
        <v>0</v>
      </c>
      <c r="AC122">
        <f>IF(FixedParams!$H$6=1,IF(AA122&lt;=MIN(Y122:AA122),1,0),IF(AA122&lt;=Y122,1,0)*(1-$H122))</f>
        <v>1</v>
      </c>
      <c r="AD122" s="23">
        <f>$Z$13*IF(AB122=1,1,IF(AC122=1,FixedParams!$C$46,FixedParams!$C$47))</f>
        <v>0.34188853998947488</v>
      </c>
      <c r="AE122">
        <f>EXP($C122*FixedParams!$B$41)*EXP(IF(AB122+AC122=1,(1-FixedParams!$B$41)*$D122,0))*($B122^((FixedParams!$B$41-1)*$B$11/($B$11-1)))*((1/$B122-1)^$B$11*(AD122)^($B$11-1)+1)^((FixedParams!$B$41-$B$11)/($B$11-1))/((1+IF(AB122=1,FixedParams!$C$25,IF(AC122=1,FixedParams!$C$23,FixedParams!$C$24)))^FixedParams!$B$41)</f>
        <v>7.3477006271293679E-2</v>
      </c>
      <c r="AF122">
        <f t="shared" si="44"/>
        <v>0.80280799767948552</v>
      </c>
      <c r="AG122">
        <f t="shared" si="45"/>
        <v>30.104291165121079</v>
      </c>
      <c r="AH122">
        <f t="shared" si="46"/>
        <v>26.619964051232476</v>
      </c>
      <c r="AI122">
        <f t="shared" si="47"/>
        <v>56.724255216353555</v>
      </c>
      <c r="AJ122" s="23">
        <f t="shared" si="48"/>
        <v>0.8842581247046416</v>
      </c>
      <c r="AK122" s="23">
        <f t="shared" si="49"/>
        <v>1.9766877975797188</v>
      </c>
      <c r="AL122" s="22">
        <f>IF(AB122=1,AG122*(1+FixedParams!$C$25)+AH122*(1+FixedParams!$C$28)/$Z$12,IF(AC122=1,AG122*(1+FixedParams!$C$23)+AH122*(1+FixedParams!$C$26)/$Z$12,AG122*(1+FixedParams!$C$24)+AH122*(1+FixedParams!$C$27)/$Z$12))</f>
        <v>124.77805518937193</v>
      </c>
      <c r="AM122" s="23">
        <f t="shared" si="50"/>
        <v>20.767225360489867</v>
      </c>
      <c r="AN122" s="23">
        <f>AM122^((FixedParams!$B$41-1)/FixedParams!$B$41)*EXP($C122)</f>
        <v>0.30280585832660251</v>
      </c>
      <c r="AO122" s="23">
        <f t="shared" si="51"/>
        <v>6.068884941775877E-3</v>
      </c>
      <c r="AP122" s="23">
        <f t="shared" si="52"/>
        <v>-2.6728923433203794E-2</v>
      </c>
      <c r="AR122" s="23">
        <f>EXP(-$D$17)*(($B122*FixedParams!$B$30)^$B$11*(1+FixedParams!$C$24)^(1-$B$11)+(1-$B122)^$B$11*((1+FixedParams!$C$27)/$AS$12)^(1-$B$11))^(1/(1-$B$11))</f>
        <v>7.0276476823881788</v>
      </c>
      <c r="AS122" s="23">
        <f>EXP($D122-$D$17)*(($B122*FixedParams!$C$31)^$B$11*(1+FixedParams!$C$25)^(1-$B$11)+(1-$B122)^$B$11*((1+FixedParams!$C$28)/$AS$12)^(1-$B$11))^(1/(1-$B$11))</f>
        <v>6.3206606883373739</v>
      </c>
      <c r="AT122" s="23">
        <f>EXP($D122-$D$17)*(($B122*FixedParams!$C$30)^$B$11*(1+FixedParams!$C$23)^(1-$B$11)+(1-$B122)^$B$11*((1+FixedParams!$C$26)/$AS$12)^(1-$B$11))^(1/(1-$B$11))</f>
        <v>6.2566737807087289</v>
      </c>
      <c r="AU122">
        <f>IF(FixedParams!$H$6=1,IF(AS122&lt;=MIN(AR122:AT122),1,0),$H122)</f>
        <v>0</v>
      </c>
      <c r="AV122">
        <f>IF(FixedParams!$H$6=1,IF(AT122&lt;=MIN(AR122:AT122),1,0),IF(AT122&lt;=AR122,1,0)*(1-$H122))</f>
        <v>1</v>
      </c>
      <c r="AW122" s="23">
        <f>$AS$13*IF(AU122=1,1,IF(AV122=1,FixedParams!$C$46,FixedParams!$C$47))</f>
        <v>0.32315108629483641</v>
      </c>
      <c r="AX122">
        <f>EXP($C122*FixedParams!$B$41)*EXP(IF(AU122+AV122=1,(1-FixedParams!$B$41)*$D122,0))*($B122^((FixedParams!$B$41-1)*$B$11/($B$11-1)))*((1/$B122-1)^$B$11*(AW122)^($B$11-1)+1)^((FixedParams!$B$41-$B$11)/($B$11-1))/((1+IF(AU122=1,FixedParams!$C$25,IF(AV122=1,FixedParams!$C$23,FixedParams!$C$24)))^FixedParams!$B$41)</f>
        <v>7.4982674096670796E-2</v>
      </c>
      <c r="AY122">
        <f t="shared" si="53"/>
        <v>0.79743492484369483</v>
      </c>
      <c r="AZ122">
        <f t="shared" si="54"/>
        <v>32.778036559395176</v>
      </c>
      <c r="BA122">
        <f t="shared" si="55"/>
        <v>26.634442392710291</v>
      </c>
      <c r="BB122">
        <f t="shared" si="56"/>
        <v>59.412478952105467</v>
      </c>
      <c r="BC122" s="23">
        <f t="shared" si="57"/>
        <v>0.81256979332631973</v>
      </c>
      <c r="BD122" s="23">
        <f t="shared" si="58"/>
        <v>1.9455524033271818</v>
      </c>
      <c r="BE122" s="22">
        <f>IF(AU122=1,AZ122*(1+FixedParams!$C$25)+BA122*(1+FixedParams!$C$28)/$AS$12,IF(AV122=1,AZ122*(1+FixedParams!$C$23)+BA122*(1+FixedParams!$C$26)/$AS$12,AZ122*(1+FixedParams!$C$24)+BA122*(1+FixedParams!$C$27)/$AS$12))</f>
        <v>133.13763998395675</v>
      </c>
      <c r="BF122" s="23">
        <f t="shared" si="59"/>
        <v>21.279300256066009</v>
      </c>
      <c r="BG122" s="23">
        <f>BF122^((FixedParams!$B$41-1)/FixedParams!$B$41)*EXP($C122)</f>
        <v>0.30279847506376562</v>
      </c>
      <c r="BH122" s="23">
        <f t="shared" si="60"/>
        <v>5.2371271759949656E-2</v>
      </c>
      <c r="BI122" s="23">
        <f t="shared" si="61"/>
        <v>-2.3701823618566538E-3</v>
      </c>
      <c r="BJ122" s="23">
        <f t="shared" si="35"/>
        <v>1.1310079547381708E-2</v>
      </c>
      <c r="BK122" s="23"/>
    </row>
    <row r="123" spans="1:63">
      <c r="A123">
        <v>0.53</v>
      </c>
      <c r="B123">
        <f t="shared" si="36"/>
        <v>0.27240961688431414</v>
      </c>
      <c r="C123">
        <f>(D123-$D$17)*FixedParams!$B$41+$D$9*($A123-0.5)^2+$A123*$B$10</f>
        <v>-1.2018323830844007</v>
      </c>
      <c r="D123">
        <f>(A123-$B$6)*FixedParams!$B$40/(FixedParams!$B$39*Sectors!$B$6)</f>
        <v>1.3090215438581245E-2</v>
      </c>
      <c r="E123">
        <f t="shared" si="37"/>
        <v>0.30064281407349336</v>
      </c>
      <c r="F123" s="23">
        <f>EXP(-$D$17)*(($B123*FixedParams!$B$30)^$B$11*(1+FixedParams!$B$23)^(1-$B$11)+(1-$B123)^$B$11*((1+FixedParams!$B$26)/$B$12)^(1-$B$11))^(1/(1-$B$11))</f>
        <v>5.0236285939804537</v>
      </c>
      <c r="G123" s="23">
        <f>EXP($D123-$D$17)*(($B123*FixedParams!$B$31)^$B$11*(1+FixedParams!$B$25)^(1-$B$11)+(1-$B123)^$B$11*((1+FixedParams!$B$28)/$B$12)^(1-$B$11))^(1/(1-$B$11))</f>
        <v>4.8870561906647048</v>
      </c>
      <c r="H123">
        <f t="shared" si="38"/>
        <v>1</v>
      </c>
      <c r="I123" s="23">
        <f>$B$13*IF(H123=1,1,FixedParams!$B$46)</f>
        <v>0.3745928365283252</v>
      </c>
      <c r="J123">
        <f>EXP($C123*FixedParams!$B$41)*EXP(IF(H123=1,(1-FixedParams!$B$41)*$D123,0))*($B123^((FixedParams!$B$41-1)*$B$11/($B$11-1)))*((1/$B123-1)^$B$11*(I123)^($B$11-1)+1)^((FixedParams!$B$41-$B$11)/($B$11-1))/((1+IF(H123=1,FixedParams!$B$25,FixedParams!$B$24))^FixedParams!$B$41)</f>
        <v>8.1945350416424839E-2</v>
      </c>
      <c r="K123">
        <f t="shared" si="62"/>
        <v>0.61691833812368568</v>
      </c>
      <c r="L123">
        <f>K123*FixedParams!$B$8/K$15</f>
        <v>27.97793426801811</v>
      </c>
      <c r="M123">
        <f t="shared" si="33"/>
        <v>27.999586619074865</v>
      </c>
      <c r="N123">
        <f t="shared" si="39"/>
        <v>55.977520887092979</v>
      </c>
      <c r="O123" s="23">
        <f t="shared" si="40"/>
        <v>1.0007739081395122</v>
      </c>
      <c r="P123" s="23">
        <f t="shared" si="41"/>
        <v>1.9109125638774838</v>
      </c>
      <c r="Q123" s="22">
        <f>IF(H123=1,L123*(1+FixedParams!$B$25)+M123*FixedParams!$B$33*(1+FixedParams!$B$28)/FixedParams!$B$32,L123*(1+FixedParams!$B$23)+M123*FixedParams!$B$33*(1+FixedParams!$B$26)/FixedParams!$B$32)</f>
        <v>102.90468933505856</v>
      </c>
      <c r="R123" s="23">
        <f t="shared" si="42"/>
        <v>21.05657993694199</v>
      </c>
      <c r="S123" s="23">
        <f>R123^((FixedParams!$B$41-1)/FixedParams!$B$41)*EXP($C123)</f>
        <v>0.29972717149849576</v>
      </c>
      <c r="T123" s="7">
        <f>(L123*FixedParams!$B$32*(FixedParams!$C$25-FixedParams!$C$23)+FixedParams!$B$33*(FixedParams!$C$28-FixedParams!$C$26)*M123)/N123</f>
        <v>1212.4115183427402</v>
      </c>
      <c r="U123" s="7">
        <f>(L123*FixedParams!$B$32*(FixedParams!$C$25-FixedParams!$C$23)*$Z$12/$B$12+FixedParams!$B$33*(FixedParams!$C$28-FixedParams!$C$26)*M123)/N123</f>
        <v>666.36007060010934</v>
      </c>
      <c r="V123" s="14">
        <f t="shared" si="34"/>
        <v>-0.9826892209710083</v>
      </c>
      <c r="W123" s="14">
        <f t="shared" si="63"/>
        <v>0.76095812545776187</v>
      </c>
      <c r="X123" s="23"/>
      <c r="Y123" s="23">
        <f>EXP(-$D$17)*(($B123*FixedParams!$B$30)^$B$11*(1+FixedParams!$C$24)^(1-$B$11)+(1-$B123)^$B$11*((1+FixedParams!$C$27)/$Z$12)^(1-$B$11))^(1/(1-$B$11))</f>
        <v>6.7409241663780568</v>
      </c>
      <c r="Z123" s="23">
        <f>EXP($D123-$D$17)*(($B123*FixedParams!$C$31)^$B$11*(1+FixedParams!$C$25)^(1-$B$11)+(1-$B123)^$B$11*((1+FixedParams!$C$28)/$Z$12)^(1-$B$11))^(1/(1-$B$11))</f>
        <v>6.0808663923630428</v>
      </c>
      <c r="AA123" s="23">
        <f>EXP($D123-$D$17)*(($B123*FixedParams!$C$30)^$B$11*(1+FixedParams!$C$23)^(1-$B$11)+(1-$B123)^$B$11*((1+FixedParams!$C$26)/$Z$12)^(1-$B$11))^(1/(1-$B$11))</f>
        <v>6.0231974411488141</v>
      </c>
      <c r="AB123">
        <f>IF(FixedParams!$H$6=1,IF(Z123&lt;=MIN(Y123:AA123),1,0),$H123)</f>
        <v>0</v>
      </c>
      <c r="AC123">
        <f>IF(FixedParams!$H$6=1,IF(AA123&lt;=MIN(Y123:AA123),1,0),IF(AA123&lt;=Y123,1,0)*(1-$H123))</f>
        <v>1</v>
      </c>
      <c r="AD123" s="23">
        <f>$Z$13*IF(AB123=1,1,IF(AC123=1,FixedParams!$C$46,FixedParams!$C$47))</f>
        <v>0.34188853998947488</v>
      </c>
      <c r="AE123">
        <f>EXP($C123*FixedParams!$B$41)*EXP(IF(AB123+AC123=1,(1-FixedParams!$B$41)*$D123,0))*($B123^((FixedParams!$B$41-1)*$B$11/($B$11-1)))*((1/$B123-1)^$B$11*(AD123)^($B$11-1)+1)^((FixedParams!$B$41-$B$11)/($B$11-1))/((1+IF(AB123=1,FixedParams!$C$25,IF(AC123=1,FixedParams!$C$23,FixedParams!$C$24)))^FixedParams!$B$41)</f>
        <v>7.3429029814861865E-2</v>
      </c>
      <c r="AF123">
        <f t="shared" si="44"/>
        <v>0.80228380807407929</v>
      </c>
      <c r="AG123">
        <f t="shared" si="45"/>
        <v>30.084634713575387</v>
      </c>
      <c r="AH123">
        <f t="shared" si="46"/>
        <v>26.252358735102018</v>
      </c>
      <c r="AI123">
        <f t="shared" si="47"/>
        <v>56.336993448677404</v>
      </c>
      <c r="AJ123" s="23">
        <f t="shared" si="48"/>
        <v>0.87261683530616063</v>
      </c>
      <c r="AK123" s="23">
        <f t="shared" si="49"/>
        <v>1.9815518665310332</v>
      </c>
      <c r="AL123" s="22">
        <f>IF(AB123=1,AG123*(1+FixedParams!$C$25)+AH123*(1+FixedParams!$C$28)/$Z$12,IF(AC123=1,AG123*(1+FixedParams!$C$23)+AH123*(1+FixedParams!$C$26)/$Z$12,AG123*(1+FixedParams!$C$24)+AH123*(1+FixedParams!$C$27)/$Z$12))</f>
        <v>123.51268688573766</v>
      </c>
      <c r="AM123" s="23">
        <f t="shared" si="50"/>
        <v>20.506166050930567</v>
      </c>
      <c r="AN123" s="23">
        <f>AM123^((FixedParams!$B$41-1)/FixedParams!$B$41)*EXP($C123)</f>
        <v>0.29973511856631568</v>
      </c>
      <c r="AO123" s="23">
        <f t="shared" si="51"/>
        <v>6.4011991890640082E-3</v>
      </c>
      <c r="AP123" s="23">
        <f t="shared" si="52"/>
        <v>-2.6487473471089488E-2</v>
      </c>
      <c r="AR123" s="23">
        <f>EXP(-$D$17)*(($B123*FixedParams!$B$30)^$B$11*(1+FixedParams!$C$24)^(1-$B$11)+(1-$B123)^$B$11*((1+FixedParams!$C$27)/$AS$12)^(1-$B$11))^(1/(1-$B$11))</f>
        <v>7.0308655824788504</v>
      </c>
      <c r="AS123" s="23">
        <f>EXP($D123-$D$17)*(($B123*FixedParams!$C$31)^$B$11*(1+FixedParams!$C$25)^(1-$B$11)+(1-$B123)^$B$11*((1+FixedParams!$C$28)/$AS$12)^(1-$B$11))^(1/(1-$B$11))</f>
        <v>6.3389114150678818</v>
      </c>
      <c r="AT123" s="23">
        <f>EXP($D123-$D$17)*(($B123*FixedParams!$C$30)^$B$11*(1+FixedParams!$C$23)^(1-$B$11)+(1-$B123)^$B$11*((1+FixedParams!$C$26)/$AS$12)^(1-$B$11))^(1/(1-$B$11))</f>
        <v>6.2711190788816342</v>
      </c>
      <c r="AU123">
        <f>IF(FixedParams!$H$6=1,IF(AS123&lt;=MIN(AR123:AT123),1,0),$H123)</f>
        <v>0</v>
      </c>
      <c r="AV123">
        <f>IF(FixedParams!$H$6=1,IF(AT123&lt;=MIN(AR123:AT123),1,0),IF(AT123&lt;=AR123,1,0)*(1-$H123))</f>
        <v>1</v>
      </c>
      <c r="AW123" s="23">
        <f>$AS$13*IF(AU123=1,1,IF(AV123=1,FixedParams!$C$46,FixedParams!$C$47))</f>
        <v>0.32315108629483641</v>
      </c>
      <c r="AX123">
        <f>EXP($C123*FixedParams!$B$41)*EXP(IF(AU123+AV123=1,(1-FixedParams!$B$41)*$D123,0))*($B123^((FixedParams!$B$41-1)*$B$11/($B$11-1)))*((1/$B123-1)^$B$11*(AW123)^($B$11-1)+1)^((FixedParams!$B$41-$B$11)/($B$11-1))/((1+IF(AU123=1,FixedParams!$C$25,IF(AV123=1,FixedParams!$C$23,FixedParams!$C$24)))^FixedParams!$B$41)</f>
        <v>7.4928024415932465E-2</v>
      </c>
      <c r="AY123">
        <f t="shared" si="53"/>
        <v>0.79685372972659196</v>
      </c>
      <c r="AZ123">
        <f t="shared" si="54"/>
        <v>32.754146917490829</v>
      </c>
      <c r="BA123">
        <f t="shared" si="55"/>
        <v>26.264642577542805</v>
      </c>
      <c r="BB123">
        <f t="shared" si="56"/>
        <v>59.01878949503363</v>
      </c>
      <c r="BC123" s="23">
        <f t="shared" si="57"/>
        <v>0.80187228333879745</v>
      </c>
      <c r="BD123" s="23">
        <f t="shared" si="58"/>
        <v>1.9500442604324264</v>
      </c>
      <c r="BE123" s="22">
        <f>IF(AU123=1,AZ123*(1+FixedParams!$C$25)+BA123*(1+FixedParams!$C$28)/$AS$12,IF(AV123=1,AZ123*(1+FixedParams!$C$23)+BA123*(1+FixedParams!$C$26)/$AS$12,AZ123*(1+FixedParams!$C$24)+BA123*(1+FixedParams!$C$27)/$AS$12))</f>
        <v>131.78747755439076</v>
      </c>
      <c r="BF123" s="23">
        <f t="shared" si="59"/>
        <v>21.014985666305222</v>
      </c>
      <c r="BG123" s="23">
        <f>BF123^((FixedParams!$B$41-1)/FixedParams!$B$41)*EXP($C123)</f>
        <v>0.29972776474615548</v>
      </c>
      <c r="BH123" s="23">
        <f t="shared" si="60"/>
        <v>5.2905661806690166E-2</v>
      </c>
      <c r="BI123" s="23">
        <f t="shared" si="61"/>
        <v>-1.9773109743992981E-3</v>
      </c>
      <c r="BJ123" s="23">
        <f t="shared" si="35"/>
        <v>1.1702950934839064E-2</v>
      </c>
      <c r="BK123" s="23"/>
    </row>
    <row r="124" spans="1:63">
      <c r="A124">
        <v>0.53500000000000003</v>
      </c>
      <c r="B124">
        <f t="shared" si="36"/>
        <v>0.27415720671381316</v>
      </c>
      <c r="C124">
        <f>(D124-$D$17)*FixedParams!$B$41+$D$9*($A124-0.5)^2+$A124*$B$10</f>
        <v>-1.2118252698587546</v>
      </c>
      <c r="D124">
        <f>(A124-$B$6)*FixedParams!$B$40/(FixedParams!$B$39*Sectors!$B$6)</f>
        <v>1.577668647994903E-2</v>
      </c>
      <c r="E124">
        <f t="shared" si="37"/>
        <v>0.29765348536021957</v>
      </c>
      <c r="F124" s="23">
        <f>EXP(-$D$17)*(($B124*FixedParams!$B$30)^$B$11*(1+FixedParams!$B$23)^(1-$B$11)+(1-$B124)^$B$11*((1+FixedParams!$B$26)/$B$12)^(1-$B$11))^(1/(1-$B$11))</f>
        <v>5.0241401721970043</v>
      </c>
      <c r="G124" s="23">
        <f>EXP($D124-$D$17)*(($B124*FixedParams!$B$31)^$B$11*(1+FixedParams!$B$25)^(1-$B$11)+(1-$B124)^$B$11*((1+FixedParams!$B$28)/$B$12)^(1-$B$11))^(1/(1-$B$11))</f>
        <v>4.9001528160969974</v>
      </c>
      <c r="H124">
        <f t="shared" si="38"/>
        <v>1</v>
      </c>
      <c r="I124" s="23">
        <f>$B$13*IF(H124=1,1,FixedParams!$B$46)</f>
        <v>0.3745928365283252</v>
      </c>
      <c r="J124">
        <f>EXP($C124*FixedParams!$B$41)*EXP(IF(H124=1,(1-FixedParams!$B$41)*$D124,0))*($B124^((FixedParams!$B$41-1)*$B$11/($B$11-1)))*((1/$B124-1)^$B$11*(I124)^($B$11-1)+1)^((FixedParams!$B$41-$B$11)/($B$11-1))/((1+IF(H124=1,FixedParams!$B$25,FixedParams!$B$24))^FixedParams!$B$41)</f>
        <v>8.1913144123988826E-2</v>
      </c>
      <c r="K124">
        <f t="shared" si="62"/>
        <v>0.61667587589360451</v>
      </c>
      <c r="L124">
        <f>K124*FixedParams!$B$8/K$15</f>
        <v>27.966938335628875</v>
      </c>
      <c r="M124">
        <f t="shared" si="33"/>
        <v>27.621577669361105</v>
      </c>
      <c r="N124">
        <f t="shared" si="39"/>
        <v>55.588516004989984</v>
      </c>
      <c r="O124" s="23">
        <f t="shared" si="40"/>
        <v>0.9876511092446687</v>
      </c>
      <c r="P124" s="23">
        <f t="shared" si="41"/>
        <v>1.9160335416413103</v>
      </c>
      <c r="Q124" s="22">
        <f>IF(H124=1,L124*(1+FixedParams!$B$25)+M124*FixedParams!$B$33*(1+FixedParams!$B$28)/FixedParams!$B$32,L124*(1+FixedParams!$B$23)+M124*FixedParams!$B$33*(1+FixedParams!$B$26)/FixedParams!$B$32)</f>
        <v>101.88278603303256</v>
      </c>
      <c r="R124" s="23">
        <f t="shared" si="42"/>
        <v>20.79175688120332</v>
      </c>
      <c r="S124" s="23">
        <f>R124^((FixedParams!$B$41-1)/FixedParams!$B$41)*EXP($C124)</f>
        <v>0.29675070669168857</v>
      </c>
      <c r="T124" s="7">
        <f>(L124*FixedParams!$B$32*(FixedParams!$C$25-FixedParams!$C$23)+FixedParams!$B$33*(FixedParams!$C$28-FixedParams!$C$26)*M124)/N124</f>
        <v>1249.8476037498317</v>
      </c>
      <c r="U124" s="7">
        <f>(L124*FixedParams!$B$32*(FixedParams!$C$25-FixedParams!$C$23)*$Z$12/$B$12+FixedParams!$B$33*(FixedParams!$C$28-FixedParams!$C$26)*M124)/N124</f>
        <v>700.19103471522146</v>
      </c>
      <c r="V124" s="14">
        <f t="shared" si="34"/>
        <v>-0.96948984025036589</v>
      </c>
      <c r="W124" s="14">
        <f t="shared" si="63"/>
        <v>0.76368462336717857</v>
      </c>
      <c r="X124" s="23"/>
      <c r="Y124" s="23">
        <f>EXP(-$D$17)*(($B124*FixedParams!$B$30)^$B$11*(1+FixedParams!$C$24)^(1-$B$11)+(1-$B124)^$B$11*((1+FixedParams!$C$27)/$Z$12)^(1-$B$11))^(1/(1-$B$11))</f>
        <v>6.7448126264856096</v>
      </c>
      <c r="Z124" s="23">
        <f>EXP($D124-$D$17)*(($B124*FixedParams!$C$31)^$B$11*(1+FixedParams!$C$25)^(1-$B$11)+(1-$B124)^$B$11*((1+FixedParams!$C$28)/$Z$12)^(1-$B$11))^(1/(1-$B$11))</f>
        <v>6.0991676294106147</v>
      </c>
      <c r="AA124" s="23">
        <f>EXP($D124-$D$17)*(($B124*FixedParams!$C$30)^$B$11*(1+FixedParams!$C$23)^(1-$B$11)+(1-$B124)^$B$11*((1+FixedParams!$C$26)/$Z$12)^(1-$B$11))^(1/(1-$B$11))</f>
        <v>6.0378765279747881</v>
      </c>
      <c r="AB124">
        <f>IF(FixedParams!$H$6=1,IF(Z124&lt;=MIN(Y124:AA124),1,0),$H124)</f>
        <v>0</v>
      </c>
      <c r="AC124">
        <f>IF(FixedParams!$H$6=1,IF(AA124&lt;=MIN(Y124:AA124),1,0),IF(AA124&lt;=Y124,1,0)*(1-$H124))</f>
        <v>1</v>
      </c>
      <c r="AD124" s="23">
        <f>$Z$13*IF(AB124=1,1,IF(AC124=1,FixedParams!$C$46,FixedParams!$C$47))</f>
        <v>0.34188853998947488</v>
      </c>
      <c r="AE124">
        <f>EXP($C124*FixedParams!$B$41)*EXP(IF(AB124+AC124=1,(1-FixedParams!$B$41)*$D124,0))*($B124^((FixedParams!$B$41-1)*$B$11/($B$11-1)))*((1/$B124-1)^$B$11*(AD124)^($B$11-1)+1)^((FixedParams!$B$41-$B$11)/($B$11-1))/((1+IF(AB124=1,FixedParams!$C$25,IF(AC124=1,FixedParams!$C$23,FixedParams!$C$24)))^FixedParams!$B$41)</f>
        <v>7.3391266527709248E-2</v>
      </c>
      <c r="AF124">
        <f t="shared" si="44"/>
        <v>0.80187120730979589</v>
      </c>
      <c r="AG124">
        <f t="shared" si="45"/>
        <v>30.069162703357701</v>
      </c>
      <c r="AH124">
        <f t="shared" si="46"/>
        <v>25.894796618607185</v>
      </c>
      <c r="AI124">
        <f t="shared" si="47"/>
        <v>55.963959321964886</v>
      </c>
      <c r="AJ124" s="23">
        <f t="shared" si="48"/>
        <v>0.86117451536871747</v>
      </c>
      <c r="AK124" s="23">
        <f t="shared" si="49"/>
        <v>1.986381090906157</v>
      </c>
      <c r="AL124" s="22">
        <f>IF(AB124=1,AG124*(1+FixedParams!$C$25)+AH124*(1+FixedParams!$C$28)/$Z$12,IF(AC124=1,AG124*(1+FixedParams!$C$23)+AH124*(1+FixedParams!$C$26)/$Z$12,AG124*(1+FixedParams!$C$24)+AH124*(1+FixedParams!$C$27)/$Z$12))</f>
        <v>122.28610459357739</v>
      </c>
      <c r="AM124" s="23">
        <f t="shared" si="50"/>
        <v>20.253164175683192</v>
      </c>
      <c r="AN124" s="23">
        <f>AM124^((FixedParams!$B$41-1)/FixedParams!$B$41)*EXP($C124)</f>
        <v>0.29675850298097023</v>
      </c>
      <c r="AO124" s="23">
        <f t="shared" si="51"/>
        <v>6.7312667600304193E-3</v>
      </c>
      <c r="AP124" s="23">
        <f t="shared" si="52"/>
        <v>-2.6245567434661971E-2</v>
      </c>
      <c r="AR124" s="23">
        <f>EXP(-$D$17)*(($B124*FixedParams!$B$30)^$B$11*(1+FixedParams!$C$24)^(1-$B$11)+(1-$B124)^$B$11*((1+FixedParams!$C$27)/$AS$12)^(1-$B$11))^(1/(1-$B$11))</f>
        <v>7.0339293848954343</v>
      </c>
      <c r="AS124" s="23">
        <f>EXP($D124-$D$17)*(($B124*FixedParams!$C$31)^$B$11*(1+FixedParams!$C$25)^(1-$B$11)+(1-$B124)^$B$11*((1+FixedParams!$C$28)/$AS$12)^(1-$B$11))^(1/(1-$B$11))</f>
        <v>6.3570703815854799</v>
      </c>
      <c r="AT124" s="23">
        <f>EXP($D124-$D$17)*(($B124*FixedParams!$C$30)^$B$11*(1+FixedParams!$C$23)^(1-$B$11)+(1-$B124)^$B$11*((1+FixedParams!$C$26)/$AS$12)^(1-$B$11))^(1/(1-$B$11))</f>
        <v>6.2854479851989939</v>
      </c>
      <c r="AU124">
        <f>IF(FixedParams!$H$6=1,IF(AS124&lt;=MIN(AR124:AT124),1,0),$H124)</f>
        <v>0</v>
      </c>
      <c r="AV124">
        <f>IF(FixedParams!$H$6=1,IF(AT124&lt;=MIN(AR124:AT124),1,0),IF(AT124&lt;=AR124,1,0)*(1-$H124))</f>
        <v>1</v>
      </c>
      <c r="AW124" s="23">
        <f>$AS$13*IF(AU124=1,1,IF(AV124=1,FixedParams!$C$46,FixedParams!$C$47))</f>
        <v>0.32315108629483641</v>
      </c>
      <c r="AX124">
        <f>EXP($C124*FixedParams!$B$41)*EXP(IF(AU124+AV124=1,(1-FixedParams!$B$41)*$D124,0))*($B124^((FixedParams!$B$41-1)*$B$11/($B$11-1)))*((1/$B124-1)^$B$11*(AW124)^($B$11-1)+1)^((FixedParams!$B$41-$B$11)/($B$11-1))/((1+IF(AU124=1,FixedParams!$C$25,IF(AV124=1,FixedParams!$C$23,FixedParams!$C$24)))^FixedParams!$B$41)</f>
        <v>7.4883793853943545E-2</v>
      </c>
      <c r="AY124">
        <f t="shared" si="53"/>
        <v>0.79638334112948816</v>
      </c>
      <c r="AZ124">
        <f t="shared" si="54"/>
        <v>32.734811904497747</v>
      </c>
      <c r="BA124">
        <f t="shared" si="55"/>
        <v>25.904942578500762</v>
      </c>
      <c r="BB124">
        <f t="shared" si="56"/>
        <v>58.639754482998512</v>
      </c>
      <c r="BC124" s="23">
        <f t="shared" si="57"/>
        <v>0.79135761201491539</v>
      </c>
      <c r="BD124" s="23">
        <f t="shared" si="58"/>
        <v>1.95449992475182</v>
      </c>
      <c r="BE124" s="22">
        <f>IF(AU124=1,AZ124*(1+FixedParams!$C$25)+BA124*(1+FixedParams!$C$28)/$AS$12,IF(AV124=1,AZ124*(1+FixedParams!$C$23)+BA124*(1+FixedParams!$C$26)/$AS$12,AZ124*(1+FixedParams!$C$24)+BA124*(1+FixedParams!$C$27)/$AS$12))</f>
        <v>130.47869999298007</v>
      </c>
      <c r="BF124" s="23">
        <f t="shared" si="59"/>
        <v>20.758854468326202</v>
      </c>
      <c r="BG124" s="23">
        <f>BF124^((FixedParams!$B$41-1)/FixedParams!$B$41)*EXP($C124)</f>
        <v>0.29675117713471383</v>
      </c>
      <c r="BH124" s="23">
        <f t="shared" si="60"/>
        <v>5.3436237467634526E-2</v>
      </c>
      <c r="BI124" s="23">
        <f t="shared" si="61"/>
        <v>-1.5837273477142943E-3</v>
      </c>
      <c r="BJ124" s="23">
        <f t="shared" si="35"/>
        <v>1.2096534561524068E-2</v>
      </c>
      <c r="BK124" s="23"/>
    </row>
    <row r="125" spans="1:63">
      <c r="A125">
        <v>0.54</v>
      </c>
      <c r="B125">
        <f t="shared" si="36"/>
        <v>0.27590479654331224</v>
      </c>
      <c r="C125">
        <f>(D125-$D$17)*FixedParams!$B$41+$D$9*($A125-0.5)^2+$A125*$B$10</f>
        <v>-1.2216056582948036</v>
      </c>
      <c r="D125">
        <f>(A125-$B$6)*FixedParams!$B$40/(FixedParams!$B$39*Sectors!$B$6)</f>
        <v>1.846315752131682E-2</v>
      </c>
      <c r="E125">
        <f t="shared" si="37"/>
        <v>0.29475650852614721</v>
      </c>
      <c r="F125" s="23">
        <f>EXP(-$D$17)*(($B125*FixedParams!$B$30)^$B$11*(1+FixedParams!$B$23)^(1-$B$11)+(1-$B125)^$B$11*((1+FixedParams!$B$26)/$B$12)^(1-$B$11))^(1/(1-$B$11))</f>
        <v>5.024537051861576</v>
      </c>
      <c r="G125" s="23">
        <f>EXP($D125-$D$17)*(($B125*FixedParams!$B$31)^$B$11*(1+FixedParams!$B$25)^(1-$B$11)+(1-$B125)^$B$11*((1+FixedParams!$B$28)/$B$12)^(1-$B$11))^(1/(1-$B$11))</f>
        <v>4.9131712196858546</v>
      </c>
      <c r="H125">
        <f t="shared" si="38"/>
        <v>1</v>
      </c>
      <c r="I125" s="23">
        <f>$B$13*IF(H125=1,1,FixedParams!$B$46)</f>
        <v>0.3745928365283252</v>
      </c>
      <c r="J125">
        <f>EXP($C125*FixedParams!$B$41)*EXP(IF(H125=1,(1-FixedParams!$B$41)*$D125,0))*($B125^((FixedParams!$B$41-1)*$B$11/($B$11-1)))*((1/$B125-1)^$B$11*(I125)^($B$11-1)+1)^((FixedParams!$B$41-$B$11)/($B$11-1))/((1+IF(H125=1,FixedParams!$B$25,FixedParams!$B$24))^FixedParams!$B$41)</f>
        <v>8.1892396600166367E-2</v>
      </c>
      <c r="K125">
        <f t="shared" si="62"/>
        <v>0.616519679991681</v>
      </c>
      <c r="L125">
        <f>K125*FixedParams!$B$8/K$15</f>
        <v>27.959854677376402</v>
      </c>
      <c r="M125">
        <f t="shared" si="33"/>
        <v>27.253905249042528</v>
      </c>
      <c r="N125">
        <f t="shared" si="39"/>
        <v>55.21375992641893</v>
      </c>
      <c r="O125" s="23">
        <f t="shared" si="40"/>
        <v>0.9747513198305322</v>
      </c>
      <c r="P125" s="23">
        <f t="shared" si="41"/>
        <v>1.9211239334864247</v>
      </c>
      <c r="Q125" s="22">
        <f>IF(H125=1,L125*(1+FixedParams!$B$25)+M125*FixedParams!$B$33*(1+FixedParams!$B$28)/FixedParams!$B$32,L125*(1+FixedParams!$B$23)+M125*FixedParams!$B$33*(1+FixedParams!$B$26)/FixedParams!$B$32)</f>
        <v>100.89244426158714</v>
      </c>
      <c r="R125" s="23">
        <f t="shared" si="42"/>
        <v>20.535096325838641</v>
      </c>
      <c r="S125" s="23">
        <f>R125^((FixedParams!$B$41-1)/FixedParams!$B$41)*EXP($C125)</f>
        <v>0.29386617013761912</v>
      </c>
      <c r="T125" s="7">
        <f>(L125*FixedParams!$B$32*(FixedParams!$C$25-FixedParams!$C$23)+FixedParams!$B$33*(FixedParams!$C$28-FixedParams!$C$26)*M125)/N125</f>
        <v>1287.1324347620866</v>
      </c>
      <c r="U125" s="7">
        <f>(L125*FixedParams!$B$32*(FixedParams!$C$25-FixedParams!$C$23)*$Z$12/$B$12+FixedParams!$B$33*(FixedParams!$C$28-FixedParams!$C$26)*M125)/N125</f>
        <v>733.88531033984816</v>
      </c>
      <c r="V125" s="14">
        <f t="shared" si="34"/>
        <v>-0.95634271504316148</v>
      </c>
      <c r="W125" s="14">
        <f t="shared" si="63"/>
        <v>0.7663927402918489</v>
      </c>
      <c r="X125" s="23"/>
      <c r="Y125" s="23">
        <f>EXP(-$D$17)*(($B125*FixedParams!$B$30)^$B$11*(1+FixedParams!$C$24)^(1-$B$11)+(1-$B125)^$B$11*((1+FixedParams!$C$27)/$Z$12)^(1-$B$11))^(1/(1-$B$11))</f>
        <v>6.7485566217130923</v>
      </c>
      <c r="Z125" s="23">
        <f>EXP($D125-$D$17)*(($B125*FixedParams!$C$31)^$B$11*(1+FixedParams!$C$25)^(1-$B$11)+(1-$B125)^$B$11*((1+FixedParams!$C$28)/$Z$12)^(1-$B$11))^(1/(1-$B$11))</f>
        <v>6.1173871352605635</v>
      </c>
      <c r="AA125" s="23">
        <f>EXP($D125-$D$17)*(($B125*FixedParams!$C$30)^$B$11*(1+FixedParams!$C$23)^(1-$B$11)+(1-$B125)^$B$11*((1+FixedParams!$C$26)/$Z$12)^(1-$B$11))^(1/(1-$B$11))</f>
        <v>6.0524490935394999</v>
      </c>
      <c r="AB125">
        <f>IF(FixedParams!$H$6=1,IF(Z125&lt;=MIN(Y125:AA125),1,0),$H125)</f>
        <v>0</v>
      </c>
      <c r="AC125">
        <f>IF(FixedParams!$H$6=1,IF(AA125&lt;=MIN(Y125:AA125),1,0),IF(AA125&lt;=Y125,1,0)*(1-$H125))</f>
        <v>1</v>
      </c>
      <c r="AD125" s="23">
        <f>$Z$13*IF(AB125=1,1,IF(AC125=1,FixedParams!$C$46,FixedParams!$C$47))</f>
        <v>0.34188853998947488</v>
      </c>
      <c r="AE125">
        <f>EXP($C125*FixedParams!$B$41)*EXP(IF(AB125+AC125=1,(1-FixedParams!$B$41)*$D125,0))*($B125^((FixedParams!$B$41-1)*$B$11/($B$11-1)))*((1/$B125-1)^$B$11*(AD125)^($B$11-1)+1)^((FixedParams!$B$41-$B$11)/($B$11-1))/((1+IF(AB125=1,FixedParams!$C$25,IF(AC125=1,FixedParams!$C$23,FixedParams!$C$24)))^FixedParams!$B$41)</f>
        <v>7.3363760330493175E-2</v>
      </c>
      <c r="AF125">
        <f t="shared" si="44"/>
        <v>0.80157067526267789</v>
      </c>
      <c r="AG125">
        <f t="shared" si="45"/>
        <v>30.05789312921663</v>
      </c>
      <c r="AH125">
        <f t="shared" si="46"/>
        <v>25.547004316319111</v>
      </c>
      <c r="AI125">
        <f t="shared" si="47"/>
        <v>55.604897445535741</v>
      </c>
      <c r="AJ125" s="23">
        <f t="shared" si="48"/>
        <v>0.84992664677109786</v>
      </c>
      <c r="AK125" s="23">
        <f t="shared" si="49"/>
        <v>1.9911752712027593</v>
      </c>
      <c r="AL125" s="22">
        <f>IF(AB125=1,AG125*(1+FixedParams!$C$25)+AH125*(1+FixedParams!$C$28)/$Z$12,IF(AC125=1,AG125*(1+FixedParams!$C$23)+AH125*(1+FixedParams!$C$26)/$Z$12,AG125*(1+FixedParams!$C$24)+AH125*(1+FixedParams!$C$27)/$Z$12))</f>
        <v>121.09740495915037</v>
      </c>
      <c r="AM125" s="23">
        <f t="shared" si="50"/>
        <v>20.008000577553318</v>
      </c>
      <c r="AN125" s="23">
        <f>AM125^((FixedParams!$B$41-1)/FixedParams!$B$41)*EXP($C125)</f>
        <v>0.29387381935171403</v>
      </c>
      <c r="AO125" s="23">
        <f t="shared" si="51"/>
        <v>7.059084681440184E-3</v>
      </c>
      <c r="AP125" s="23">
        <f t="shared" si="52"/>
        <v>-2.6003215768775581E-2</v>
      </c>
      <c r="AR125" s="23">
        <f>EXP(-$D$17)*(($B125*FixedParams!$B$30)^$B$11*(1+FixedParams!$C$24)^(1-$B$11)+(1-$B125)^$B$11*((1+FixedParams!$C$27)/$AS$12)^(1-$B$11))^(1/(1-$B$11))</f>
        <v>7.0368390849904365</v>
      </c>
      <c r="AS125" s="23">
        <f>EXP($D125-$D$17)*(($B125*FixedParams!$C$31)^$B$11*(1+FixedParams!$C$25)^(1-$B$11)+(1-$B125)^$B$11*((1+FixedParams!$C$28)/$AS$12)^(1-$B$11))^(1/(1-$B$11))</f>
        <v>6.3751367454535757</v>
      </c>
      <c r="AT125" s="23">
        <f>EXP($D125-$D$17)*(($B125*FixedParams!$C$30)^$B$11*(1+FixedParams!$C$23)^(1-$B$11)+(1-$B125)^$B$11*((1+FixedParams!$C$26)/$AS$12)^(1-$B$11))^(1/(1-$B$11))</f>
        <v>6.2996599510144433</v>
      </c>
      <c r="AU125">
        <f>IF(FixedParams!$H$6=1,IF(AS125&lt;=MIN(AR125:AT125),1,0),$H125)</f>
        <v>0</v>
      </c>
      <c r="AV125">
        <f>IF(FixedParams!$H$6=1,IF(AT125&lt;=MIN(AR125:AT125),1,0),IF(AT125&lt;=AR125,1,0)*(1-$H125))</f>
        <v>1</v>
      </c>
      <c r="AW125" s="23">
        <f>$AS$13*IF(AU125=1,1,IF(AV125=1,FixedParams!$C$46,FixedParams!$C$47))</f>
        <v>0.32315108629483641</v>
      </c>
      <c r="AX125">
        <f>EXP($C125*FixedParams!$B$41)*EXP(IF(AU125+AV125=1,(1-FixedParams!$B$41)*$D125,0))*($B125^((FixedParams!$B$41-1)*$B$11/($B$11-1)))*((1/$B125-1)^$B$11*(AW125)^($B$11-1)+1)^((FixedParams!$B$41-$B$11)/($B$11-1))/((1+IF(AU125=1,FixedParams!$C$25,IF(AV125=1,FixedParams!$C$23,FixedParams!$C$24)))^FixedParams!$B$41)</f>
        <v>7.4850025111157167E-2</v>
      </c>
      <c r="AY125">
        <f t="shared" si="53"/>
        <v>0.79602421316839134</v>
      </c>
      <c r="AZ125">
        <f t="shared" si="54"/>
        <v>32.720050186554879</v>
      </c>
      <c r="BA125">
        <f t="shared" si="55"/>
        <v>25.555066849413844</v>
      </c>
      <c r="BB125">
        <f t="shared" si="56"/>
        <v>58.275117035968719</v>
      </c>
      <c r="BC125" s="23">
        <f t="shared" si="57"/>
        <v>0.78102162752533844</v>
      </c>
      <c r="BD125" s="23">
        <f t="shared" si="58"/>
        <v>1.958919225680295</v>
      </c>
      <c r="BE125" s="22">
        <f>IF(AU125=1,AZ125*(1+FixedParams!$C$25)+BA125*(1+FixedParams!$C$28)/$AS$12,IF(AV125=1,AZ125*(1+FixedParams!$C$23)+BA125*(1+FixedParams!$C$26)/$AS$12,AZ125*(1+FixedParams!$C$24)+BA125*(1+FixedParams!$C$27)/$AS$12))</f>
        <v>129.21034340869122</v>
      </c>
      <c r="BF125" s="23">
        <f t="shared" si="59"/>
        <v>20.510685404199361</v>
      </c>
      <c r="BG125" s="23">
        <f>BF125^((FixedParams!$B$41-1)/FixedParams!$B$41)*EXP($C125)</f>
        <v>0.29386652002643082</v>
      </c>
      <c r="BH125" s="23">
        <f t="shared" si="60"/>
        <v>5.3962997010266425E-2</v>
      </c>
      <c r="BI125" s="23">
        <f t="shared" si="61"/>
        <v>-1.1894486345933148E-3</v>
      </c>
      <c r="BJ125" s="23">
        <f t="shared" si="35"/>
        <v>1.2490813274645048E-2</v>
      </c>
      <c r="BK125" s="23"/>
    </row>
    <row r="126" spans="1:63">
      <c r="A126">
        <v>0.54500000000000004</v>
      </c>
      <c r="B126">
        <f t="shared" si="36"/>
        <v>0.27765238637281131</v>
      </c>
      <c r="C126">
        <f>(D126-$D$17)*FixedParams!$B$41+$D$9*($A126-0.5)^2+$A126*$B$10</f>
        <v>-1.2311735483925472</v>
      </c>
      <c r="D126">
        <f>(A126-$B$6)*FixedParams!$B$40/(FixedParams!$B$39*Sectors!$B$6)</f>
        <v>2.1149628562684607E-2</v>
      </c>
      <c r="E126">
        <f t="shared" si="37"/>
        <v>0.29194975939243878</v>
      </c>
      <c r="F126" s="23">
        <f>EXP(-$D$17)*(($B126*FixedParams!$B$30)^$B$11*(1+FixedParams!$B$23)^(1-$B$11)+(1-$B126)^$B$11*((1+FixedParams!$B$26)/$B$12)^(1-$B$11))^(1/(1-$B$11))</f>
        <v>5.0248194167803399</v>
      </c>
      <c r="G126" s="23">
        <f>EXP($D126-$D$17)*(($B126*FixedParams!$B$31)^$B$11*(1+FixedParams!$B$25)^(1-$B$11)+(1-$B126)^$B$11*((1+FixedParams!$B$28)/$B$12)^(1-$B$11))^(1/(1-$B$11))</f>
        <v>4.9261108224097345</v>
      </c>
      <c r="H126">
        <f t="shared" si="38"/>
        <v>1</v>
      </c>
      <c r="I126" s="23">
        <f>$B$13*IF(H126=1,1,FixedParams!$B$46)</f>
        <v>0.3745928365283252</v>
      </c>
      <c r="J126">
        <f>EXP($C126*FixedParams!$B$41)*EXP(IF(H126=1,(1-FixedParams!$B$41)*$D126,0))*($B126^((FixedParams!$B$41-1)*$B$11/($B$11-1)))*((1/$B126-1)^$B$11*(I126)^($B$11-1)+1)^((FixedParams!$B$41-$B$11)/($B$11-1))/((1+IF(H126=1,FixedParams!$B$25,FixedParams!$B$24))^FixedParams!$B$41)</f>
        <v>8.1883164084354629E-2</v>
      </c>
      <c r="K126">
        <f t="shared" si="62"/>
        <v>0.616450173811253</v>
      </c>
      <c r="L126">
        <f>K126*FixedParams!$B$8/K$15</f>
        <v>27.956702494620497</v>
      </c>
      <c r="M126">
        <f t="shared" si="33"/>
        <v>26.896290981261426</v>
      </c>
      <c r="N126">
        <f t="shared" si="39"/>
        <v>54.852993475881924</v>
      </c>
      <c r="O126" s="23">
        <f t="shared" si="40"/>
        <v>0.96206950681815506</v>
      </c>
      <c r="P126" s="23">
        <f t="shared" si="41"/>
        <v>1.9261835130066844</v>
      </c>
      <c r="Q126" s="22">
        <f>IF(H126=1,L126*(1+FixedParams!$B$25)+M126*FixedParams!$B$33*(1+FixedParams!$B$28)/FixedParams!$B$32,L126*(1+FixedParams!$B$23)+M126*FixedParams!$B$33*(1+FixedParams!$B$26)/FixedParams!$B$32)</f>
        <v>99.932938808142183</v>
      </c>
      <c r="R126" s="23">
        <f t="shared" si="42"/>
        <v>20.286376496754777</v>
      </c>
      <c r="S126" s="23">
        <f>R126^((FixedParams!$B$41-1)/FixedParams!$B$41)*EXP($C126)</f>
        <v>0.29107144953298225</v>
      </c>
      <c r="T126" s="7">
        <f>(L126*FixedParams!$B$32*(FixedParams!$C$25-FixedParams!$C$23)+FixedParams!$B$33*(FixedParams!$C$28-FixedParams!$C$26)*M126)/N126</f>
        <v>1324.265146910433</v>
      </c>
      <c r="U126" s="7">
        <f>(L126*FixedParams!$B$32*(FixedParams!$C$25-FixedParams!$C$23)*$Z$12/$B$12+FixedParams!$B$33*(FixedParams!$C$28-FixedParams!$C$26)*M126)/N126</f>
        <v>767.44211625389596</v>
      </c>
      <c r="V126" s="14">
        <f t="shared" si="34"/>
        <v>-0.94324703362719775</v>
      </c>
      <c r="W126" s="14">
        <f t="shared" si="63"/>
        <v>0.76908316239313002</v>
      </c>
      <c r="X126" s="23"/>
      <c r="Y126" s="23">
        <f>EXP(-$D$17)*(($B126*FixedParams!$B$30)^$B$11*(1+FixedParams!$C$24)^(1-$B$11)+(1-$B126)^$B$11*((1+FixedParams!$C$27)/$Z$12)^(1-$B$11))^(1/(1-$B$11))</f>
        <v>6.7521560636180347</v>
      </c>
      <c r="Z126" s="23">
        <f>EXP($D126-$D$17)*(($B126*FixedParams!$C$31)^$B$11*(1+FixedParams!$C$25)^(1-$B$11)+(1-$B126)^$B$11*((1+FixedParams!$C$28)/$Z$12)^(1-$B$11))^(1/(1-$B$11))</f>
        <v>6.1355240525865709</v>
      </c>
      <c r="AA126" s="23">
        <f>EXP($D126-$D$17)*(($B126*FixedParams!$C$30)^$B$11*(1+FixedParams!$C$23)^(1-$B$11)+(1-$B126)^$B$11*((1+FixedParams!$C$26)/$Z$12)^(1-$B$11))^(1/(1-$B$11))</f>
        <v>6.0669145414749837</v>
      </c>
      <c r="AB126">
        <f>IF(FixedParams!$H$6=1,IF(Z126&lt;=MIN(Y126:AA126),1,0),$H126)</f>
        <v>0</v>
      </c>
      <c r="AC126">
        <f>IF(FixedParams!$H$6=1,IF(AA126&lt;=MIN(Y126:AA126),1,0),IF(AA126&lt;=Y126,1,0)*(1-$H126))</f>
        <v>1</v>
      </c>
      <c r="AD126" s="23">
        <f>$Z$13*IF(AB126=1,1,IF(AC126=1,FixedParams!$C$46,FixedParams!$C$47))</f>
        <v>0.34188853998947488</v>
      </c>
      <c r="AE126">
        <f>EXP($C126*FixedParams!$B$41)*EXP(IF(AB126+AC126=1,(1-FixedParams!$B$41)*$D126,0))*($B126^((FixedParams!$B$41-1)*$B$11/($B$11-1)))*((1/$B126-1)^$B$11*(AD126)^($B$11-1)+1)^((FixedParams!$B$41-$B$11)/($B$11-1))/((1+IF(AB126=1,FixedParams!$C$25,IF(AC126=1,FixedParams!$C$23,FixedParams!$C$24)))^FixedParams!$B$41)</f>
        <v>7.3346558257538691E-2</v>
      </c>
      <c r="AF126">
        <f t="shared" si="44"/>
        <v>0.80138272582862591</v>
      </c>
      <c r="AG126">
        <f t="shared" si="45"/>
        <v>30.050845261602738</v>
      </c>
      <c r="AH126">
        <f t="shared" si="46"/>
        <v>25.208717734475456</v>
      </c>
      <c r="AI126">
        <f t="shared" si="47"/>
        <v>55.259562996078195</v>
      </c>
      <c r="AJ126" s="23">
        <f t="shared" si="48"/>
        <v>0.83886884096021497</v>
      </c>
      <c r="AK126" s="23">
        <f t="shared" si="49"/>
        <v>1.9959342112237091</v>
      </c>
      <c r="AL126" s="22">
        <f>IF(AB126=1,AG126*(1+FixedParams!$C$25)+AH126*(1+FixedParams!$C$28)/$Z$12,IF(AC126=1,AG126*(1+FixedParams!$C$23)+AH126*(1+FixedParams!$C$26)/$Z$12,AG126*(1+FixedParams!$C$24)+AH126*(1+FixedParams!$C$27)/$Z$12))</f>
        <v>119.94571751256613</v>
      </c>
      <c r="AM126" s="23">
        <f t="shared" si="50"/>
        <v>19.770464326238063</v>
      </c>
      <c r="AN126" s="23">
        <f>AM126^((FixedParams!$B$41-1)/FixedParams!$B$41)*EXP($C126)</f>
        <v>0.2910789552607676</v>
      </c>
      <c r="AO126" s="23">
        <f t="shared" si="51"/>
        <v>7.3846504130802059E-3</v>
      </c>
      <c r="AP126" s="23">
        <f t="shared" si="52"/>
        <v>-2.5760428907066896E-2</v>
      </c>
      <c r="AR126" s="23">
        <f>EXP(-$D$17)*(($B126*FixedParams!$B$30)^$B$11*(1+FixedParams!$C$24)^(1-$B$11)+(1-$B126)^$B$11*((1+FixedParams!$C$27)/$AS$12)^(1-$B$11))^(1/(1-$B$11))</f>
        <v>7.0395946903720503</v>
      </c>
      <c r="AS126" s="23">
        <f>EXP($D126-$D$17)*(($B126*FixedParams!$C$31)^$B$11*(1+FixedParams!$C$25)^(1-$B$11)+(1-$B126)^$B$11*((1+FixedParams!$C$28)/$AS$12)^(1-$B$11))^(1/(1-$B$11))</f>
        <v>6.3931096719124314</v>
      </c>
      <c r="AT126" s="23">
        <f>EXP($D126-$D$17)*(($B126*FixedParams!$C$30)^$B$11*(1+FixedParams!$C$23)^(1-$B$11)+(1-$B126)^$B$11*((1+FixedParams!$C$26)/$AS$12)^(1-$B$11))^(1/(1-$B$11))</f>
        <v>6.3137544389867113</v>
      </c>
      <c r="AU126">
        <f>IF(FixedParams!$H$6=1,IF(AS126&lt;=MIN(AR126:AT126),1,0),$H126)</f>
        <v>0</v>
      </c>
      <c r="AV126">
        <f>IF(FixedParams!$H$6=1,IF(AT126&lt;=MIN(AR126:AT126),1,0),IF(AT126&lt;=AR126,1,0)*(1-$H126))</f>
        <v>1</v>
      </c>
      <c r="AW126" s="23">
        <f>$AS$13*IF(AU126=1,1,IF(AV126=1,FixedParams!$C$46,FixedParams!$C$47))</f>
        <v>0.32315108629483641</v>
      </c>
      <c r="AX126">
        <f>EXP($C126*FixedParams!$B$41)*EXP(IF(AU126+AV126=1,(1-FixedParams!$B$41)*$D126,0))*($B126^((FixedParams!$B$41-1)*$B$11/($B$11-1)))*((1/$B126-1)^$B$11*(AW126)^($B$11-1)+1)^((FixedParams!$B$41-$B$11)/($B$11-1))/((1+IF(AU126=1,FixedParams!$C$25,IF(AV126=1,FixedParams!$C$23,FixedParams!$C$24)))^FixedParams!$B$41)</f>
        <v>7.4826764042418267E-2</v>
      </c>
      <c r="AY126">
        <f t="shared" si="53"/>
        <v>0.79577683350602191</v>
      </c>
      <c r="AZ126">
        <f t="shared" si="54"/>
        <v>32.709881808716666</v>
      </c>
      <c r="BA126">
        <f t="shared" si="55"/>
        <v>25.214749209322012</v>
      </c>
      <c r="BB126">
        <f t="shared" si="56"/>
        <v>57.924631018038681</v>
      </c>
      <c r="BC126" s="23">
        <f t="shared" si="57"/>
        <v>0.77086029710454895</v>
      </c>
      <c r="BD126" s="23">
        <f t="shared" si="58"/>
        <v>1.9633019961281744</v>
      </c>
      <c r="BE126" s="22">
        <f>IF(AU126=1,AZ126*(1+FixedParams!$C$25)+BA126*(1+FixedParams!$C$28)/$AS$12,IF(AV126=1,AZ126*(1+FixedParams!$C$23)+BA126*(1+FixedParams!$C$26)/$AS$12,AZ126*(1+FixedParams!$C$24)+BA126*(1+FixedParams!$C$27)/$AS$12))</f>
        <v>127.98147899788357</v>
      </c>
      <c r="BF126" s="23">
        <f t="shared" si="59"/>
        <v>20.270265534499185</v>
      </c>
      <c r="BG126" s="23">
        <f>BF126^((FixedParams!$B$41-1)/FixedParams!$B$41)*EXP($C126)</f>
        <v>0.29107168101848757</v>
      </c>
      <c r="BH126" s="23">
        <f t="shared" si="60"/>
        <v>5.4485939394121823E-2</v>
      </c>
      <c r="BI126" s="23">
        <f t="shared" si="61"/>
        <v>-7.9449196462744534E-4</v>
      </c>
      <c r="BJ126" s="23">
        <f t="shared" si="35"/>
        <v>1.2885769944610917E-2</v>
      </c>
      <c r="BK126" s="23"/>
    </row>
    <row r="127" spans="1:63">
      <c r="A127">
        <v>0.55000000000000004</v>
      </c>
      <c r="B127">
        <f t="shared" si="36"/>
        <v>0.27939997620231038</v>
      </c>
      <c r="C127">
        <f>(D127-$D$17)*FixedParams!$B$41+$D$9*($A127-0.5)^2+$A127*$B$10</f>
        <v>-1.2405289401519857</v>
      </c>
      <c r="D127">
        <f>(A127-$B$6)*FixedParams!$B$40/(FixedParams!$B$39*Sectors!$B$6)</f>
        <v>2.3836099604052394E-2</v>
      </c>
      <c r="E127">
        <f t="shared" si="37"/>
        <v>0.28923119148131837</v>
      </c>
      <c r="F127" s="23">
        <f>EXP(-$D$17)*(($B127*FixedParams!$B$30)^$B$11*(1+FixedParams!$B$23)^(1-$B$11)+(1-$B127)^$B$11*((1+FixedParams!$B$26)/$B$12)^(1-$B$11))^(1/(1-$B$11))</f>
        <v>5.0249874599658293</v>
      </c>
      <c r="G127" s="23">
        <f>EXP($D127-$D$17)*(($B127*FixedParams!$B$31)^$B$11*(1+FixedParams!$B$25)^(1-$B$11)+(1-$B127)^$B$11*((1+FixedParams!$B$28)/$B$12)^(1-$B$11))^(1/(1-$B$11))</f>
        <v>4.9389710522705315</v>
      </c>
      <c r="H127">
        <f t="shared" si="38"/>
        <v>1</v>
      </c>
      <c r="I127" s="23">
        <f>$B$13*IF(H127=1,1,FixedParams!$B$46)</f>
        <v>0.3745928365283252</v>
      </c>
      <c r="J127">
        <f>EXP($C127*FixedParams!$B$41)*EXP(IF(H127=1,(1-FixedParams!$B$41)*$D127,0))*($B127^((FixedParams!$B$41-1)*$B$11/($B$11-1)))*((1/$B127-1)^$B$11*(I127)^($B$11-1)+1)^((FixedParams!$B$41-$B$11)/($B$11-1))/((1+IF(H127=1,FixedParams!$B$25,FixedParams!$B$24))^FixedParams!$B$41)</f>
        <v>8.1885506450375359E-2</v>
      </c>
      <c r="K127">
        <f t="shared" si="62"/>
        <v>0.61646780810710311</v>
      </c>
      <c r="L127">
        <f>K127*FixedParams!$B$8/K$15</f>
        <v>27.957502229592968</v>
      </c>
      <c r="M127">
        <f t="shared" si="33"/>
        <v>26.548465940211923</v>
      </c>
      <c r="N127">
        <f t="shared" si="39"/>
        <v>54.505968169804888</v>
      </c>
      <c r="O127" s="23">
        <f t="shared" si="40"/>
        <v>0.94960078057725827</v>
      </c>
      <c r="P127" s="23">
        <f t="shared" si="41"/>
        <v>1.9312120565422166</v>
      </c>
      <c r="Q127" s="22">
        <f>IF(H127=1,L127*(1+FixedParams!$B$25)+M127*FixedParams!$B$33*(1+FixedParams!$B$28)/FixedParams!$B$32,L127*(1+FixedParams!$B$23)+M127*FixedParams!$B$33*(1+FixedParams!$B$26)/FixedParams!$B$32)</f>
        <v>99.003570977581106</v>
      </c>
      <c r="R127" s="23">
        <f t="shared" si="42"/>
        <v>20.045383933171145</v>
      </c>
      <c r="S127" s="23">
        <f>R127^((FixedParams!$B$41-1)/FixedParams!$B$41)*EXP($C127)</f>
        <v>0.28836450981103445</v>
      </c>
      <c r="T127" s="7">
        <f>(L127*FixedParams!$B$32*(FixedParams!$C$25-FixedParams!$C$23)+FixedParams!$B$33*(FixedParams!$C$28-FixedParams!$C$26)*M127)/N127</f>
        <v>1361.2449111523558</v>
      </c>
      <c r="U127" s="7">
        <f>(L127*FixedParams!$B$32*(FixedParams!$C$25-FixedParams!$C$23)*$Z$12/$B$12+FixedParams!$B$33*(FixedParams!$C$28-FixedParams!$C$26)*M127)/N127</f>
        <v>800.86070325222556</v>
      </c>
      <c r="V127" s="14">
        <f t="shared" si="34"/>
        <v>-0.9302019984633465</v>
      </c>
      <c r="W127" s="14">
        <f t="shared" si="63"/>
        <v>0.77175656364479084</v>
      </c>
      <c r="X127" s="23"/>
      <c r="Y127" s="23">
        <f>EXP(-$D$17)*(($B127*FixedParams!$B$30)^$B$11*(1+FixedParams!$C$24)^(1-$B$11)+(1-$B127)^$B$11*((1+FixedParams!$C$27)/$Z$12)^(1-$B$11))^(1/(1-$B$11))</f>
        <v>6.7556108750812802</v>
      </c>
      <c r="Z127" s="23">
        <f>EXP($D127-$D$17)*(($B127*FixedParams!$C$31)^$B$11*(1+FixedParams!$C$25)^(1-$B$11)+(1-$B127)^$B$11*((1+FixedParams!$C$28)/$Z$12)^(1-$B$11))^(1/(1-$B$11))</f>
        <v>6.1535775304686036</v>
      </c>
      <c r="AA127" s="23">
        <f>EXP($D127-$D$17)*(($B127*FixedParams!$C$30)^$B$11*(1+FixedParams!$C$23)^(1-$B$11)+(1-$B127)^$B$11*((1+FixedParams!$C$26)/$Z$12)^(1-$B$11))^(1/(1-$B$11))</f>
        <v>6.0812722855290788</v>
      </c>
      <c r="AB127">
        <f>IF(FixedParams!$H$6=1,IF(Z127&lt;=MIN(Y127:AA127),1,0),$H127)</f>
        <v>0</v>
      </c>
      <c r="AC127">
        <f>IF(FixedParams!$H$6=1,IF(AA127&lt;=MIN(Y127:AA127),1,0),IF(AA127&lt;=Y127,1,0)*(1-$H127))</f>
        <v>1</v>
      </c>
      <c r="AD127" s="23">
        <f>$Z$13*IF(AB127=1,1,IF(AC127=1,FixedParams!$C$46,FixedParams!$C$47))</f>
        <v>0.34188853998947488</v>
      </c>
      <c r="AE127">
        <f>EXP($C127*FixedParams!$B$41)*EXP(IF(AB127+AC127=1,(1-FixedParams!$B$41)*$D127,0))*($B127^((FixedParams!$B$41-1)*$B$11/($B$11-1)))*((1/$B127-1)^$B$11*(AD127)^($B$11-1)+1)^((FixedParams!$B$41-$B$11)/($B$11-1))/((1+IF(AB127=1,FixedParams!$C$25,IF(AC127=1,FixedParams!$C$23,FixedParams!$C$24)))^FixedParams!$B$41)</f>
        <v>7.3339710560287097E-2</v>
      </c>
      <c r="AF127">
        <f t="shared" si="44"/>
        <v>0.80130790805367502</v>
      </c>
      <c r="AG127">
        <f t="shared" si="45"/>
        <v>30.048039689052441</v>
      </c>
      <c r="AH127">
        <f t="shared" si="46"/>
        <v>24.87968174432115</v>
      </c>
      <c r="AI127">
        <f t="shared" si="47"/>
        <v>54.927721433373591</v>
      </c>
      <c r="AJ127" s="23">
        <f t="shared" si="48"/>
        <v>0.82799683446190653</v>
      </c>
      <c r="AK127" s="23">
        <f t="shared" si="49"/>
        <v>2.0006577180998408</v>
      </c>
      <c r="AL127" s="22">
        <f>IF(AB127=1,AG127*(1+FixedParams!$C$25)+AH127*(1+FixedParams!$C$28)/$Z$12,IF(AC127=1,AG127*(1+FixedParams!$C$23)+AH127*(1+FixedParams!$C$26)/$Z$12,AG127*(1+FixedParams!$C$24)+AH127*(1+FixedParams!$C$27)/$Z$12))</f>
        <v>118.83020361253111</v>
      </c>
      <c r="AM127" s="23">
        <f t="shared" si="50"/>
        <v>19.54035241857169</v>
      </c>
      <c r="AN127" s="23">
        <f>AM127^((FixedParams!$B$41-1)/FixedParams!$B$41)*EXP($C127)</f>
        <v>0.28837187553058008</v>
      </c>
      <c r="AO127" s="23">
        <f t="shared" si="51"/>
        <v>7.7079618391765825E-3</v>
      </c>
      <c r="AP127" s="23">
        <f t="shared" si="52"/>
        <v>-2.5517217271234922E-2</v>
      </c>
      <c r="AR127" s="23">
        <f>EXP(-$D$17)*(($B127*FixedParams!$B$30)^$B$11*(1+FixedParams!$C$24)^(1-$B$11)+(1-$B127)^$B$11*((1+FixedParams!$C$27)/$AS$12)^(1-$B$11))^(1/(1-$B$11))</f>
        <v>7.0421962209116566</v>
      </c>
      <c r="AS127" s="23">
        <f>EXP($D127-$D$17)*(($B127*FixedParams!$C$31)^$B$11*(1+FixedParams!$C$25)^(1-$B$11)+(1-$B127)^$B$11*((1+FixedParams!$C$28)/$AS$12)^(1-$B$11))^(1/(1-$B$11))</f>
        <v>6.4109883339934362</v>
      </c>
      <c r="AT127" s="23">
        <f>EXP($D127-$D$17)*(($B127*FixedParams!$C$30)^$B$11*(1+FixedParams!$C$23)^(1-$B$11)+(1-$B127)^$B$11*((1+FixedParams!$C$26)/$AS$12)^(1-$B$11))^(1/(1-$B$11))</f>
        <v>6.327730923133319</v>
      </c>
      <c r="AU127">
        <f>IF(FixedParams!$H$6=1,IF(AS127&lt;=MIN(AR127:AT127),1,0),$H127)</f>
        <v>0</v>
      </c>
      <c r="AV127">
        <f>IF(FixedParams!$H$6=1,IF(AT127&lt;=MIN(AR127:AT127),1,0),IF(AT127&lt;=AR127,1,0)*(1-$H127))</f>
        <v>1</v>
      </c>
      <c r="AW127" s="23">
        <f>$AS$13*IF(AU127=1,1,IF(AV127=1,FixedParams!$C$46,FixedParams!$C$47))</f>
        <v>0.32315108629483641</v>
      </c>
      <c r="AX127">
        <f>EXP($C127*FixedParams!$B$41)*EXP(IF(AU127+AV127=1,(1-FixedParams!$B$41)*$D127,0))*($B127^((FixedParams!$B$41-1)*$B$11/($B$11-1)))*((1/$B127-1)^$B$11*(AW127)^($B$11-1)+1)^((FixedParams!$B$41-$B$11)/($B$11-1))/((1+IF(AU127=1,FixedParams!$C$25,IF(AV127=1,FixedParams!$C$23,FixedParams!$C$24)))^FixedParams!$B$41)</f>
        <v>7.4814059761563703E-2</v>
      </c>
      <c r="AY127">
        <f t="shared" si="53"/>
        <v>0.79564172446422665</v>
      </c>
      <c r="AZ127">
        <f t="shared" si="54"/>
        <v>32.704328240678073</v>
      </c>
      <c r="BA127">
        <f t="shared" si="55"/>
        <v>24.883732512865645</v>
      </c>
      <c r="BB127">
        <f t="shared" si="56"/>
        <v>57.588060753543715</v>
      </c>
      <c r="BC127" s="23">
        <f t="shared" si="57"/>
        <v>0.76086970292558809</v>
      </c>
      <c r="BD127" s="23">
        <f t="shared" si="58"/>
        <v>1.9676480725378696</v>
      </c>
      <c r="BE127" s="22">
        <f>IF(AU127=1,AZ127*(1+FixedParams!$C$25)+BA127*(1+FixedParams!$C$28)/$AS$12,IF(AV127=1,AZ127*(1+FixedParams!$C$23)+BA127*(1+FixedParams!$C$26)/$AS$12,AZ127*(1+FixedParams!$C$24)+BA127*(1+FixedParams!$C$27)/$AS$12))</f>
        <v>126.7912119183373</v>
      </c>
      <c r="BF127" s="23">
        <f t="shared" si="59"/>
        <v>20.037389936225949</v>
      </c>
      <c r="BG127" s="23">
        <f>BF127^((FixedParams!$B$41-1)/FixedParams!$B$41)*EXP($C127)</f>
        <v>0.28836462494742704</v>
      </c>
      <c r="BH127" s="23">
        <f t="shared" si="60"/>
        <v>5.5005064255850701E-2</v>
      </c>
      <c r="BI127" s="23">
        <f t="shared" si="61"/>
        <v>-3.988744430327727E-4</v>
      </c>
      <c r="BJ127" s="23">
        <f t="shared" si="35"/>
        <v>1.328138746620559E-2</v>
      </c>
      <c r="BK127" s="23"/>
    </row>
    <row r="128" spans="1:63">
      <c r="A128">
        <v>0.55500000000000005</v>
      </c>
      <c r="B128">
        <f t="shared" si="36"/>
        <v>0.28114756603180946</v>
      </c>
      <c r="C128">
        <f>(D128-$D$17)*FixedParams!$B$41+$D$9*($A128-0.5)^2+$A128*$B$10</f>
        <v>-1.2496718335731187</v>
      </c>
      <c r="D128">
        <f>(A128-$B$6)*FixedParams!$B$40/(FixedParams!$B$39*Sectors!$B$6)</f>
        <v>2.6522570645420185E-2</v>
      </c>
      <c r="E128">
        <f t="shared" si="37"/>
        <v>0.28659883354465748</v>
      </c>
      <c r="F128" s="23">
        <f>EXP(-$D$17)*(($B128*FixedParams!$B$30)^$B$11*(1+FixedParams!$B$23)^(1-$B$11)+(1-$B128)^$B$11*((1+FixedParams!$B$26)/$B$12)^(1-$B$11))^(1/(1-$B$11))</f>
        <v>5.0250413836047283</v>
      </c>
      <c r="G128" s="23">
        <f>EXP($D128-$D$17)*(($B128*FixedParams!$B$31)^$B$11*(1+FixedParams!$B$25)^(1-$B$11)+(1-$B128)^$B$11*((1+FixedParams!$B$28)/$B$12)^(1-$B$11))^(1/(1-$B$11))</f>
        <v>4.9517513443677048</v>
      </c>
      <c r="H128">
        <f t="shared" si="38"/>
        <v>1</v>
      </c>
      <c r="I128" s="23">
        <f>$B$13*IF(H128=1,1,FixedParams!$B$46)</f>
        <v>0.3745928365283252</v>
      </c>
      <c r="J128">
        <f>EXP($C128*FixedParams!$B$41)*EXP(IF(H128=1,(1-FixedParams!$B$41)*$D128,0))*($B128^((FixedParams!$B$41-1)*$B$11/($B$11-1)))*((1/$B128-1)^$B$11*(I128)^($B$11-1)+1)^((FixedParams!$B$41-$B$11)/($B$11-1))/((1+IF(H128=1,FixedParams!$B$25,FixedParams!$B$24))^FixedParams!$B$41)</f>
        <v>8.1899487323998377E-2</v>
      </c>
      <c r="K128">
        <f t="shared" si="62"/>
        <v>0.61657306188022387</v>
      </c>
      <c r="L128">
        <f>K128*FixedParams!$B$8/K$15</f>
        <v>27.962275605522738</v>
      </c>
      <c r="M128">
        <f t="shared" si="33"/>
        <v>26.210170320995015</v>
      </c>
      <c r="N128">
        <f t="shared" si="39"/>
        <v>54.172445926517753</v>
      </c>
      <c r="O128" s="23">
        <f t="shared" si="40"/>
        <v>0.93734038998665514</v>
      </c>
      <c r="P128" s="23">
        <f t="shared" si="41"/>
        <v>1.9362093432084031</v>
      </c>
      <c r="Q128" s="22">
        <f>IF(H128=1,L128*(1+FixedParams!$B$25)+M128*FixedParams!$B$33*(1+FixedParams!$B$28)/FixedParams!$B$32,L128*(1+FixedParams!$B$23)+M128*FixedParams!$B$33*(1+FixedParams!$B$26)/FixedParams!$B$32)</f>
        <v>98.103667749558525</v>
      </c>
      <c r="R128" s="23">
        <f t="shared" si="42"/>
        <v>19.811913185250116</v>
      </c>
      <c r="S128" s="23">
        <f>R128^((FixedParams!$B$41-1)/FixedParams!$B$41)*EXP($C128)</f>
        <v>0.28574339068711047</v>
      </c>
      <c r="T128" s="7">
        <f>(L128*FixedParams!$B$32*(FixedParams!$C$25-FixedParams!$C$23)+FixedParams!$B$33*(FixedParams!$C$28-FixedParams!$C$26)*M128)/N128</f>
        <v>1398.0709332881006</v>
      </c>
      <c r="U128" s="7">
        <f>(L128*FixedParams!$B$32*(FixedParams!$C$25-FixedParams!$C$23)*$Z$12/$B$12+FixedParams!$B$33*(FixedParams!$C$28-FixedParams!$C$26)*M128)/N128</f>
        <v>834.14035361707613</v>
      </c>
      <c r="V128" s="14">
        <f t="shared" si="34"/>
        <v>-0.91720682583121871</v>
      </c>
      <c r="W128" s="14">
        <f t="shared" si="63"/>
        <v>0.77441360634320333</v>
      </c>
      <c r="X128" s="23"/>
      <c r="Y128" s="23">
        <f>EXP(-$D$17)*(($B128*FixedParams!$B$30)^$B$11*(1+FixedParams!$C$24)^(1-$B$11)+(1-$B128)^$B$11*((1+FixedParams!$C$27)/$Z$12)^(1-$B$11))^(1/(1-$B$11))</f>
        <v>6.758920990329834</v>
      </c>
      <c r="Z128" s="23">
        <f>EXP($D128-$D$17)*(($B128*FixedParams!$C$31)^$B$11*(1+FixedParams!$C$25)^(1-$B$11)+(1-$B128)^$B$11*((1+FixedParams!$C$28)/$Z$12)^(1-$B$11))^(1/(1-$B$11))</f>
        <v>6.1715467245106925</v>
      </c>
      <c r="AA128" s="23">
        <f>EXP($D128-$D$17)*(($B128*FixedParams!$C$30)^$B$11*(1+FixedParams!$C$23)^(1-$B$11)+(1-$B128)^$B$11*((1+FixedParams!$C$26)/$Z$12)^(1-$B$11))^(1/(1-$B$11))</f>
        <v>6.0955217496321055</v>
      </c>
      <c r="AB128">
        <f>IF(FixedParams!$H$6=1,IF(Z128&lt;=MIN(Y128:AA128),1,0),$H128)</f>
        <v>0</v>
      </c>
      <c r="AC128">
        <f>IF(FixedParams!$H$6=1,IF(AA128&lt;=MIN(Y128:AA128),1,0),IF(AA128&lt;=Y128,1,0)*(1-$H128))</f>
        <v>1</v>
      </c>
      <c r="AD128" s="23">
        <f>$Z$13*IF(AB128=1,1,IF(AC128=1,FixedParams!$C$46,FixedParams!$C$47))</f>
        <v>0.34188853998947488</v>
      </c>
      <c r="AE128">
        <f>EXP($C128*FixedParams!$B$41)*EXP(IF(AB128+AC128=1,(1-FixedParams!$B$41)*$D128,0))*($B128^((FixedParams!$B$41-1)*$B$11/($B$11-1)))*((1/$B128-1)^$B$11*(AD128)^($B$11-1)+1)^((FixedParams!$B$41-$B$11)/($B$11-1))/((1+IF(AB128=1,FixedParams!$C$25,IF(AC128=1,FixedParams!$C$23,FixedParams!$C$24)))^FixedParams!$B$41)</f>
        <v>7.3343270810973818E-2</v>
      </c>
      <c r="AF128">
        <f t="shared" si="44"/>
        <v>0.80134680726677709</v>
      </c>
      <c r="AG128">
        <f t="shared" si="45"/>
        <v>30.049498360665957</v>
      </c>
      <c r="AH128">
        <f t="shared" si="46"/>
        <v>24.559649868365348</v>
      </c>
      <c r="AI128">
        <f t="shared" si="47"/>
        <v>54.609148229031305</v>
      </c>
      <c r="AJ128" s="23">
        <f t="shared" si="48"/>
        <v>0.81730648457390942</v>
      </c>
      <c r="AK128" s="23">
        <f t="shared" si="49"/>
        <v>2.0053456023118907</v>
      </c>
      <c r="AL128" s="22">
        <f>IF(AB128=1,AG128*(1+FixedParams!$C$25)+AH128*(1+FixedParams!$C$28)/$Z$12,IF(AC128=1,AG128*(1+FixedParams!$C$23)+AH128*(1+FixedParams!$C$26)/$Z$12,AG128*(1+FixedParams!$C$24)+AH128*(1+FixedParams!$C$27)/$Z$12))</f>
        <v>117.75005543486596</v>
      </c>
      <c r="AM128" s="23">
        <f t="shared" si="50"/>
        <v>19.317469491758068</v>
      </c>
      <c r="AN128" s="23">
        <f>AM128^((FixedParams!$B$41-1)/FixedParams!$B$41)*EXP($C128)</f>
        <v>0.28575061976920901</v>
      </c>
      <c r="AO128" s="23">
        <f t="shared" si="51"/>
        <v>8.0290172598875605E-3</v>
      </c>
      <c r="AP128" s="23">
        <f t="shared" si="52"/>
        <v>-2.5273591270332803E-2</v>
      </c>
      <c r="AR128" s="23">
        <f>EXP(-$D$17)*(($B128*FixedParams!$B$30)^$B$11*(1+FixedParams!$C$24)^(1-$B$11)+(1-$B128)^$B$11*((1+FixedParams!$C$27)/$AS$12)^(1-$B$11))^(1/(1-$B$11))</f>
        <v>7.0446437087484801</v>
      </c>
      <c r="AS128" s="23">
        <f>EXP($D128-$D$17)*(($B128*FixedParams!$C$31)^$B$11*(1+FixedParams!$C$25)^(1-$B$11)+(1-$B128)^$B$11*((1+FixedParams!$C$28)/$AS$12)^(1-$B$11))^(1/(1-$B$11))</f>
        <v>6.4287719126315048</v>
      </c>
      <c r="AT128" s="23">
        <f>EXP($D128-$D$17)*(($B128*FixedParams!$C$30)^$B$11*(1+FixedParams!$C$23)^(1-$B$11)+(1-$B128)^$B$11*((1+FixedParams!$C$26)/$AS$12)^(1-$B$11))^(1/(1-$B$11))</f>
        <v>6.3415888888814749</v>
      </c>
      <c r="AU128">
        <f>IF(FixedParams!$H$6=1,IF(AS128&lt;=MIN(AR128:AT128),1,0),$H128)</f>
        <v>0</v>
      </c>
      <c r="AV128">
        <f>IF(FixedParams!$H$6=1,IF(AT128&lt;=MIN(AR128:AT128),1,0),IF(AT128&lt;=AR128,1,0)*(1-$H128))</f>
        <v>1</v>
      </c>
      <c r="AW128" s="23">
        <f>$AS$13*IF(AU128=1,1,IF(AV128=1,FixedParams!$C$46,FixedParams!$C$47))</f>
        <v>0.32315108629483641</v>
      </c>
      <c r="AX128">
        <f>EXP($C128*FixedParams!$B$41)*EXP(IF(AU128+AV128=1,(1-FixedParams!$B$41)*$D128,0))*($B128^((FixedParams!$B$41-1)*$B$11/($B$11-1)))*((1/$B128-1)^$B$11*(AW128)^($B$11-1)+1)^((FixedParams!$B$41-$B$11)/($B$11-1))/((1+IF(AU128=1,FixedParams!$C$25,IF(AV128=1,FixedParams!$C$23,FixedParams!$C$24)))^FixedParams!$B$41)</f>
        <v>7.4811964746204537E-2</v>
      </c>
      <c r="AY128">
        <f t="shared" si="53"/>
        <v>0.79561944413832986</v>
      </c>
      <c r="AZ128">
        <f t="shared" si="54"/>
        <v>32.703412422579255</v>
      </c>
      <c r="BA128">
        <f t="shared" si="55"/>
        <v>24.56176833370893</v>
      </c>
      <c r="BB128">
        <f t="shared" si="56"/>
        <v>57.265180756288188</v>
      </c>
      <c r="BC128" s="23">
        <f t="shared" si="57"/>
        <v>0.75104603814221138</v>
      </c>
      <c r="BD128" s="23">
        <f t="shared" si="58"/>
        <v>1.9719572948997068</v>
      </c>
      <c r="BE128" s="22">
        <f>IF(AU128=1,AZ128*(1+FixedParams!$C$25)+BA128*(1+FixedParams!$C$28)/$AS$12,IF(AV128=1,AZ128*(1+FixedParams!$C$23)+BA128*(1+FixedParams!$C$26)/$AS$12,AZ128*(1+FixedParams!$C$24)+BA128*(1+FixedParams!$C$27)/$AS$12))</f>
        <v>125.63868020998549</v>
      </c>
      <c r="BF128" s="23">
        <f t="shared" si="59"/>
        <v>19.811861413827085</v>
      </c>
      <c r="BG128" s="23">
        <f>BF128^((FixedParams!$B$41-1)/FixedParams!$B$41)*EXP($C128)</f>
        <v>0.28574339143454813</v>
      </c>
      <c r="BH128" s="23">
        <f t="shared" si="60"/>
        <v>5.5520371894448341E-2</v>
      </c>
      <c r="BI128" s="23">
        <f t="shared" si="61"/>
        <v>-2.613149481803735E-6</v>
      </c>
      <c r="BJ128" s="23">
        <f t="shared" si="35"/>
        <v>1.3677648759756559E-2</v>
      </c>
      <c r="BK128" s="23"/>
    </row>
    <row r="129" spans="1:63">
      <c r="A129">
        <v>0.56000000000000005</v>
      </c>
      <c r="B129">
        <f t="shared" si="36"/>
        <v>0.28289515586130848</v>
      </c>
      <c r="C129">
        <f>(D129-$D$17)*FixedParams!$B$41+$D$9*($A129-0.5)^2+$A129*$B$10</f>
        <v>-1.2586022286559464</v>
      </c>
      <c r="D129">
        <f>(A129-$B$6)*FixedParams!$B$40/(FixedParams!$B$39*Sectors!$B$6)</f>
        <v>2.9209041686787972E-2</v>
      </c>
      <c r="E129">
        <f t="shared" si="37"/>
        <v>0.2840507871954045</v>
      </c>
      <c r="F129" s="23">
        <f>EXP(-$D$17)*(($B129*FixedParams!$B$30)^$B$11*(1+FixedParams!$B$23)^(1-$B$11)+(1-$B129)^$B$11*((1+FixedParams!$B$26)/$B$12)^(1-$B$11))^(1/(1-$B$11))</f>
        <v>5.0249813990235959</v>
      </c>
      <c r="G129" s="23">
        <f>EXP($D129-$D$17)*(($B129*FixedParams!$B$31)^$B$11*(1+FixedParams!$B$25)^(1-$B$11)+(1-$B129)^$B$11*((1+FixedParams!$B$28)/$B$12)^(1-$B$11))^(1/(1-$B$11))</f>
        <v>4.9644511409706649</v>
      </c>
      <c r="H129">
        <f t="shared" si="38"/>
        <v>1</v>
      </c>
      <c r="I129" s="23">
        <f>$B$13*IF(H129=1,1,FixedParams!$B$46)</f>
        <v>0.3745928365283252</v>
      </c>
      <c r="J129">
        <f>EXP($C129*FixedParams!$B$41)*EXP(IF(H129=1,(1-FixedParams!$B$41)*$D129,0))*($B129^((FixedParams!$B$41-1)*$B$11/($B$11-1)))*((1/$B129-1)^$B$11*(I129)^($B$11-1)+1)^((FixedParams!$B$41-$B$11)/($B$11-1))/((1+IF(H129=1,FixedParams!$B$25,FixedParams!$B$24))^FixedParams!$B$41)</f>
        <v>8.1925174201038828E-2</v>
      </c>
      <c r="K129">
        <f t="shared" si="62"/>
        <v>0.61676644326690233</v>
      </c>
      <c r="L129">
        <f>K129*FixedParams!$B$8/K$15</f>
        <v>27.971045666956808</v>
      </c>
      <c r="M129">
        <f t="shared" si="33"/>
        <v>25.881153122507754</v>
      </c>
      <c r="N129">
        <f t="shared" si="39"/>
        <v>53.852198789464566</v>
      </c>
      <c r="O129" s="23">
        <f t="shared" si="40"/>
        <v>0.92528371769390383</v>
      </c>
      <c r="P129" s="23">
        <f t="shared" si="41"/>
        <v>1.9411751549241845</v>
      </c>
      <c r="Q129" s="22">
        <f>IF(H129=1,L129*(1+FixedParams!$B$25)+M129*FixedParams!$B$33*(1+FixedParams!$B$28)/FixedParams!$B$32,L129*(1+FixedParams!$B$23)+M129*FixedParams!$B$33*(1+FixedParams!$B$26)/FixedParams!$B$32)</f>
        <v>97.232580970859885</v>
      </c>
      <c r="R129" s="23">
        <f t="shared" si="42"/>
        <v>19.585766524806338</v>
      </c>
      <c r="S129" s="23">
        <f>R129^((FixedParams!$B$41-1)/FixedParams!$B$41)*EXP($C129)</f>
        <v>0.28320620430623544</v>
      </c>
      <c r="T129" s="7">
        <f>(L129*FixedParams!$B$32*(FixedParams!$C$25-FixedParams!$C$23)+FixedParams!$B$33*(FixedParams!$C$28-FixedParams!$C$26)*M129)/N129</f>
        <v>1434.7424533811779</v>
      </c>
      <c r="U129" s="7">
        <f>(L129*FixedParams!$B$32*(FixedParams!$C$25-FixedParams!$C$23)*$Z$12/$B$12+FixedParams!$B$33*(FixedParams!$C$28-FixedParams!$C$26)*M129)/N129</f>
        <v>867.28038059437597</v>
      </c>
      <c r="V129" s="14">
        <f t="shared" si="34"/>
        <v>-0.90426074547599433</v>
      </c>
      <c r="W129" s="14">
        <f t="shared" si="63"/>
        <v>0.77705494160395738</v>
      </c>
      <c r="X129" s="23"/>
      <c r="Y129" s="23">
        <f>EXP(-$D$17)*(($B129*FixedParams!$B$30)^$B$11*(1+FixedParams!$C$24)^(1-$B$11)+(1-$B129)^$B$11*((1+FixedParams!$C$27)/$Z$12)^(1-$B$11))^(1/(1-$B$11))</f>
        <v>6.7620863549571286</v>
      </c>
      <c r="Z129" s="23">
        <f>EXP($D129-$D$17)*(($B129*FixedParams!$C$31)^$B$11*(1+FixedParams!$C$25)^(1-$B$11)+(1-$B129)^$B$11*((1+FixedParams!$C$28)/$Z$12)^(1-$B$11))^(1/(1-$B$11))</f>
        <v>6.1894307969570876</v>
      </c>
      <c r="AA129" s="23">
        <f>EXP($D129-$D$17)*(($B129*FixedParams!$C$30)^$B$11*(1+FixedParams!$C$23)^(1-$B$11)+(1-$B129)^$B$11*((1+FixedParams!$C$26)/$Z$12)^(1-$B$11))^(1/(1-$B$11))</f>
        <v>6.1096623679610049</v>
      </c>
      <c r="AB129">
        <f>IF(FixedParams!$H$6=1,IF(Z129&lt;=MIN(Y129:AA129),1,0),$H129)</f>
        <v>0</v>
      </c>
      <c r="AC129">
        <f>IF(FixedParams!$H$6=1,IF(AA129&lt;=MIN(Y129:AA129),1,0),IF(AA129&lt;=Y129,1,0)*(1-$H129))</f>
        <v>1</v>
      </c>
      <c r="AD129" s="23">
        <f>$Z$13*IF(AB129=1,1,IF(AC129=1,FixedParams!$C$46,FixedParams!$C$47))</f>
        <v>0.34188853998947488</v>
      </c>
      <c r="AE129">
        <f>EXP($C129*FixedParams!$B$41)*EXP(IF(AB129+AC129=1,(1-FixedParams!$B$41)*$D129,0))*($B129^((FixedParams!$B$41-1)*$B$11/($B$11-1)))*((1/$B129-1)^$B$11*(AD129)^($B$11-1)+1)^((FixedParams!$B$41-$B$11)/($B$11-1))/((1+IF(AB129=1,FixedParams!$C$25,IF(AC129=1,FixedParams!$C$23,FixedParams!$C$24)))^FixedParams!$B$41)</f>
        <v>7.3357296006737446E-2</v>
      </c>
      <c r="AF129">
        <f t="shared" si="44"/>
        <v>0.80150004621729298</v>
      </c>
      <c r="AG129">
        <f t="shared" si="45"/>
        <v>30.055244628761816</v>
      </c>
      <c r="AH129">
        <f t="shared" si="46"/>
        <v>24.248383979024183</v>
      </c>
      <c r="AI129">
        <f t="shared" si="47"/>
        <v>54.303628607785996</v>
      </c>
      <c r="AJ129" s="23">
        <f t="shared" si="48"/>
        <v>0.80679376523255208</v>
      </c>
      <c r="AK129" s="23">
        <f t="shared" si="49"/>
        <v>2.0099976777115955</v>
      </c>
      <c r="AL129" s="22">
        <f>IF(AB129=1,AG129*(1+FixedParams!$C$25)+AH129*(1+FixedParams!$C$28)/$Z$12,IF(AC129=1,AG129*(1+FixedParams!$C$23)+AH129*(1+FixedParams!$C$26)/$Z$12,AG129*(1+FixedParams!$C$24)+AH129*(1+FixedParams!$C$27)/$Z$12))</f>
        <v>116.70449500309576</v>
      </c>
      <c r="AM129" s="23">
        <f t="shared" si="50"/>
        <v>19.10162754902672</v>
      </c>
      <c r="AN129" s="23">
        <f>AM129^((FixedParams!$B$41-1)/FixedParams!$B$41)*EXP($C129)</f>
        <v>0.2832133000177991</v>
      </c>
      <c r="AO129" s="23">
        <f t="shared" si="51"/>
        <v>8.347815382879091E-3</v>
      </c>
      <c r="AP129" s="23">
        <f t="shared" si="52"/>
        <v>-2.5029561300046643E-2</v>
      </c>
      <c r="AR129" s="23">
        <f>EXP(-$D$17)*(($B129*FixedParams!$B$30)^$B$11*(1+FixedParams!$C$24)^(1-$B$11)+(1-$B129)^$B$11*((1+FixedParams!$C$27)/$AS$12)^(1-$B$11))^(1/(1-$B$11))</f>
        <v>7.0469371982915145</v>
      </c>
      <c r="AS129" s="23">
        <f>EXP($D129-$D$17)*(($B129*FixedParams!$C$31)^$B$11*(1+FixedParams!$C$25)^(1-$B$11)+(1-$B129)^$B$11*((1+FixedParams!$C$28)/$AS$12)^(1-$B$11))^(1/(1-$B$11))</f>
        <v>6.4464595967755001</v>
      </c>
      <c r="AT129" s="23">
        <f>EXP($D129-$D$17)*(($B129*FixedParams!$C$30)^$B$11*(1+FixedParams!$C$23)^(1-$B$11)+(1-$B129)^$B$11*((1+FixedParams!$C$26)/$AS$12)^(1-$B$11))^(1/(1-$B$11))</f>
        <v>6.3553278331161165</v>
      </c>
      <c r="AU129">
        <f>IF(FixedParams!$H$6=1,IF(AS129&lt;=MIN(AR129:AT129),1,0),$H129)</f>
        <v>0</v>
      </c>
      <c r="AV129">
        <f>IF(FixedParams!$H$6=1,IF(AT129&lt;=MIN(AR129:AT129),1,0),IF(AT129&lt;=AR129,1,0)*(1-$H129))</f>
        <v>1</v>
      </c>
      <c r="AW129" s="23">
        <f>$AS$13*IF(AU129=1,1,IF(AV129=1,FixedParams!$C$46,FixedParams!$C$47))</f>
        <v>0.32315108629483641</v>
      </c>
      <c r="AX129">
        <f>EXP($C129*FixedParams!$B$41)*EXP(IF(AU129+AV129=1,(1-FixedParams!$B$41)*$D129,0))*($B129^((FixedParams!$B$41-1)*$B$11/($B$11-1)))*((1/$B129-1)^$B$11*(AW129)^($B$11-1)+1)^((FixedParams!$B$41-$B$11)/($B$11-1))/((1+IF(AU129=1,FixedParams!$C$25,IF(AV129=1,FixedParams!$C$23,FixedParams!$C$24)))^FixedParams!$B$41)</f>
        <v>7.4820534942896866E-2</v>
      </c>
      <c r="AY129">
        <f t="shared" si="53"/>
        <v>0.79571058751561774</v>
      </c>
      <c r="AZ129">
        <f t="shared" si="54"/>
        <v>32.707158810980133</v>
      </c>
      <c r="BA129">
        <f t="shared" si="55"/>
        <v>24.248616660460922</v>
      </c>
      <c r="BB129">
        <f t="shared" si="56"/>
        <v>56.955775471441058</v>
      </c>
      <c r="BC129" s="23">
        <f t="shared" si="57"/>
        <v>0.74138560309067292</v>
      </c>
      <c r="BD129" s="23">
        <f t="shared" si="58"/>
        <v>1.9762295067668656</v>
      </c>
      <c r="BE129" s="22">
        <f>IF(AU129=1,AZ129*(1+FixedParams!$C$25)+BA129*(1+FixedParams!$C$28)/$AS$12,IF(AV129=1,AZ129*(1+FixedParams!$C$23)+BA129*(1+FixedParams!$C$26)/$AS$12,AZ129*(1+FixedParams!$C$24)+BA129*(1+FixedParams!$C$27)/$AS$12))</f>
        <v>124.52305376053931</v>
      </c>
      <c r="BF129" s="23">
        <f t="shared" si="59"/>
        <v>19.593490222751214</v>
      </c>
      <c r="BG129" s="23">
        <f>BF129^((FixedParams!$B$41-1)/FixedParams!$B$41)*EXP($C129)</f>
        <v>0.28320609253339724</v>
      </c>
      <c r="BH129" s="23">
        <f t="shared" si="60"/>
        <v>5.6031863256660534E-2</v>
      </c>
      <c r="BI129" s="23">
        <f t="shared" si="61"/>
        <v>3.9427486308370158E-4</v>
      </c>
      <c r="BJ129" s="23">
        <f t="shared" si="35"/>
        <v>1.4074536772322064E-2</v>
      </c>
      <c r="BK129" s="23"/>
    </row>
    <row r="130" spans="1:63">
      <c r="A130">
        <v>0.56500000000000006</v>
      </c>
      <c r="B130">
        <f t="shared" si="36"/>
        <v>0.28464274569080755</v>
      </c>
      <c r="C130">
        <f>(D130-$D$17)*FixedParams!$B$41+$D$9*($A130-0.5)^2+$A130*$B$10</f>
        <v>-1.2673201254004687</v>
      </c>
      <c r="D130">
        <f>(A130-$B$6)*FixedParams!$B$40/(FixedParams!$B$39*Sectors!$B$6)</f>
        <v>3.1895512728155759E-2</v>
      </c>
      <c r="E130">
        <f t="shared" si="37"/>
        <v>0.28158522463789537</v>
      </c>
      <c r="F130" s="23">
        <f>EXP(-$D$17)*(($B130*FixedParams!$B$30)^$B$11*(1+FixedParams!$B$23)^(1-$B$11)+(1-$B130)^$B$11*((1+FixedParams!$B$26)/$B$12)^(1-$B$11))^(1/(1-$B$11))</f>
        <v>5.0248077266525302</v>
      </c>
      <c r="G130" s="23">
        <f>EXP($D130-$D$17)*(($B130*FixedParams!$B$31)^$B$11*(1+FixedParams!$B$25)^(1-$B$11)+(1-$B130)^$B$11*((1+FixedParams!$B$28)/$B$12)^(1-$B$11))^(1/(1-$B$11))</f>
        <v>4.9770698915893874</v>
      </c>
      <c r="H130">
        <f t="shared" si="38"/>
        <v>1</v>
      </c>
      <c r="I130" s="23">
        <f>$B$13*IF(H130=1,1,FixedParams!$B$46)</f>
        <v>0.3745928365283252</v>
      </c>
      <c r="J130">
        <f>EXP($C130*FixedParams!$B$41)*EXP(IF(H130=1,(1-FixedParams!$B$41)*$D130,0))*($B130^((FixedParams!$B$41-1)*$B$11/($B$11-1)))*((1/$B130-1)^$B$11*(I130)^($B$11-1)+1)^((FixedParams!$B$41-$B$11)/($B$11-1))/((1+IF(H130=1,FixedParams!$B$25,FixedParams!$B$24))^FixedParams!$B$41)</f>
        <v>8.1962638566248774E-2</v>
      </c>
      <c r="K130">
        <f t="shared" si="62"/>
        <v>0.61704849043378518</v>
      </c>
      <c r="L130">
        <f>K130*FixedParams!$B$8/K$15</f>
        <v>27.983836820352458</v>
      </c>
      <c r="M130">
        <f t="shared" si="33"/>
        <v>25.561171842832852</v>
      </c>
      <c r="N130">
        <f t="shared" si="39"/>
        <v>53.545008663185314</v>
      </c>
      <c r="O130" s="23">
        <f t="shared" si="40"/>
        <v>0.91342627556498546</v>
      </c>
      <c r="P130" s="23">
        <f t="shared" si="41"/>
        <v>1.9461092764396717</v>
      </c>
      <c r="Q130" s="22">
        <f>IF(H130=1,L130*(1+FixedParams!$B$25)+M130*FixedParams!$B$33*(1+FixedParams!$B$28)/FixedParams!$B$32,L130*(1+FixedParams!$B$23)+M130*FixedParams!$B$33*(1+FixedParams!$B$26)/FixedParams!$B$32)</f>
        <v>96.389686581462684</v>
      </c>
      <c r="R130" s="23">
        <f t="shared" si="42"/>
        <v>19.366753668528734</v>
      </c>
      <c r="S130" s="23">
        <f>R130^((FixedParams!$B$41-1)/FixedParams!$B$41)*EXP($C130)</f>
        <v>0.2807511329888987</v>
      </c>
      <c r="T130" s="7">
        <f>(L130*FixedParams!$B$32*(FixedParams!$C$25-FixedParams!$C$23)+FixedParams!$B$33*(FixedParams!$C$28-FixedParams!$C$26)*M130)/N130</f>
        <v>1471.258745183253</v>
      </c>
      <c r="U130" s="7">
        <f>(L130*FixedParams!$B$32*(FixedParams!$C$25-FixedParams!$C$23)*$Z$12/$B$12+FixedParams!$B$33*(FixedParams!$C$28-FixedParams!$C$26)*M130)/N130</f>
        <v>900.28012787401406</v>
      </c>
      <c r="V130" s="14">
        <f t="shared" si="34"/>
        <v>-0.89136300026599768</v>
      </c>
      <c r="W130" s="14">
        <f t="shared" si="63"/>
        <v>0.7796812098455268</v>
      </c>
      <c r="X130" s="23"/>
      <c r="Y130" s="23">
        <f>EXP(-$D$17)*(($B130*FixedParams!$B$30)^$B$11*(1+FixedParams!$C$24)^(1-$B$11)+(1-$B130)^$B$11*((1+FixedParams!$C$27)/$Z$12)^(1-$B$11))^(1/(1-$B$11))</f>
        <v>6.7651069259408123</v>
      </c>
      <c r="Z130" s="23">
        <f>EXP($D130-$D$17)*(($B130*FixedParams!$C$31)^$B$11*(1+FixedParams!$C$25)^(1-$B$11)+(1-$B130)^$B$11*((1+FixedParams!$C$28)/$Z$12)^(1-$B$11))^(1/(1-$B$11))</f>
        <v>6.2072289168068577</v>
      </c>
      <c r="AA130" s="23">
        <f>EXP($D130-$D$17)*(($B130*FixedParams!$C$30)^$B$11*(1+FixedParams!$C$23)^(1-$B$11)+(1-$B130)^$B$11*((1+FixedParams!$C$26)/$Z$12)^(1-$B$11))^(1/(1-$B$11))</f>
        <v>6.1236935850009466</v>
      </c>
      <c r="AB130">
        <f>IF(FixedParams!$H$6=1,IF(Z130&lt;=MIN(Y130:AA130),1,0),$H130)</f>
        <v>0</v>
      </c>
      <c r="AC130">
        <f>IF(FixedParams!$H$6=1,IF(AA130&lt;=MIN(Y130:AA130),1,0),IF(AA130&lt;=Y130,1,0)*(1-$H130))</f>
        <v>1</v>
      </c>
      <c r="AD130" s="23">
        <f>$Z$13*IF(AB130=1,1,IF(AC130=1,FixedParams!$C$46,FixedParams!$C$47))</f>
        <v>0.34188853998947488</v>
      </c>
      <c r="AE130">
        <f>EXP($C130*FixedParams!$B$41)*EXP(IF(AB130+AC130=1,(1-FixedParams!$B$41)*$D130,0))*($B130^((FixedParams!$B$41-1)*$B$11/($B$11-1)))*((1/$B130-1)^$B$11*(AD130)^($B$11-1)+1)^((FixedParams!$B$41-$B$11)/($B$11-1))/((1+IF(AB130=1,FixedParams!$C$25,IF(AC130=1,FixedParams!$C$23,FixedParams!$C$24)))^FixedParams!$B$41)</f>
        <v>7.338184667435764E-2</v>
      </c>
      <c r="AF130">
        <f t="shared" si="44"/>
        <v>0.80176828621935681</v>
      </c>
      <c r="AG130">
        <f t="shared" si="45"/>
        <v>30.065303291789096</v>
      </c>
      <c r="AH130">
        <f t="shared" si="46"/>
        <v>23.945654009142057</v>
      </c>
      <c r="AI130">
        <f t="shared" si="47"/>
        <v>54.010957300931153</v>
      </c>
      <c r="AJ130" s="23">
        <f t="shared" si="48"/>
        <v>0.79645476304513685</v>
      </c>
      <c r="AK130" s="23">
        <f t="shared" si="49"/>
        <v>2.014613761541963</v>
      </c>
      <c r="AL130" s="22">
        <f>IF(AB130=1,AG130*(1+FixedParams!$C$25)+AH130*(1+FixedParams!$C$28)/$Z$12,IF(AC130=1,AG130*(1+FixedParams!$C$23)+AH130*(1+FixedParams!$C$26)/$Z$12,AG130*(1+FixedParams!$C$24)+AH130*(1+FixedParams!$C$27)/$Z$12))</f>
        <v>115.69277325949218</v>
      </c>
      <c r="AM130" s="23">
        <f t="shared" si="50"/>
        <v>18.892645697175965</v>
      </c>
      <c r="AN130" s="23">
        <f>AM130^((FixedParams!$B$41-1)/FixedParams!$B$41)*EXP($C130)</f>
        <v>0.28075809849622851</v>
      </c>
      <c r="AO130" s="23">
        <f t="shared" si="51"/>
        <v>8.6643553149910457E-3</v>
      </c>
      <c r="AP130" s="23">
        <f t="shared" si="52"/>
        <v>-2.4785137741976122E-2</v>
      </c>
      <c r="AR130" s="23">
        <f>EXP(-$D$17)*(($B130*FixedParams!$B$30)^$B$11*(1+FixedParams!$C$24)^(1-$B$11)+(1-$B130)^$B$11*((1+FixedParams!$C$27)/$AS$12)^(1-$B$11))^(1/(1-$B$11))</f>
        <v>7.0490767462186508</v>
      </c>
      <c r="AS130" s="23">
        <f>EXP($D130-$D$17)*(($B130*FixedParams!$C$31)^$B$11*(1+FixedParams!$C$25)^(1-$B$11)+(1-$B130)^$B$11*((1+FixedParams!$C$28)/$AS$12)^(1-$B$11))^(1/(1-$B$11))</f>
        <v>6.4640505834967463</v>
      </c>
      <c r="AT130" s="23">
        <f>EXP($D130-$D$17)*(($B130*FixedParams!$C$30)^$B$11*(1+FixedParams!$C$23)^(1-$B$11)+(1-$B130)^$B$11*((1+FixedParams!$C$26)/$AS$12)^(1-$B$11))^(1/(1-$B$11))</f>
        <v>6.3689472642251612</v>
      </c>
      <c r="AU130">
        <f>IF(FixedParams!$H$6=1,IF(AS130&lt;=MIN(AR130:AT130),1,0),$H130)</f>
        <v>0</v>
      </c>
      <c r="AV130">
        <f>IF(FixedParams!$H$6=1,IF(AT130&lt;=MIN(AR130:AT130),1,0),IF(AT130&lt;=AR130,1,0)*(1-$H130))</f>
        <v>1</v>
      </c>
      <c r="AW130" s="23">
        <f>$AS$13*IF(AU130=1,1,IF(AV130=1,FixedParams!$C$46,FixedParams!$C$47))</f>
        <v>0.32315108629483641</v>
      </c>
      <c r="AX130">
        <f>EXP($C130*FixedParams!$B$41)*EXP(IF(AU130+AV130=1,(1-FixedParams!$B$41)*$D130,0))*($B130^((FixedParams!$B$41-1)*$B$11/($B$11-1)))*((1/$B130-1)^$B$11*(AW130)^($B$11-1)+1)^((FixedParams!$B$41-$B$11)/($B$11-1))/((1+IF(AU130=1,FixedParams!$C$25,IF(AV130=1,FixedParams!$C$23,FixedParams!$C$24)))^FixedParams!$B$41)</f>
        <v>7.4839829872901359E-2</v>
      </c>
      <c r="AY130">
        <f t="shared" si="53"/>
        <v>0.79591578760008208</v>
      </c>
      <c r="AZ130">
        <f t="shared" si="54"/>
        <v>32.71559342509223</v>
      </c>
      <c r="BA130">
        <f t="shared" si="55"/>
        <v>23.944045604581895</v>
      </c>
      <c r="BB130">
        <f t="shared" si="56"/>
        <v>56.659639029674125</v>
      </c>
      <c r="BC130" s="23">
        <f t="shared" si="57"/>
        <v>0.73188480164377123</v>
      </c>
      <c r="BD130" s="23">
        <f t="shared" si="58"/>
        <v>1.9804645552694502</v>
      </c>
      <c r="BE130" s="22">
        <f>IF(AU130=1,AZ130*(1+FixedParams!$C$25)+BA130*(1+FixedParams!$C$28)/$AS$12,IF(AV130=1,AZ130*(1+FixedParams!$C$23)+BA130*(1+FixedParams!$C$26)/$AS$12,AZ130*(1+FixedParams!$C$24)+BA130*(1+FixedParams!$C$27)/$AS$12))</f>
        <v>123.4435333142747</v>
      </c>
      <c r="BF130" s="23">
        <f t="shared" si="59"/>
        <v>19.38209380499443</v>
      </c>
      <c r="BG130" s="23">
        <f>BF130^((FixedParams!$B$41-1)/FixedParams!$B$41)*EXP($C130)</f>
        <v>0.28075091047542733</v>
      </c>
      <c r="BH130" s="23">
        <f t="shared" si="60"/>
        <v>5.6539539922559535E-2</v>
      </c>
      <c r="BI130" s="23">
        <f t="shared" si="61"/>
        <v>7.917725696269148E-4</v>
      </c>
      <c r="BJ130" s="23">
        <f t="shared" si="35"/>
        <v>1.4472034478865277E-2</v>
      </c>
      <c r="BK130" s="23"/>
    </row>
    <row r="131" spans="1:63">
      <c r="A131">
        <v>0.57000000000000006</v>
      </c>
      <c r="B131">
        <f t="shared" si="36"/>
        <v>0.28639033552030657</v>
      </c>
      <c r="C131">
        <f>(D131-$D$17)*FixedParams!$B$41+$D$9*($A131-0.5)^2+$A131*$B$10</f>
        <v>-1.2758255238066858</v>
      </c>
      <c r="D131">
        <f>(A131-$B$6)*FixedParams!$B$40/(FixedParams!$B$39*Sectors!$B$6)</f>
        <v>3.4581983769523546E-2</v>
      </c>
      <c r="E131">
        <f t="shared" si="37"/>
        <v>0.27920038649326318</v>
      </c>
      <c r="F131" s="23">
        <f>EXP(-$D$17)*(($B131*FixedParams!$B$30)^$B$11*(1+FixedParams!$B$23)^(1-$B$11)+(1-$B131)^$B$11*((1+FixedParams!$B$26)/$B$12)^(1-$B$11))^(1/(1-$B$11))</f>
        <v>5.0245205959868207</v>
      </c>
      <c r="G131" s="23">
        <f>EXP($D131-$D$17)*(($B131*FixedParams!$B$31)^$B$11*(1+FixedParams!$B$25)^(1-$B$11)+(1-$B131)^$B$11*((1+FixedParams!$B$28)/$B$12)^(1-$B$11))^(1/(1-$B$11))</f>
        <v>4.9896070530432501</v>
      </c>
      <c r="H131">
        <f t="shared" si="38"/>
        <v>1</v>
      </c>
      <c r="I131" s="23">
        <f>$B$13*IF(H131=1,1,FixedParams!$B$46)</f>
        <v>0.3745928365283252</v>
      </c>
      <c r="J131">
        <f>EXP($C131*FixedParams!$B$41)*EXP(IF(H131=1,(1-FixedParams!$B$41)*$D131,0))*($B131^((FixedParams!$B$41-1)*$B$11/($B$11-1)))*((1/$B131-1)^$B$11*(I131)^($B$11-1)+1)^((FixedParams!$B$41-$B$11)/($B$11-1))/((1+IF(H131=1,FixedParams!$B$25,FixedParams!$B$24))^FixedParams!$B$41)</f>
        <v>8.2011956013223739E-2</v>
      </c>
      <c r="K131">
        <f t="shared" si="62"/>
        <v>0.61741977248058455</v>
      </c>
      <c r="L131">
        <f>K131*FixedParams!$B$8/K$15</f>
        <v>28.000674875015967</v>
      </c>
      <c r="M131">
        <f t="shared" si="33"/>
        <v>25.249992186619849</v>
      </c>
      <c r="N131">
        <f t="shared" si="39"/>
        <v>53.250667061635816</v>
      </c>
      <c r="O131" s="23">
        <f t="shared" si="40"/>
        <v>0.90176370031529285</v>
      </c>
      <c r="P131" s="23">
        <f t="shared" si="41"/>
        <v>1.9510114953630617</v>
      </c>
      <c r="Q131" s="22">
        <f>IF(H131=1,L131*(1+FixedParams!$B$25)+M131*FixedParams!$B$33*(1+FixedParams!$B$28)/FixedParams!$B$32,L131*(1+FixedParams!$B$23)+M131*FixedParams!$B$33*(1+FixedParams!$B$26)/FixedParams!$B$32)</f>
        <v>95.574383873012522</v>
      </c>
      <c r="R131" s="23">
        <f t="shared" si="42"/>
        <v>19.154691513176374</v>
      </c>
      <c r="S131" s="23">
        <f>R131^((FixedParams!$B$41-1)/FixedParams!$B$41)*EXP($C131)</f>
        <v>0.2783764270712395</v>
      </c>
      <c r="T131" s="7">
        <f>(L131*FixedParams!$B$32*(FixedParams!$C$25-FixedParams!$C$23)+FixedParams!$B$33*(FixedParams!$C$28-FixedParams!$C$26)*M131)/N131</f>
        <v>1507.6191155635156</v>
      </c>
      <c r="U131" s="7">
        <f>(L131*FixedParams!$B$32*(FixedParams!$C$25-FixedParams!$C$23)*$Z$12/$B$12+FixedParams!$B$33*(FixedParams!$C$28-FixedParams!$C$26)*M131)/N131</f>
        <v>933.13896907416347</v>
      </c>
      <c r="V131" s="14">
        <f t="shared" si="34"/>
        <v>-0.87851284586062539</v>
      </c>
      <c r="W131" s="14">
        <f t="shared" si="63"/>
        <v>0.7822930412605904</v>
      </c>
      <c r="X131" s="23"/>
      <c r="Y131" s="23">
        <f>EXP(-$D$17)*(($B131*FixedParams!$B$30)^$B$11*(1+FixedParams!$C$24)^(1-$B$11)+(1-$B131)^$B$11*((1+FixedParams!$C$27)/$Z$12)^(1-$B$11))^(1/(1-$B$11))</f>
        <v>6.7679826716579319</v>
      </c>
      <c r="Z131" s="23">
        <f>EXP($D131-$D$17)*(($B131*FixedParams!$C$31)^$B$11*(1+FixedParams!$C$25)^(1-$B$11)+(1-$B131)^$B$11*((1+FixedParams!$C$28)/$Z$12)^(1-$B$11))^(1/(1-$B$11))</f>
        <v>6.2249402599268793</v>
      </c>
      <c r="AA131" s="23">
        <f>EXP($D131-$D$17)*(($B131*FixedParams!$C$30)^$B$11*(1+FixedParams!$C$23)^(1-$B$11)+(1-$B131)^$B$11*((1+FixedParams!$C$26)/$Z$12)^(1-$B$11))^(1/(1-$B$11))</f>
        <v>6.1376148556043955</v>
      </c>
      <c r="AB131">
        <f>IF(FixedParams!$H$6=1,IF(Z131&lt;=MIN(Y131:AA131),1,0),$H131)</f>
        <v>0</v>
      </c>
      <c r="AC131">
        <f>IF(FixedParams!$H$6=1,IF(AA131&lt;=MIN(Y131:AA131),1,0),IF(AA131&lt;=Y131,1,0)*(1-$H131))</f>
        <v>1</v>
      </c>
      <c r="AD131" s="23">
        <f>$Z$13*IF(AB131=1,1,IF(AC131=1,FixedParams!$C$46,FixedParams!$C$47))</f>
        <v>0.34188853998947488</v>
      </c>
      <c r="AE131">
        <f>EXP($C131*FixedParams!$B$41)*EXP(IF(AB131+AC131=1,(1-FixedParams!$B$41)*$D131,0))*($B131^((FixedParams!$B$41-1)*$B$11/($B$11-1)))*((1/$B131-1)^$B$11*(AD131)^($B$11-1)+1)^((FixedParams!$B$41-$B$11)/($B$11-1))/((1+IF(AB131=1,FixedParams!$C$25,IF(AC131=1,FixedParams!$C$23,FixedParams!$C$24)))^FixedParams!$B$41)</f>
        <v>7.3416986975817569E-2</v>
      </c>
      <c r="AF131">
        <f t="shared" si="44"/>
        <v>0.80215222830524879</v>
      </c>
      <c r="AG131">
        <f t="shared" si="45"/>
        <v>30.079700637577439</v>
      </c>
      <c r="AH131">
        <f t="shared" si="46"/>
        <v>23.651237673906866</v>
      </c>
      <c r="AI131">
        <f t="shared" si="47"/>
        <v>53.730938311484309</v>
      </c>
      <c r="AJ131" s="23">
        <f t="shared" si="48"/>
        <v>0.78628567348041567</v>
      </c>
      <c r="AK131" s="23">
        <f t="shared" si="49"/>
        <v>2.0191936744567034</v>
      </c>
      <c r="AL131" s="22">
        <f>IF(AB131=1,AG131*(1+FixedParams!$C$25)+AH131*(1+FixedParams!$C$28)/$Z$12,IF(AC131=1,AG131*(1+FixedParams!$C$23)+AH131*(1+FixedParams!$C$26)/$Z$12,AG131*(1+FixedParams!$C$24)+AH131*(1+FixedParams!$C$27)/$Z$12))</f>
        <v>114.71416917502216</v>
      </c>
      <c r="AM131" s="23">
        <f t="shared" si="50"/>
        <v>18.690349895493043</v>
      </c>
      <c r="AN131" s="23">
        <f>AM131^((FixedParams!$B$41-1)/FixedParams!$B$41)*EXP($C131)</f>
        <v>0.27838326544317166</v>
      </c>
      <c r="AO131" s="23">
        <f t="shared" si="51"/>
        <v>8.9786365539744409E-3</v>
      </c>
      <c r="AP131" s="23">
        <f t="shared" si="52"/>
        <v>-2.4540330962917665E-2</v>
      </c>
      <c r="AR131" s="23">
        <f>EXP(-$D$17)*(($B131*FixedParams!$B$30)^$B$11*(1+FixedParams!$C$24)^(1-$B$11)+(1-$B131)^$B$11*((1+FixedParams!$C$27)/$AS$12)^(1-$B$11))^(1/(1-$B$11))</f>
        <v>7.0510624214730599</v>
      </c>
      <c r="AS131" s="23">
        <f>EXP($D131-$D$17)*(($B131*FixedParams!$C$31)^$B$11*(1+FixedParams!$C$25)^(1-$B$11)+(1-$B131)^$B$11*((1+FixedParams!$C$28)/$AS$12)^(1-$B$11))^(1/(1-$B$11))</f>
        <v>6.4815440780955695</v>
      </c>
      <c r="AT131" s="23">
        <f>EXP($D131-$D$17)*(($B131*FixedParams!$C$30)^$B$11*(1+FixedParams!$C$23)^(1-$B$11)+(1-$B131)^$B$11*((1+FixedParams!$C$26)/$AS$12)^(1-$B$11))^(1/(1-$B$11))</f>
        <v>6.3824467021419409</v>
      </c>
      <c r="AU131">
        <f>IF(FixedParams!$H$6=1,IF(AS131&lt;=MIN(AR131:AT131),1,0),$H131)</f>
        <v>0</v>
      </c>
      <c r="AV131">
        <f>IF(FixedParams!$H$6=1,IF(AT131&lt;=MIN(AR131:AT131),1,0),IF(AT131&lt;=AR131,1,0)*(1-$H131))</f>
        <v>1</v>
      </c>
      <c r="AW131" s="23">
        <f>$AS$13*IF(AU131=1,1,IF(AV131=1,FixedParams!$C$46,FixedParams!$C$47))</f>
        <v>0.32315108629483641</v>
      </c>
      <c r="AX131">
        <f>EXP($C131*FixedParams!$B$41)*EXP(IF(AU131+AV131=1,(1-FixedParams!$B$41)*$D131,0))*($B131^((FixedParams!$B$41-1)*$B$11/($B$11-1)))*((1/$B131-1)^$B$11*(AW131)^($B$11-1)+1)^((FixedParams!$B$41-$B$11)/($B$11-1))/((1+IF(AU131=1,FixedParams!$C$25,IF(AV131=1,FixedParams!$C$23,FixedParams!$C$24)))^FixedParams!$B$41)</f>
        <v>7.4869912738732405E-2</v>
      </c>
      <c r="AY131">
        <f t="shared" si="53"/>
        <v>0.79623571654556258</v>
      </c>
      <c r="AZ131">
        <f t="shared" si="54"/>
        <v>32.728743893355734</v>
      </c>
      <c r="BA131">
        <f t="shared" si="55"/>
        <v>23.647831119786098</v>
      </c>
      <c r="BB131">
        <f t="shared" si="56"/>
        <v>56.376575013141832</v>
      </c>
      <c r="BC131" s="23">
        <f t="shared" si="57"/>
        <v>0.72254013771016878</v>
      </c>
      <c r="BD131" s="23">
        <f t="shared" si="58"/>
        <v>1.9846622911276846</v>
      </c>
      <c r="BE131" s="22">
        <f>IF(AU131=1,AZ131*(1+FixedParams!$C$25)+BA131*(1+FixedParams!$C$28)/$AS$12,IF(AV131=1,AZ131*(1+FixedParams!$C$23)+BA131*(1+FixedParams!$C$26)/$AS$12,AZ131*(1+FixedParams!$C$24)+BA131*(1+FixedParams!$C$27)/$AS$12))</f>
        <v>122.39934952233392</v>
      </c>
      <c r="BF131" s="23">
        <f t="shared" si="59"/>
        <v>19.177496536125695</v>
      </c>
      <c r="BG131" s="23">
        <f>BF131^((FixedParams!$B$41-1)/FixedParams!$B$41)*EXP($C131)</f>
        <v>0.27837609551007214</v>
      </c>
      <c r="BH131" s="23">
        <f t="shared" si="60"/>
        <v>5.7043404091288101E-2</v>
      </c>
      <c r="BI131" s="23">
        <f t="shared" si="61"/>
        <v>1.1898629741955737E-3</v>
      </c>
      <c r="BJ131" s="23">
        <f t="shared" si="35"/>
        <v>1.4870124883433936E-2</v>
      </c>
      <c r="BK131" s="23"/>
    </row>
    <row r="132" spans="1:63">
      <c r="A132">
        <v>0.57500000000000007</v>
      </c>
      <c r="B132">
        <f t="shared" si="36"/>
        <v>0.28813792534980565</v>
      </c>
      <c r="C132">
        <f>(D132-$D$17)*FixedParams!$B$41+$D$9*($A132-0.5)^2+$A132*$B$10</f>
        <v>-1.2841184238745977</v>
      </c>
      <c r="D132">
        <f>(A132-$B$6)*FixedParams!$B$40/(FixedParams!$B$39*Sectors!$B$6)</f>
        <v>3.726845481089134E-2</v>
      </c>
      <c r="E132">
        <f t="shared" si="37"/>
        <v>0.27689457971634096</v>
      </c>
      <c r="F132" s="23">
        <f>EXP(-$D$17)*(($B132*FixedParams!$B$30)^$B$11*(1+FixedParams!$B$23)^(1-$B$11)+(1-$B132)^$B$11*((1+FixedParams!$B$26)/$B$12)^(1-$B$11))^(1/(1-$B$11))</f>
        <v>5.0241202455466123</v>
      </c>
      <c r="G132" s="23">
        <f>EXP($D132-$D$17)*(($B132*FixedParams!$B$31)^$B$11*(1+FixedParams!$B$25)^(1-$B$11)+(1-$B132)^$B$11*((1+FixedParams!$B$28)/$B$12)^(1-$B$11))^(1/(1-$B$11))</f>
        <v>5.0020620895281169</v>
      </c>
      <c r="H132">
        <f t="shared" si="38"/>
        <v>1</v>
      </c>
      <c r="I132" s="23">
        <f>$B$13*IF(H132=1,1,FixedParams!$B$46)</f>
        <v>0.3745928365283252</v>
      </c>
      <c r="J132">
        <f>EXP($C132*FixedParams!$B$41)*EXP(IF(H132=1,(1-FixedParams!$B$41)*$D132,0))*($B132^((FixedParams!$B$41-1)*$B$11/($B$11-1)))*((1/$B132-1)^$B$11*(I132)^($B$11-1)+1)^((FixedParams!$B$41-$B$11)/($B$11-1))/((1+IF(H132=1,FixedParams!$B$25,FixedParams!$B$24))^FixedParams!$B$41)</f>
        <v>8.2073206365539858E-2</v>
      </c>
      <c r="K132">
        <f t="shared" si="62"/>
        <v>0.61788089035204807</v>
      </c>
      <c r="L132">
        <f>K132*FixedParams!$B$8/K$15</f>
        <v>28.021587084461469</v>
      </c>
      <c r="M132">
        <f t="shared" si="33"/>
        <v>24.947387783969877</v>
      </c>
      <c r="N132">
        <f t="shared" si="39"/>
        <v>52.968974868431346</v>
      </c>
      <c r="O132" s="23">
        <f t="shared" si="40"/>
        <v>0.89029174931364619</v>
      </c>
      <c r="P132" s="23">
        <f t="shared" si="41"/>
        <v>1.9558816021868686</v>
      </c>
      <c r="Q132" s="22">
        <f>IF(H132=1,L132*(1+FixedParams!$B$25)+M132*FixedParams!$B$33*(1+FixedParams!$B$28)/FixedParams!$B$32,L132*(1+FixedParams!$B$23)+M132*FixedParams!$B$33*(1+FixedParams!$B$26)/FixedParams!$B$32)</f>
        <v>94.786094778483971</v>
      </c>
      <c r="R132" s="23">
        <f t="shared" si="42"/>
        <v>18.949403882234872</v>
      </c>
      <c r="S132" s="23">
        <f>R132^((FixedParams!$B$41-1)/FixedParams!$B$41)*EXP($C132)</f>
        <v>0.27608040283606744</v>
      </c>
      <c r="T132" s="7">
        <f>(L132*FixedParams!$B$32*(FixedParams!$C$25-FixedParams!$C$23)+FixedParams!$B$33*(FixedParams!$C$28-FixedParams!$C$26)*M132)/N132</f>
        <v>1543.8229039426401</v>
      </c>
      <c r="U132" s="7">
        <f>(L132*FixedParams!$B$32*(FixedParams!$C$25-FixedParams!$C$23)*$Z$12/$B$12+FixedParams!$B$33*(FixedParams!$C$28-FixedParams!$C$26)*M132)/N132</f>
        <v>965.856307229751</v>
      </c>
      <c r="V132" s="14">
        <f t="shared" si="34"/>
        <v>-0.86570955038823705</v>
      </c>
      <c r="W132" s="14">
        <f t="shared" si="63"/>
        <v>0.78489105627559386</v>
      </c>
      <c r="X132" s="23"/>
      <c r="Y132" s="23">
        <f>EXP(-$D$17)*(($B132*FixedParams!$B$30)^$B$11*(1+FixedParams!$C$24)^(1-$B$11)+(1-$B132)^$B$11*((1+FixedParams!$C$27)/$Z$12)^(1-$B$11))^(1/(1-$B$11))</f>
        <v>6.7707135718976872</v>
      </c>
      <c r="Z132" s="23">
        <f>EXP($D132-$D$17)*(($B132*FixedParams!$C$31)^$B$11*(1+FixedParams!$C$25)^(1-$B$11)+(1-$B132)^$B$11*((1+FixedParams!$C$28)/$Z$12)^(1-$B$11))^(1/(1-$B$11))</f>
        <v>6.2425640091632513</v>
      </c>
      <c r="AA132" s="23">
        <f>EXP($D132-$D$17)*(($B132*FixedParams!$C$30)^$B$11*(1+FixedParams!$C$23)^(1-$B$11)+(1-$B132)^$B$11*((1+FixedParams!$C$26)/$Z$12)^(1-$B$11))^(1/(1-$B$11))</f>
        <v>6.1514256450476914</v>
      </c>
      <c r="AB132">
        <f>IF(FixedParams!$H$6=1,IF(Z132&lt;=MIN(Y132:AA132),1,0),$H132)</f>
        <v>0</v>
      </c>
      <c r="AC132">
        <f>IF(FixedParams!$H$6=1,IF(AA132&lt;=MIN(Y132:AA132),1,0),IF(AA132&lt;=Y132,1,0)*(1-$H132))</f>
        <v>1</v>
      </c>
      <c r="AD132" s="23">
        <f>$Z$13*IF(AB132=1,1,IF(AC132=1,FixedParams!$C$46,FixedParams!$C$47))</f>
        <v>0.34188853998947488</v>
      </c>
      <c r="AE132">
        <f>EXP($C132*FixedParams!$B$41)*EXP(IF(AB132+AC132=1,(1-FixedParams!$B$41)*$D132,0))*($B132^((FixedParams!$B$41-1)*$B$11/($B$11-1)))*((1/$B132-1)^$B$11*(AD132)^($B$11-1)+1)^((FixedParams!$B$41-$B$11)/($B$11-1))/((1+IF(AB132=1,FixedParams!$C$25,IF(AC132=1,FixedParams!$C$23,FixedParams!$C$24)))^FixedParams!$B$41)</f>
        <v>7.346278481488544E-2</v>
      </c>
      <c r="AF132">
        <f t="shared" si="44"/>
        <v>0.80265261438990199</v>
      </c>
      <c r="AG132">
        <f t="shared" si="45"/>
        <v>30.098464487004595</v>
      </c>
      <c r="AH132">
        <f t="shared" si="46"/>
        <v>23.364920203695835</v>
      </c>
      <c r="AI132">
        <f t="shared" si="47"/>
        <v>53.46338469070043</v>
      </c>
      <c r="AJ132" s="23">
        <f t="shared" si="48"/>
        <v>0.77628279720993554</v>
      </c>
      <c r="AK132" s="23">
        <f t="shared" si="49"/>
        <v>2.0237372405388423</v>
      </c>
      <c r="AL132" s="22">
        <f>IF(AB132=1,AG132*(1+FixedParams!$C$25)+AH132*(1+FixedParams!$C$28)/$Z$12,IF(AC132=1,AG132*(1+FixedParams!$C$23)+AH132*(1+FixedParams!$C$26)/$Z$12,AG132*(1+FixedParams!$C$24)+AH132*(1+FixedParams!$C$27)/$Z$12))</f>
        <v>113.7679888967287</v>
      </c>
      <c r="AM132" s="23">
        <f t="shared" si="50"/>
        <v>18.494572715565461</v>
      </c>
      <c r="AN132" s="23">
        <f>AM132^((FixedParams!$B$41-1)/FixedParams!$B$41)*EXP($C132)</f>
        <v>0.27608711704700117</v>
      </c>
      <c r="AO132" s="23">
        <f t="shared" si="51"/>
        <v>9.2906589803323659E-3</v>
      </c>
      <c r="AP132" s="23">
        <f t="shared" si="52"/>
        <v>-2.4295151314135396E-2</v>
      </c>
      <c r="AR132" s="23">
        <f>EXP(-$D$17)*(($B132*FixedParams!$B$30)^$B$11*(1+FixedParams!$C$24)^(1-$B$11)+(1-$B132)^$B$11*((1+FixedParams!$C$27)/$AS$12)^(1-$B$11))^(1/(1-$B$11))</f>
        <v>7.0528943052568609</v>
      </c>
      <c r="AS132" s="23">
        <f>EXP($D132-$D$17)*(($B132*FixedParams!$C$31)^$B$11*(1+FixedParams!$C$25)^(1-$B$11)+(1-$B132)^$B$11*((1+FixedParams!$C$28)/$AS$12)^(1-$B$11))^(1/(1-$B$11))</f>
        <v>6.4989392942058641</v>
      </c>
      <c r="AT132" s="23">
        <f>EXP($D132-$D$17)*(($B132*FixedParams!$C$30)^$B$11*(1+FixedParams!$C$23)^(1-$B$11)+(1-$B132)^$B$11*((1+FixedParams!$C$26)/$AS$12)^(1-$B$11))^(1/(1-$B$11))</f>
        <v>6.3958256783848642</v>
      </c>
      <c r="AU132">
        <f>IF(FixedParams!$H$6=1,IF(AS132&lt;=MIN(AR132:AT132),1,0),$H132)</f>
        <v>0</v>
      </c>
      <c r="AV132">
        <f>IF(FixedParams!$H$6=1,IF(AT132&lt;=MIN(AR132:AT132),1,0),IF(AT132&lt;=AR132,1,0)*(1-$H132))</f>
        <v>1</v>
      </c>
      <c r="AW132" s="23">
        <f>$AS$13*IF(AU132=1,1,IF(AV132=1,FixedParams!$C$46,FixedParams!$C$47))</f>
        <v>0.32315108629483641</v>
      </c>
      <c r="AX132">
        <f>EXP($C132*FixedParams!$B$41)*EXP(IF(AU132+AV132=1,(1-FixedParams!$B$41)*$D132,0))*($B132^((FixedParams!$B$41-1)*$B$11/($B$11-1)))*((1/$B132-1)^$B$11*(AW132)^($B$11-1)+1)^((FixedParams!$B$41-$B$11)/($B$11-1))/((1+IF(AU132=1,FixedParams!$C$25,IF(AV132=1,FixedParams!$C$23,FixedParams!$C$24)))^FixedParams!$B$41)</f>
        <v>7.4910850531693385E-2</v>
      </c>
      <c r="AY132">
        <f t="shared" si="53"/>
        <v>0.79667108679937648</v>
      </c>
      <c r="AZ132">
        <f t="shared" si="54"/>
        <v>32.746639500447664</v>
      </c>
      <c r="BA132">
        <f t="shared" si="55"/>
        <v>23.359756732472846</v>
      </c>
      <c r="BB132">
        <f t="shared" si="56"/>
        <v>56.10639623292051</v>
      </c>
      <c r="BC132" s="23">
        <f t="shared" si="57"/>
        <v>0.7133482118723512</v>
      </c>
      <c r="BD132" s="23">
        <f t="shared" si="58"/>
        <v>1.9888225686642462</v>
      </c>
      <c r="BE132" s="22">
        <f>IF(AU132=1,AZ132*(1+FixedParams!$C$25)+BA132*(1+FixedParams!$C$28)/$AS$12,IF(AV132=1,AZ132*(1+FixedParams!$C$23)+BA132*(1+FixedParams!$C$26)/$AS$12,AZ132*(1+FixedParams!$C$24)+BA132*(1+FixedParams!$C$27)/$AS$12))</f>
        <v>121.38976203296687</v>
      </c>
      <c r="BF132" s="23">
        <f t="shared" si="59"/>
        <v>18.979529483302208</v>
      </c>
      <c r="BG132" s="23">
        <f>BF132^((FixedParams!$B$41-1)/FixedParams!$B$41)*EXP($C132)</f>
        <v>0.2760799638356588</v>
      </c>
      <c r="BH132" s="23">
        <f t="shared" si="60"/>
        <v>5.7543458566988344E-2</v>
      </c>
      <c r="BI132" s="23">
        <f t="shared" si="61"/>
        <v>1.5885291111129175E-3</v>
      </c>
      <c r="BJ132" s="23">
        <f t="shared" si="35"/>
        <v>1.526879102035128E-2</v>
      </c>
      <c r="BK132" s="23"/>
    </row>
    <row r="133" spans="1:63">
      <c r="A133">
        <v>0.57999999999999996</v>
      </c>
      <c r="B133">
        <f t="shared" si="36"/>
        <v>0.28988551517930472</v>
      </c>
      <c r="C133">
        <f>(D133-$D$17)*FixedParams!$B$41+$D$9*($A133-0.5)^2+$A133*$B$10</f>
        <v>-1.2921988256042041</v>
      </c>
      <c r="D133">
        <f>(A133-$B$6)*FixedParams!$B$40/(FixedParams!$B$39*Sectors!$B$6)</f>
        <v>3.9954925852259064E-2</v>
      </c>
      <c r="E133">
        <f t="shared" si="37"/>
        <v>0.27466617560061712</v>
      </c>
      <c r="F133" s="23">
        <f>EXP(-$D$17)*(($B133*FixedParams!$B$30)^$B$11*(1+FixedParams!$B$23)^(1-$B$11)+(1-$B133)^$B$11*((1+FixedParams!$B$26)/$B$12)^(1-$B$11))^(1/(1-$B$11))</f>
        <v>5.0236069228345714</v>
      </c>
      <c r="G133" s="23">
        <f>EXP($D133-$D$17)*(($B133*FixedParams!$B$31)^$B$11*(1+FixedParams!$B$25)^(1-$B$11)+(1-$B133)^$B$11*((1+FixedParams!$B$28)/$B$12)^(1-$B$11))^(1/(1-$B$11))</f>
        <v>5.0144344726815913</v>
      </c>
      <c r="H133">
        <f t="shared" si="38"/>
        <v>1</v>
      </c>
      <c r="I133" s="23">
        <f>$B$13*IF(H133=1,1,FixedParams!$B$46)</f>
        <v>0.3745928365283252</v>
      </c>
      <c r="J133">
        <f>EXP($C133*FixedParams!$B$41)*EXP(IF(H133=1,(1-FixedParams!$B$41)*$D133,0))*($B133^((FixedParams!$B$41-1)*$B$11/($B$11-1)))*((1/$B133-1)^$B$11*(I133)^($B$11-1)+1)^((FixedParams!$B$41-$B$11)/($B$11-1))/((1+IF(H133=1,FixedParams!$B$25,FixedParams!$B$24))^FixedParams!$B$41)</f>
        <v>8.2146473799338524E-2</v>
      </c>
      <c r="K133">
        <f t="shared" si="62"/>
        <v>0.61843247776082677</v>
      </c>
      <c r="L133">
        <f>K133*FixedParams!$B$8/K$15</f>
        <v>28.04660218826405</v>
      </c>
      <c r="M133">
        <f t="shared" si="33"/>
        <v>24.653139920359354</v>
      </c>
      <c r="N133">
        <f t="shared" si="39"/>
        <v>52.699742108623404</v>
      </c>
      <c r="O133" s="23">
        <f t="shared" si="40"/>
        <v>0.87900629655150631</v>
      </c>
      <c r="P133" s="23">
        <f t="shared" si="41"/>
        <v>1.960719390313439</v>
      </c>
      <c r="Q133" s="22">
        <f>IF(H133=1,L133*(1+FixedParams!$B$25)+M133*FixedParams!$B$33*(1+FixedParams!$B$28)/FixedParams!$B$32,L133*(1+FixedParams!$B$23)+M133*FixedParams!$B$33*(1+FixedParams!$B$26)/FixedParams!$B$32)</f>
        <v>94.024263191857045</v>
      </c>
      <c r="R133" s="23">
        <f t="shared" si="42"/>
        <v>18.750721283545914</v>
      </c>
      <c r="S133" s="23">
        <f>R133^((FixedParams!$B$41-1)/FixedParams!$B$41)*EXP($C133)</f>
        <v>0.2738614405313039</v>
      </c>
      <c r="T133" s="7">
        <f>(L133*FixedParams!$B$32*(FixedParams!$C$25-FixedParams!$C$23)+FixedParams!$B$33*(FixedParams!$C$28-FixedParams!$C$26)*M133)/N133</f>
        <v>1579.8694817313774</v>
      </c>
      <c r="U133" s="7">
        <f>(L133*FixedParams!$B$32*(FixedParams!$C$25-FixedParams!$C$23)*$Z$12/$B$12+FixedParams!$B$33*(FixedParams!$C$28-FixedParams!$C$26)*M133)/N133</f>
        <v>998.43157428511313</v>
      </c>
      <c r="V133" s="14">
        <f t="shared" si="34"/>
        <v>-0.85295239413366075</v>
      </c>
      <c r="W133" s="14">
        <f t="shared" si="63"/>
        <v>0.78747586599911779</v>
      </c>
      <c r="X133" s="23"/>
      <c r="Y133" s="23">
        <f>EXP(-$D$17)*(($B133*FixedParams!$B$30)^$B$11*(1+FixedParams!$C$24)^(1-$B$11)+(1-$B133)^$B$11*((1+FixedParams!$C$27)/$Z$12)^(1-$B$11))^(1/(1-$B$11))</f>
        <v>6.7732996178716034</v>
      </c>
      <c r="Z133" s="23">
        <f>EXP($D133-$D$17)*(($B133*FixedParams!$C$31)^$B$11*(1+FixedParams!$C$25)^(1-$B$11)+(1-$B133)^$B$11*((1+FixedParams!$C$28)/$Z$12)^(1-$B$11))^(1/(1-$B$11))</f>
        <v>6.2600993544509791</v>
      </c>
      <c r="AA133" s="23">
        <f>EXP($D133-$D$17)*(($B133*FixedParams!$C$30)^$B$11*(1+FixedParams!$C$23)^(1-$B$11)+(1-$B133)^$B$11*((1+FixedParams!$C$26)/$Z$12)^(1-$B$11))^(1/(1-$B$11))</f>
        <v>6.165125429085049</v>
      </c>
      <c r="AB133">
        <f>IF(FixedParams!$H$6=1,IF(Z133&lt;=MIN(Y133:AA133),1,0),$H133)</f>
        <v>0</v>
      </c>
      <c r="AC133">
        <f>IF(FixedParams!$H$6=1,IF(AA133&lt;=MIN(Y133:AA133),1,0),IF(AA133&lt;=Y133,1,0)*(1-$H133))</f>
        <v>1</v>
      </c>
      <c r="AD133" s="23">
        <f>$Z$13*IF(AB133=1,1,IF(AC133=1,FixedParams!$C$46,FixedParams!$C$47))</f>
        <v>0.34188853998947488</v>
      </c>
      <c r="AE133">
        <f>EXP($C133*FixedParams!$B$41)*EXP(IF(AB133+AC133=1,(1-FixedParams!$B$41)*$D133,0))*($B133^((FixedParams!$B$41-1)*$B$11/($B$11-1)))*((1/$B133-1)^$B$11*(AD133)^($B$11-1)+1)^((FixedParams!$B$41-$B$11)/($B$11-1))/((1+IF(AB133=1,FixedParams!$C$25,IF(AC133=1,FixedParams!$C$23,FixedParams!$C$24)))^FixedParams!$B$41)</f>
        <v>7.3519311944906143E-2</v>
      </c>
      <c r="AF133">
        <f t="shared" si="44"/>
        <v>0.80327022844863116</v>
      </c>
      <c r="AG133">
        <f t="shared" si="45"/>
        <v>30.121624238159786</v>
      </c>
      <c r="AH133">
        <f t="shared" si="46"/>
        <v>23.086494087409211</v>
      </c>
      <c r="AI133">
        <f t="shared" si="47"/>
        <v>53.208118325568996</v>
      </c>
      <c r="AJ133" s="23">
        <f t="shared" si="48"/>
        <v>0.76644253659342609</v>
      </c>
      <c r="AK133" s="23">
        <f t="shared" si="49"/>
        <v>2.0282442873184876</v>
      </c>
      <c r="AL133" s="22">
        <f>IF(AB133=1,AG133*(1+FixedParams!$C$25)+AH133*(1+FixedParams!$C$28)/$Z$12,IF(AC133=1,AG133*(1+FixedParams!$C$23)+AH133*(1+FixedParams!$C$26)/$Z$12,AG133*(1+FixedParams!$C$24)+AH133*(1+FixedParams!$C$27)/$Z$12))</f>
        <v>112.85356493113801</v>
      </c>
      <c r="AM133" s="23">
        <f t="shared" si="50"/>
        <v>18.305153111521747</v>
      </c>
      <c r="AN133" s="23">
        <f>AM133^((FixedParams!$B$41-1)/FixedParams!$B$41)*EXP($C133)</f>
        <v>0.27386803346411587</v>
      </c>
      <c r="AO133" s="23">
        <f t="shared" si="51"/>
        <v>9.6004228492328515E-3</v>
      </c>
      <c r="AP133" s="23">
        <f t="shared" si="52"/>
        <v>-2.4049609130642836E-2</v>
      </c>
      <c r="AR133" s="23">
        <f>EXP(-$D$17)*(($B133*FixedParams!$B$30)^$B$11*(1+FixedParams!$C$24)^(1-$B$11)+(1-$B133)^$B$11*((1+FixedParams!$C$27)/$AS$12)^(1-$B$11))^(1/(1-$B$11))</f>
        <v>7.0545724910220811</v>
      </c>
      <c r="AS133" s="23">
        <f>EXP($D133-$D$17)*(($B133*FixedParams!$C$31)^$B$11*(1+FixedParams!$C$25)^(1-$B$11)+(1-$B133)^$B$11*((1+FixedParams!$C$28)/$AS$12)^(1-$B$11))^(1/(1-$B$11))</f>
        <v>6.5162354538976492</v>
      </c>
      <c r="AT133" s="23">
        <f>EXP($D133-$D$17)*(($B133*FixedParams!$C$30)^$B$11*(1+FixedParams!$C$23)^(1-$B$11)+(1-$B133)^$B$11*((1+FixedParams!$C$26)/$AS$12)^(1-$B$11))^(1/(1-$B$11))</f>
        <v>6.4090837360942645</v>
      </c>
      <c r="AU133">
        <f>IF(FixedParams!$H$6=1,IF(AS133&lt;=MIN(AR133:AT133),1,0),$H133)</f>
        <v>0</v>
      </c>
      <c r="AV133">
        <f>IF(FixedParams!$H$6=1,IF(AT133&lt;=MIN(AR133:AT133),1,0),IF(AT133&lt;=AR133,1,0)*(1-$H133))</f>
        <v>1</v>
      </c>
      <c r="AW133" s="23">
        <f>$AS$13*IF(AU133=1,1,IF(AV133=1,FixedParams!$C$46,FixedParams!$C$47))</f>
        <v>0.32315108629483641</v>
      </c>
      <c r="AX133">
        <f>EXP($C133*FixedParams!$B$41)*EXP(IF(AU133+AV133=1,(1-FixedParams!$B$41)*$D133,0))*($B133^((FixedParams!$B$41-1)*$B$11/($B$11-1)))*((1/$B133-1)^$B$11*(AW133)^($B$11-1)+1)^((FixedParams!$B$41-$B$11)/($B$11-1))/((1+IF(AU133=1,FixedParams!$C$25,IF(AV133=1,FixedParams!$C$23,FixedParams!$C$24)))^FixedParams!$B$41)</f>
        <v>7.4962714140593745E-2</v>
      </c>
      <c r="AY133">
        <f t="shared" si="53"/>
        <v>0.79722265225851519</v>
      </c>
      <c r="AZ133">
        <f t="shared" si="54"/>
        <v>32.769311234806544</v>
      </c>
      <c r="BA133">
        <f t="shared" si="55"/>
        <v>23.079613282739032</v>
      </c>
      <c r="BB133">
        <f t="shared" si="56"/>
        <v>55.848924517545576</v>
      </c>
      <c r="BC133" s="23">
        <f t="shared" si="57"/>
        <v>0.70430571815694998</v>
      </c>
      <c r="BD133" s="23">
        <f t="shared" si="58"/>
        <v>1.9929452458157235</v>
      </c>
      <c r="BE133" s="22">
        <f>IF(AU133=1,AZ133*(1+FixedParams!$C$25)+BA133*(1+FixedParams!$C$28)/$AS$12,IF(AV133=1,AZ133*(1+FixedParams!$C$23)+BA133*(1+FixedParams!$C$26)/$AS$12,AZ133*(1+FixedParams!$C$24)+BA133*(1+FixedParams!$C$27)/$AS$12))</f>
        <v>120.41405862021296</v>
      </c>
      <c r="BF133" s="23">
        <f t="shared" si="59"/>
        <v>18.788030173809844</v>
      </c>
      <c r="BG133" s="23">
        <f>BF133^((FixedParams!$B$41-1)/FixedParams!$B$41)*EXP($C133)</f>
        <v>0.2738608956177454</v>
      </c>
      <c r="BH133" s="23">
        <f t="shared" si="60"/>
        <v>5.8039706744891797E-2</v>
      </c>
      <c r="BI133" s="23">
        <f t="shared" si="61"/>
        <v>1.9877540461505174E-3</v>
      </c>
      <c r="BJ133" s="23">
        <f t="shared" si="35"/>
        <v>1.566801595538888E-2</v>
      </c>
      <c r="BK133" s="23"/>
    </row>
    <row r="134" spans="1:63">
      <c r="A134">
        <v>0.58499999999999996</v>
      </c>
      <c r="B134">
        <f t="shared" si="36"/>
        <v>0.29163310500880374</v>
      </c>
      <c r="C134">
        <f>(D134-$D$17)*FixedParams!$B$41+$D$9*($A134-0.5)^2+$A134*$B$10</f>
        <v>-1.3000667289955052</v>
      </c>
      <c r="D134">
        <f>(A134-$B$6)*FixedParams!$B$40/(FixedParams!$B$39*Sectors!$B$6)</f>
        <v>4.2641396893626851E-2</v>
      </c>
      <c r="E134">
        <f t="shared" si="37"/>
        <v>0.27251360786796586</v>
      </c>
      <c r="F134" s="23">
        <f>EXP(-$D$17)*(($B134*FixedParams!$B$30)^$B$11*(1+FixedParams!$B$23)^(1-$B$11)+(1-$B134)^$B$11*((1+FixedParams!$B$26)/$B$12)^(1-$B$11))^(1/(1-$B$11))</f>
        <v>5.0229808842916492</v>
      </c>
      <c r="G134" s="23">
        <f>EXP($D134-$D$17)*(($B134*FixedParams!$B$31)^$B$11*(1+FixedParams!$B$25)^(1-$B$11)+(1-$B134)^$B$11*((1+FixedParams!$B$28)/$B$12)^(1-$B$11))^(1/(1-$B$11))</f>
        <v>5.0267236816465148</v>
      </c>
      <c r="H134">
        <f t="shared" si="38"/>
        <v>0</v>
      </c>
      <c r="I134" s="23">
        <f>$B$13*IF(H134=1,1,FixedParams!$B$46)</f>
        <v>0.39101505882574561</v>
      </c>
      <c r="J134">
        <f>EXP($C134*FixedParams!$B$41)*EXP(IF(H134=1,(1-FixedParams!$B$41)*$D134,0))*($B134^((FixedParams!$B$41-1)*$B$11/($B$11-1)))*((1/$B134-1)^$B$11*(I134)^($B$11-1)+1)^((FixedParams!$B$41-$B$11)/($B$11-1))/((1+IF(H134=1,FixedParams!$B$25,FixedParams!$B$24))^FixedParams!$B$41)</f>
        <v>7.5380166393581069E-2</v>
      </c>
      <c r="K134">
        <f t="shared" si="62"/>
        <v>0.56749292965002629</v>
      </c>
      <c r="L134">
        <f>K134*FixedParams!$B$8/K$15</f>
        <v>25.736436902821051</v>
      </c>
      <c r="M134">
        <f t="shared" si="33"/>
        <v>23.821592856774874</v>
      </c>
      <c r="N134">
        <f t="shared" si="39"/>
        <v>49.558029759595925</v>
      </c>
      <c r="O134" s="23">
        <f t="shared" si="40"/>
        <v>0.92559793520460931</v>
      </c>
      <c r="P134" s="23">
        <f t="shared" si="41"/>
        <v>1.9640611659518949</v>
      </c>
      <c r="Q134" s="22">
        <f>IF(H134=1,L134*(1+FixedParams!$B$25)+M134*FixedParams!$B$33*(1+FixedParams!$B$28)/FixedParams!$B$32,L134*(1+FixedParams!$B$23)+M134*FixedParams!$B$33*(1+FixedParams!$B$26)/FixedParams!$B$32)</f>
        <v>93.288284830211921</v>
      </c>
      <c r="R134" s="23">
        <f t="shared" si="42"/>
        <v>18.572295411665223</v>
      </c>
      <c r="S134" s="23">
        <f>R134^((FixedParams!$B$41-1)/FixedParams!$B$41)*EXP($C134)</f>
        <v>0.27171778008156733</v>
      </c>
      <c r="T134" s="7">
        <f>(L134*FixedParams!$B$32*(FixedParams!$C$25-FixedParams!$C$23)+FixedParams!$B$33*(FixedParams!$C$28-FixedParams!$C$26)*M134)/N134</f>
        <v>1433.7809027422375</v>
      </c>
      <c r="U134" s="7">
        <f>(L134*FixedParams!$B$32*(FixedParams!$C$25-FixedParams!$C$23)*$Z$12/$B$12+FixedParams!$B$33*(FixedParams!$C$28-FixedParams!$C$26)*M134)/N134</f>
        <v>866.41142795664393</v>
      </c>
      <c r="V134" s="14">
        <f t="shared" si="34"/>
        <v>-0.86169387224815963</v>
      </c>
      <c r="W134" s="14">
        <f t="shared" si="63"/>
        <v>0.78990658144621162</v>
      </c>
      <c r="X134" s="23"/>
      <c r="Y134" s="23">
        <f>EXP(-$D$17)*(($B134*FixedParams!$B$30)^$B$11*(1+FixedParams!$C$24)^(1-$B$11)+(1-$B134)^$B$11*((1+FixedParams!$C$27)/$Z$12)^(1-$B$11))^(1/(1-$B$11))</f>
        <v>6.7757408122212492</v>
      </c>
      <c r="Z134" s="23">
        <f>EXP($D134-$D$17)*(($B134*FixedParams!$C$31)^$B$11*(1+FixedParams!$C$25)^(1-$B$11)+(1-$B134)^$B$11*((1+FixedParams!$C$28)/$Z$12)^(1-$B$11))^(1/(1-$B$11))</f>
        <v>6.2775454929220862</v>
      </c>
      <c r="AA134" s="23">
        <f>EXP($D134-$D$17)*(($B134*FixedParams!$C$30)^$B$11*(1+FixedParams!$C$23)^(1-$B$11)+(1-$B134)^$B$11*((1+FixedParams!$C$26)/$Z$12)^(1-$B$11))^(1/(1-$B$11))</f>
        <v>6.1787136940000789</v>
      </c>
      <c r="AB134">
        <f>IF(FixedParams!$H$6=1,IF(Z134&lt;=MIN(Y134:AA134),1,0),$H134)</f>
        <v>0</v>
      </c>
      <c r="AC134">
        <f>IF(FixedParams!$H$6=1,IF(AA134&lt;=MIN(Y134:AA134),1,0),IF(AA134&lt;=Y134,1,0)*(1-$H134))</f>
        <v>1</v>
      </c>
      <c r="AD134" s="23">
        <f>$Z$13*IF(AB134=1,1,IF(AC134=1,FixedParams!$C$46,FixedParams!$C$47))</f>
        <v>0.34188853998947488</v>
      </c>
      <c r="AE134">
        <f>EXP($C134*FixedParams!$B$41)*EXP(IF(AB134+AC134=1,(1-FixedParams!$B$41)*$D134,0))*($B134^((FixedParams!$B$41-1)*$B$11/($B$11-1)))*((1/$B134-1)^$B$11*(AD134)^($B$11-1)+1)^((FixedParams!$B$41-$B$11)/($B$11-1))/((1+IF(AB134=1,FixedParams!$C$25,IF(AC134=1,FixedParams!$C$23,FixedParams!$C$24)))^FixedParams!$B$41)</f>
        <v>7.3586644077995061E-2</v>
      </c>
      <c r="AF134">
        <f t="shared" si="44"/>
        <v>0.80400589771018249</v>
      </c>
      <c r="AG134">
        <f t="shared" si="45"/>
        <v>30.149210911081564</v>
      </c>
      <c r="AH134">
        <f t="shared" si="46"/>
        <v>22.815758825868389</v>
      </c>
      <c r="AI134">
        <f t="shared" si="47"/>
        <v>52.964969736949953</v>
      </c>
      <c r="AJ134" s="23">
        <f t="shared" si="48"/>
        <v>0.75676139230172323</v>
      </c>
      <c r="AK134" s="23">
        <f t="shared" si="49"/>
        <v>2.0327146457897785</v>
      </c>
      <c r="AL134" s="22">
        <f>IF(AB134=1,AG134*(1+FixedParams!$C$25)+AH134*(1+FixedParams!$C$28)/$Z$12,IF(AC134=1,AG134*(1+FixedParams!$C$23)+AH134*(1+FixedParams!$C$26)/$Z$12,AG134*(1+FixedParams!$C$24)+AH134*(1+FixedParams!$C$27)/$Z$12))</f>
        <v>111.97025536235216</v>
      </c>
      <c r="AM134" s="23">
        <f t="shared" si="50"/>
        <v>18.121936200261608</v>
      </c>
      <c r="AN134" s="23">
        <f>AM134^((FixedParams!$B$41-1)/FixedParams!$B$41)*EXP($C134)</f>
        <v>0.27172445692144281</v>
      </c>
      <c r="AO134" s="23">
        <f t="shared" si="51"/>
        <v>6.6486445348314521E-2</v>
      </c>
      <c r="AP134" s="23">
        <f t="shared" si="52"/>
        <v>-2.4547827098330206E-2</v>
      </c>
      <c r="AR134" s="23">
        <f>EXP(-$D$17)*(($B134*FixedParams!$B$30)^$B$11*(1+FixedParams!$C$24)^(1-$B$11)+(1-$B134)^$B$11*((1+FixedParams!$C$27)/$AS$12)^(1-$B$11))^(1/(1-$B$11))</f>
        <v>7.0560970844588953</v>
      </c>
      <c r="AS134" s="23">
        <f>EXP($D134-$D$17)*(($B134*FixedParams!$C$31)^$B$11*(1+FixedParams!$C$25)^(1-$B$11)+(1-$B134)^$B$11*((1+FixedParams!$C$28)/$AS$12)^(1-$B$11))^(1/(1-$B$11))</f>
        <v>6.5334317877776327</v>
      </c>
      <c r="AT134" s="23">
        <f>EXP($D134-$D$17)*(($B134*FixedParams!$C$30)^$B$11*(1+FixedParams!$C$23)^(1-$B$11)+(1-$B134)^$B$11*((1+FixedParams!$C$26)/$AS$12)^(1-$B$11))^(1/(1-$B$11))</f>
        <v>6.4222204300664929</v>
      </c>
      <c r="AU134">
        <f>IF(FixedParams!$H$6=1,IF(AS134&lt;=MIN(AR134:AT134),1,0),$H134)</f>
        <v>0</v>
      </c>
      <c r="AV134">
        <f>IF(FixedParams!$H$6=1,IF(AT134&lt;=MIN(AR134:AT134),1,0),IF(AT134&lt;=AR134,1,0)*(1-$H134))</f>
        <v>1</v>
      </c>
      <c r="AW134" s="23">
        <f>$AS$13*IF(AU134=1,1,IF(AV134=1,FixedParams!$C$46,FixedParams!$C$47))</f>
        <v>0.32315108629483641</v>
      </c>
      <c r="AX134">
        <f>EXP($C134*FixedParams!$B$41)*EXP(IF(AU134+AV134=1,(1-FixedParams!$B$41)*$D134,0))*($B134^((FixedParams!$B$41-1)*$B$11/($B$11-1)))*((1/$B134-1)^$B$11*(AW134)^($B$11-1)+1)^((FixedParams!$B$41-$B$11)/($B$11-1))/((1+IF(AU134=1,FixedParams!$C$25,IF(AV134=1,FixedParams!$C$23,FixedParams!$C$24)))^FixedParams!$B$41)</f>
        <v>7.5025578461842379E-2</v>
      </c>
      <c r="AY134">
        <f t="shared" si="53"/>
        <v>0.79789120944047998</v>
      </c>
      <c r="AZ134">
        <f t="shared" si="54"/>
        <v>32.796791836758842</v>
      </c>
      <c r="BA134">
        <f t="shared" si="55"/>
        <v>22.807198675545681</v>
      </c>
      <c r="BB134">
        <f t="shared" si="56"/>
        <v>55.60399051230452</v>
      </c>
      <c r="BC134" s="23">
        <f t="shared" si="57"/>
        <v>0.69540944093145218</v>
      </c>
      <c r="BD134" s="23">
        <f t="shared" si="58"/>
        <v>1.9970301841432172</v>
      </c>
      <c r="BE134" s="22">
        <f>IF(AU134=1,AZ134*(1+FixedParams!$C$25)+BA134*(1+FixedParams!$C$28)/$AS$12,IF(AV134=1,AZ134*(1+FixedParams!$C$23)+BA134*(1+FixedParams!$C$26)/$AS$12,AZ134*(1+FixedParams!$C$24)+BA134*(1+FixedParams!$C$27)/$AS$12))</f>
        <v>119.47155434959333</v>
      </c>
      <c r="BF134" s="23">
        <f t="shared" si="59"/>
        <v>18.602842373686073</v>
      </c>
      <c r="BG134" s="23">
        <f>BF134^((FixedParams!$B$41-1)/FixedParams!$B$41)*EXP($C134)</f>
        <v>0.27171733309163265</v>
      </c>
      <c r="BH134" s="23">
        <f t="shared" si="60"/>
        <v>0.11511066916339011</v>
      </c>
      <c r="BI134" s="23">
        <f t="shared" si="61"/>
        <v>1.6434085098654154E-3</v>
      </c>
      <c r="BJ134" s="23">
        <f t="shared" si="35"/>
        <v>1.5323670419103777E-2</v>
      </c>
      <c r="BK134" s="23"/>
    </row>
    <row r="135" spans="1:63">
      <c r="A135">
        <v>0.59</v>
      </c>
      <c r="B135">
        <f t="shared" si="36"/>
        <v>0.29338069483830281</v>
      </c>
      <c r="C135">
        <f>(D135-$D$17)*FixedParams!$B$41+$D$9*($A135-0.5)^2+$A135*$B$10</f>
        <v>-1.3077221340485012</v>
      </c>
      <c r="D135">
        <f>(A135-$B$6)*FixedParams!$B$40/(FixedParams!$B$39*Sectors!$B$6)</f>
        <v>4.5327867934994638E-2</v>
      </c>
      <c r="E135">
        <f t="shared" si="37"/>
        <v>0.27043537084002522</v>
      </c>
      <c r="F135" s="23">
        <f>EXP(-$D$17)*(($B135*FixedParams!$B$30)^$B$11*(1+FixedParams!$B$23)^(1-$B$11)+(1-$B135)^$B$11*((1+FixedParams!$B$26)/$B$12)^(1-$B$11))^(1/(1-$B$11))</f>
        <v>5.022242395250883</v>
      </c>
      <c r="G135" s="23">
        <f>EXP($D135-$D$17)*(($B135*FixedParams!$B$31)^$B$11*(1+FixedParams!$B$25)^(1-$B$11)+(1-$B135)^$B$11*((1+FixedParams!$B$28)/$B$12)^(1-$B$11))^(1/(1-$B$11))</f>
        <v>5.0389292031326383</v>
      </c>
      <c r="H135">
        <f t="shared" si="38"/>
        <v>0</v>
      </c>
      <c r="I135" s="23">
        <f>$B$13*IF(H135=1,1,FixedParams!$B$46)</f>
        <v>0.39101505882574561</v>
      </c>
      <c r="J135">
        <f>EXP($C135*FixedParams!$B$41)*EXP(IF(H135=1,(1-FixedParams!$B$41)*$D135,0))*($B135^((FixedParams!$B$41-1)*$B$11/($B$11-1)))*((1/$B135-1)^$B$11*(I135)^($B$11-1)+1)^((FixedParams!$B$41-$B$11)/($B$11-1))/((1+IF(H135=1,FixedParams!$B$25,FixedParams!$B$24))^FixedParams!$B$41)</f>
        <v>7.5473726060708984E-2</v>
      </c>
      <c r="K135">
        <f t="shared" si="62"/>
        <v>0.56819728534643432</v>
      </c>
      <c r="L135">
        <f>K135*FixedParams!$B$8/K$15</f>
        <v>25.768380218747346</v>
      </c>
      <c r="M135">
        <f t="shared" si="33"/>
        <v>23.55094256532627</v>
      </c>
      <c r="N135">
        <f t="shared" si="39"/>
        <v>49.31932278407362</v>
      </c>
      <c r="O135" s="23">
        <f t="shared" si="40"/>
        <v>0.91394734032184854</v>
      </c>
      <c r="P135" s="23">
        <f t="shared" si="41"/>
        <v>1.9637724056161776</v>
      </c>
      <c r="Q135" s="22">
        <f>IF(H135=1,L135*(1+FixedParams!$B$25)+M135*FixedParams!$B$33*(1+FixedParams!$B$28)/FixedParams!$B$32,L135*(1+FixedParams!$B$23)+M135*FixedParams!$B$33*(1+FixedParams!$B$26)/FixedParams!$B$32)</f>
        <v>92.577546955486667</v>
      </c>
      <c r="R135" s="23">
        <f t="shared" si="42"/>
        <v>18.433508315534421</v>
      </c>
      <c r="S135" s="23">
        <f>R135^((FixedParams!$B$41-1)/FixedParams!$B$41)*EXP($C135)</f>
        <v>0.26964763678445647</v>
      </c>
      <c r="T135" s="7">
        <f>(L135*FixedParams!$B$32*(FixedParams!$C$25-FixedParams!$C$23)+FixedParams!$B$33*(FixedParams!$C$28-FixedParams!$C$26)*M135)/N135</f>
        <v>1469.6445646390684</v>
      </c>
      <c r="U135" s="7">
        <f>(L135*FixedParams!$B$32*(FixedParams!$C$25-FixedParams!$C$23)*$Z$12/$B$12+FixedParams!$B$33*(FixedParams!$C$28-FixedParams!$C$26)*M135)/N135</f>
        <v>898.82139404883503</v>
      </c>
      <c r="V135" s="14">
        <f t="shared" si="34"/>
        <v>-0.8490268824022833</v>
      </c>
      <c r="W135" s="14">
        <f t="shared" si="63"/>
        <v>0.7923255888263071</v>
      </c>
      <c r="X135" s="23"/>
      <c r="Y135" s="23">
        <f>EXP(-$D$17)*(($B135*FixedParams!$B$30)^$B$11*(1+FixedParams!$C$24)^(1-$B$11)+(1-$B135)^$B$11*((1+FixedParams!$C$27)/$Z$12)^(1-$B$11))^(1/(1-$B$11))</f>
        <v>6.778037169023456</v>
      </c>
      <c r="Z135" s="23">
        <f>EXP($D135-$D$17)*(($B135*FixedParams!$C$31)^$B$11*(1+FixedParams!$C$25)^(1-$B$11)+(1-$B135)^$B$11*((1+FixedParams!$C$28)/$Z$12)^(1-$B$11))^(1/(1-$B$11))</f>
        <v>6.2949016290119886</v>
      </c>
      <c r="AA135" s="23">
        <f>EXP($D135-$D$17)*(($B135*FixedParams!$C$30)^$B$11*(1+FixedParams!$C$23)^(1-$B$11)+(1-$B135)^$B$11*((1+FixedParams!$C$26)/$Z$12)^(1-$B$11))^(1/(1-$B$11))</f>
        <v>6.1921899366547599</v>
      </c>
      <c r="AB135">
        <f>IF(FixedParams!$H$6=1,IF(Z135&lt;=MIN(Y135:AA135),1,0),$H135)</f>
        <v>0</v>
      </c>
      <c r="AC135">
        <f>IF(FixedParams!$H$6=1,IF(AA135&lt;=MIN(Y135:AA135),1,0),IF(AA135&lt;=Y135,1,0)*(1-$H135))</f>
        <v>1</v>
      </c>
      <c r="AD135" s="23">
        <f>$Z$13*IF(AB135=1,1,IF(AC135=1,FixedParams!$C$46,FixedParams!$C$47))</f>
        <v>0.34188853998947488</v>
      </c>
      <c r="AE135">
        <f>EXP($C135*FixedParams!$B$41)*EXP(IF(AB135+AC135=1,(1-FixedParams!$B$41)*$D135,0))*($B135^((FixedParams!$B$41-1)*$B$11/($B$11-1)))*((1/$B135-1)^$B$11*(AD135)^($B$11-1)+1)^((FixedParams!$B$41-$B$11)/($B$11-1))/((1+IF(AB135=1,FixedParams!$C$25,IF(AC135=1,FixedParams!$C$23,FixedParams!$C$24)))^FixedParams!$B$41)</f>
        <v>7.3664860995823853E-2</v>
      </c>
      <c r="AF135">
        <f t="shared" si="44"/>
        <v>0.8048604938671754</v>
      </c>
      <c r="AG135">
        <f t="shared" si="45"/>
        <v>30.18125719314785</v>
      </c>
      <c r="AH135">
        <f t="shared" si="46"/>
        <v>22.552520694873802</v>
      </c>
      <c r="AI135">
        <f t="shared" si="47"/>
        <v>52.733777888021649</v>
      </c>
      <c r="AJ135" s="23">
        <f t="shared" si="48"/>
        <v>0.74723596007107274</v>
      </c>
      <c r="AK135" s="23">
        <f t="shared" si="49"/>
        <v>2.0371481504269955</v>
      </c>
      <c r="AL135" s="22">
        <f>IF(AB135=1,AG135*(1+FixedParams!$C$25)+AH135*(1+FixedParams!$C$28)/$Z$12,IF(AC135=1,AG135*(1+FixedParams!$C$23)+AH135*(1+FixedParams!$C$26)/$Z$12,AG135*(1+FixedParams!$C$24)+AH135*(1+FixedParams!$C$27)/$Z$12))</f>
        <v>111.11744310354943</v>
      </c>
      <c r="AM135" s="23">
        <f t="shared" si="50"/>
        <v>17.944773051257375</v>
      </c>
      <c r="AN135" s="23">
        <f>AM135^((FixedParams!$B$41-1)/FixedParams!$B$41)*EXP($C135)</f>
        <v>0.26965488990001202</v>
      </c>
      <c r="AO135" s="23">
        <f t="shared" si="51"/>
        <v>6.6940249729607312E-2</v>
      </c>
      <c r="AP135" s="23">
        <f t="shared" si="52"/>
        <v>-2.6871234907634895E-2</v>
      </c>
      <c r="AR135" s="23">
        <f>EXP(-$D$17)*(($B135*FixedParams!$B$30)^$B$11*(1+FixedParams!$C$24)^(1-$B$11)+(1-$B135)^$B$11*((1+FixedParams!$C$27)/$AS$12)^(1-$B$11))^(1/(1-$B$11))</f>
        <v>7.0574682034812097</v>
      </c>
      <c r="AS135" s="23">
        <f>EXP($D135-$D$17)*(($B135*FixedParams!$C$31)^$B$11*(1+FixedParams!$C$25)^(1-$B$11)+(1-$B135)^$B$11*((1+FixedParams!$C$28)/$AS$12)^(1-$B$11))^(1/(1-$B$11))</f>
        <v>6.5505275350877374</v>
      </c>
      <c r="AT135" s="23">
        <f>EXP($D135-$D$17)*(($B135*FixedParams!$C$30)^$B$11*(1+FixedParams!$C$23)^(1-$B$11)+(1-$B135)^$B$11*((1+FixedParams!$C$26)/$AS$12)^(1-$B$11))^(1/(1-$B$11))</f>
        <v>6.4352353267852411</v>
      </c>
      <c r="AU135">
        <f>IF(FixedParams!$H$6=1,IF(AS135&lt;=MIN(AR135:AT135),1,0),$H135)</f>
        <v>0</v>
      </c>
      <c r="AV135">
        <f>IF(FixedParams!$H$6=1,IF(AT135&lt;=MIN(AR135:AT135),1,0),IF(AT135&lt;=AR135,1,0)*(1-$H135))</f>
        <v>1</v>
      </c>
      <c r="AW135" s="23">
        <f>$AS$13*IF(AU135=1,1,IF(AV135=1,FixedParams!$C$46,FixedParams!$C$47))</f>
        <v>0.32315108629483641</v>
      </c>
      <c r="AX135">
        <f>EXP($C135*FixedParams!$B$41)*EXP(IF(AU135+AV135=1,(1-FixedParams!$B$41)*$D135,0))*($B135^((FixedParams!$B$41-1)*$B$11/($B$11-1)))*((1/$B135-1)^$B$11*(AW135)^($B$11-1)+1)^((FixedParams!$B$41-$B$11)/($B$11-1))/((1+IF(AU135=1,FixedParams!$C$25,IF(AV135=1,FixedParams!$C$23,FixedParams!$C$24)))^FixedParams!$B$41)</f>
        <v>7.5099522511110517E-2</v>
      </c>
      <c r="AY135">
        <f t="shared" si="53"/>
        <v>0.79867759867080745</v>
      </c>
      <c r="AZ135">
        <f t="shared" si="54"/>
        <v>32.829115847331416</v>
      </c>
      <c r="BA135">
        <f t="shared" si="55"/>
        <v>22.54231764162984</v>
      </c>
      <c r="BB135">
        <f t="shared" si="56"/>
        <v>55.371433488961259</v>
      </c>
      <c r="BC135" s="23">
        <f t="shared" si="57"/>
        <v>0.68665625192163804</v>
      </c>
      <c r="BD135" s="23">
        <f t="shared" si="58"/>
        <v>2.0010772488420816</v>
      </c>
      <c r="BE135" s="22">
        <f>IF(AU135=1,AZ135*(1+FixedParams!$C$25)+BA135*(1+FixedParams!$C$28)/$AS$12,IF(AV135=1,AZ135*(1+FixedParams!$C$23)+BA135*(1+FixedParams!$C$26)/$AS$12,AZ135*(1+FixedParams!$C$24)+BA135*(1+FixedParams!$C$27)/$AS$12))</f>
        <v>118.56159077944909</v>
      </c>
      <c r="BF135" s="23">
        <f t="shared" si="59"/>
        <v>18.423815876004213</v>
      </c>
      <c r="BG135" s="23">
        <f>BF135^((FixedParams!$B$41-1)/FixedParams!$B$41)*EXP($C135)</f>
        <v>0.26964777874594609</v>
      </c>
      <c r="BH135" s="23">
        <f t="shared" si="60"/>
        <v>0.11574787263030872</v>
      </c>
      <c r="BI135" s="23">
        <f t="shared" si="61"/>
        <v>-5.2594375561628218E-4</v>
      </c>
      <c r="BJ135" s="23">
        <f t="shared" si="35"/>
        <v>1.315431815362208E-2</v>
      </c>
      <c r="BK135" s="23"/>
    </row>
    <row r="136" spans="1:63">
      <c r="A136">
        <v>0.59499999999999997</v>
      </c>
      <c r="B136">
        <f t="shared" si="36"/>
        <v>0.29512828466780183</v>
      </c>
      <c r="C136">
        <f>(D136-$D$17)*FixedParams!$B$41+$D$9*($A136-0.5)^2+$A136*$B$10</f>
        <v>-1.3151650407631919</v>
      </c>
      <c r="D136">
        <f>(A136-$B$6)*FixedParams!$B$40/(FixedParams!$B$39*Sectors!$B$6)</f>
        <v>4.8014338976362432E-2</v>
      </c>
      <c r="E136">
        <f t="shared" si="37"/>
        <v>0.26843001768824332</v>
      </c>
      <c r="F136" s="23">
        <f>EXP(-$D$17)*(($B136*FixedParams!$B$30)^$B$11*(1+FixedParams!$B$23)^(1-$B$11)+(1-$B136)^$B$11*((1+FixedParams!$B$26)/$B$12)^(1-$B$11))^(1/(1-$B$11))</f>
        <v>5.0213917298893573</v>
      </c>
      <c r="G136" s="23">
        <f>EXP($D136-$D$17)*(($B136*FixedParams!$B$31)^$B$11*(1+FixedParams!$B$25)^(1-$B$11)+(1-$B136)^$B$11*((1+FixedParams!$B$28)/$B$12)^(1-$B$11))^(1/(1-$B$11))</f>
        <v>5.0510505314765046</v>
      </c>
      <c r="H136">
        <f t="shared" si="38"/>
        <v>0</v>
      </c>
      <c r="I136" s="23">
        <f>$B$13*IF(H136=1,1,FixedParams!$B$46)</f>
        <v>0.39101505882574561</v>
      </c>
      <c r="J136">
        <f>EXP($C136*FixedParams!$B$41)*EXP(IF(H136=1,(1-FixedParams!$B$41)*$D136,0))*($B136^((FixedParams!$B$41-1)*$B$11/($B$11-1)))*((1/$B136-1)^$B$11*(I136)^($B$11-1)+1)^((FixedParams!$B$41-$B$11)/($B$11-1))/((1+IF(H136=1,FixedParams!$B$25,FixedParams!$B$24))^FixedParams!$B$41)</f>
        <v>7.5578575925484892E-2</v>
      </c>
      <c r="K136">
        <f t="shared" si="62"/>
        <v>0.5689866382993638</v>
      </c>
      <c r="L136">
        <f>K136*FixedParams!$B$8/K$15</f>
        <v>25.804178254997158</v>
      </c>
      <c r="M136">
        <f t="shared" si="33"/>
        <v>23.287835976254968</v>
      </c>
      <c r="N136">
        <f t="shared" si="39"/>
        <v>49.092014231252122</v>
      </c>
      <c r="O136" s="23">
        <f t="shared" si="40"/>
        <v>0.90248314618370451</v>
      </c>
      <c r="P136" s="23">
        <f t="shared" si="41"/>
        <v>1.9634397826497996</v>
      </c>
      <c r="Q136" s="22">
        <f>IF(H136=1,L136*(1+FixedParams!$B$25)+M136*FixedParams!$B$33*(1+FixedParams!$B$28)/FixedParams!$B$32,L136*(1+FixedParams!$B$23)+M136*FixedParams!$B$33*(1+FixedParams!$B$26)/FixedParams!$B$32)</f>
        <v>91.891727185552782</v>
      </c>
      <c r="R136" s="23">
        <f t="shared" si="42"/>
        <v>18.300051485442971</v>
      </c>
      <c r="S136" s="23">
        <f>R136^((FixedParams!$B$41-1)/FixedParams!$B$41)*EXP($C136)</f>
        <v>0.2676500716479373</v>
      </c>
      <c r="T136" s="7">
        <f>(L136*FixedParams!$B$32*(FixedParams!$C$25-FixedParams!$C$23)+FixedParams!$B$33*(FixedParams!$C$28-FixedParams!$C$26)*M136)/N136</f>
        <v>1505.3631998059573</v>
      </c>
      <c r="U136" s="7">
        <f>(L136*FixedParams!$B$32*(FixedParams!$C$25-FixedParams!$C$23)*$Z$12/$B$12+FixedParams!$B$33*(FixedParams!$C$28-FixedParams!$C$26)*M136)/N136</f>
        <v>931.10029958693588</v>
      </c>
      <c r="V136" s="14">
        <f t="shared" si="34"/>
        <v>-0.83640394257940254</v>
      </c>
      <c r="W136" s="14">
        <f t="shared" si="63"/>
        <v>0.79473344720767769</v>
      </c>
      <c r="X136" s="23"/>
      <c r="Y136" s="23">
        <f>EXP(-$D$17)*(($B136*FixedParams!$B$30)^$B$11*(1+FixedParams!$C$24)^(1-$B$11)+(1-$B136)^$B$11*((1+FixedParams!$C$27)/$Z$12)^(1-$B$11))^(1/(1-$B$11))</f>
        <v>6.7801887137930645</v>
      </c>
      <c r="Z136" s="23">
        <f>EXP($D136-$D$17)*(($B136*FixedParams!$C$31)^$B$11*(1+FixedParams!$C$25)^(1-$B$11)+(1-$B136)^$B$11*((1+FixedParams!$C$28)/$Z$12)^(1-$B$11))^(1/(1-$B$11))</f>
        <v>6.3121669745641924</v>
      </c>
      <c r="AA136" s="23">
        <f>EXP($D136-$D$17)*(($B136*FixedParams!$C$30)^$B$11*(1+FixedParams!$C$23)^(1-$B$11)+(1-$B136)^$B$11*((1+FixedParams!$C$26)/$Z$12)^(1-$B$11))^(1/(1-$B$11))</f>
        <v>6.2055536645359055</v>
      </c>
      <c r="AB136">
        <f>IF(FixedParams!$H$6=1,IF(Z136&lt;=MIN(Y136:AA136),1,0),$H136)</f>
        <v>0</v>
      </c>
      <c r="AC136">
        <f>IF(FixedParams!$H$6=1,IF(AA136&lt;=MIN(Y136:AA136),1,0),IF(AA136&lt;=Y136,1,0)*(1-$H136))</f>
        <v>1</v>
      </c>
      <c r="AD136" s="23">
        <f>$Z$13*IF(AB136=1,1,IF(AC136=1,FixedParams!$C$46,FixedParams!$C$47))</f>
        <v>0.34188853998947488</v>
      </c>
      <c r="AE136">
        <f>EXP($C136*FixedParams!$B$41)*EXP(IF(AB136+AC136=1,(1-FixedParams!$B$41)*$D136,0))*($B136^((FixedParams!$B$41-1)*$B$11/($B$11-1)))*((1/$B136-1)^$B$11*(AD136)^($B$11-1)+1)^((FixedParams!$B$41-$B$11)/($B$11-1))/((1+IF(AB136=1,FixedParams!$C$25,IF(AC136=1,FixedParams!$C$23,FixedParams!$C$24)))^FixedParams!$B$41)</f>
        <v>7.3754046662187628E-2</v>
      </c>
      <c r="AF136">
        <f t="shared" si="44"/>
        <v>0.8058349343060095</v>
      </c>
      <c r="AG136">
        <f t="shared" si="45"/>
        <v>30.217797485195916</v>
      </c>
      <c r="AH136">
        <f t="shared" si="46"/>
        <v>22.296592517535785</v>
      </c>
      <c r="AI136">
        <f t="shared" si="47"/>
        <v>52.514390002731702</v>
      </c>
      <c r="AJ136" s="23">
        <f t="shared" si="48"/>
        <v>0.73786292758296401</v>
      </c>
      <c r="AK136" s="23">
        <f t="shared" si="49"/>
        <v>2.04154463919985</v>
      </c>
      <c r="AL136" s="22">
        <f>IF(AB136=1,AG136*(1+FixedParams!$C$25)+AH136*(1+FixedParams!$C$28)/$Z$12,IF(AC136=1,AG136*(1+FixedParams!$C$23)+AH136*(1+FixedParams!$C$26)/$Z$12,AG136*(1+FixedParams!$C$24)+AH136*(1+FixedParams!$C$27)/$Z$12))</f>
        <v>110.29453518067444</v>
      </c>
      <c r="AM136" s="23">
        <f t="shared" si="50"/>
        <v>17.773520485528351</v>
      </c>
      <c r="AN136" s="23">
        <f>AM136^((FixedParams!$B$41-1)/FixedParams!$B$41)*EXP($C136)</f>
        <v>0.26765789339664625</v>
      </c>
      <c r="AO136" s="23">
        <f t="shared" si="51"/>
        <v>6.7390848705800033E-2</v>
      </c>
      <c r="AP136" s="23">
        <f t="shared" si="52"/>
        <v>-2.9194136725187409E-2</v>
      </c>
      <c r="AR136" s="23">
        <f>EXP(-$D$17)*(($B136*FixedParams!$B$30)^$B$11*(1+FixedParams!$C$24)^(1-$B$11)+(1-$B136)^$B$11*((1+FixedParams!$C$27)/$AS$12)^(1-$B$11))^(1/(1-$B$11))</f>
        <v>7.0586859782096134</v>
      </c>
      <c r="AS136" s="23">
        <f>EXP($D136-$D$17)*(($B136*FixedParams!$C$31)^$B$11*(1+FixedParams!$C$25)^(1-$B$11)+(1-$B136)^$B$11*((1+FixedParams!$C$28)/$AS$12)^(1-$B$11))^(1/(1-$B$11))</f>
        <v>6.5675219438015864</v>
      </c>
      <c r="AT136" s="23">
        <f>EXP($D136-$D$17)*(($B136*FixedParams!$C$30)^$B$11*(1+FixedParams!$C$23)^(1-$B$11)+(1-$B136)^$B$11*((1+FixedParams!$C$26)/$AS$12)^(1-$B$11))^(1/(1-$B$11))</f>
        <v>6.4481280044501226</v>
      </c>
      <c r="AU136">
        <f>IF(FixedParams!$H$6=1,IF(AS136&lt;=MIN(AR136:AT136),1,0),$H136)</f>
        <v>0</v>
      </c>
      <c r="AV136">
        <f>IF(FixedParams!$H$6=1,IF(AT136&lt;=MIN(AR136:AT136),1,0),IF(AT136&lt;=AR136,1,0)*(1-$H136))</f>
        <v>1</v>
      </c>
      <c r="AW136" s="23">
        <f>$AS$13*IF(AU136=1,1,IF(AV136=1,FixedParams!$C$46,FixedParams!$C$47))</f>
        <v>0.32315108629483641</v>
      </c>
      <c r="AX136">
        <f>EXP($C136*FixedParams!$B$41)*EXP(IF(AU136+AV136=1,(1-FixedParams!$B$41)*$D136,0))*($B136^((FixedParams!$B$41-1)*$B$11/($B$11-1)))*((1/$B136-1)^$B$11*(AW136)^($B$11-1)+1)^((FixedParams!$B$41-$B$11)/($B$11-1))/((1+IF(AU136=1,FixedParams!$C$25,IF(AV136=1,FixedParams!$C$23,FixedParams!$C$24)))^FixedParams!$B$41)</f>
        <v>7.5184629536756295E-2</v>
      </c>
      <c r="AY136">
        <f t="shared" si="53"/>
        <v>0.79958270528933129</v>
      </c>
      <c r="AZ136">
        <f t="shared" si="54"/>
        <v>32.866319657834119</v>
      </c>
      <c r="BA136">
        <f t="shared" si="55"/>
        <v>22.28478150777126</v>
      </c>
      <c r="BB136">
        <f t="shared" si="56"/>
        <v>55.151101165605382</v>
      </c>
      <c r="BC136" s="23">
        <f t="shared" si="57"/>
        <v>0.6780431073443719</v>
      </c>
      <c r="BD136" s="23">
        <f t="shared" si="58"/>
        <v>2.0050863087508102</v>
      </c>
      <c r="BE136" s="22">
        <f>IF(AU136=1,AZ136*(1+FixedParams!$C$25)+BA136*(1+FixedParams!$C$28)/$AS$12,IF(AV136=1,AZ136*(1+FixedParams!$C$23)+BA136*(1+FixedParams!$C$26)/$AS$12,AZ136*(1+FixedParams!$C$24)+BA136*(1+FixedParams!$C$27)/$AS$12))</f>
        <v>117.68353519662621</v>
      </c>
      <c r="BF136" s="23">
        <f t="shared" si="59"/>
        <v>18.250806298418375</v>
      </c>
      <c r="BG136" s="23">
        <f>BF136^((FixedParams!$B$41-1)/FixedParams!$B$41)*EXP($C136)</f>
        <v>0.26765079358433408</v>
      </c>
      <c r="BH136" s="23">
        <f t="shared" si="60"/>
        <v>0.11638033361360939</v>
      </c>
      <c r="BI136" s="23">
        <f t="shared" si="61"/>
        <v>-2.6946134677878313E-3</v>
      </c>
      <c r="BJ136" s="23">
        <f t="shared" si="35"/>
        <v>1.0985648441450531E-2</v>
      </c>
      <c r="BK136" s="23"/>
    </row>
    <row r="137" spans="1:63">
      <c r="A137">
        <v>0.6</v>
      </c>
      <c r="B137">
        <f t="shared" si="36"/>
        <v>0.29687587449730091</v>
      </c>
      <c r="C137">
        <f>(D137-$D$17)*FixedParams!$B$41+$D$9*($A137-0.5)^2+$A137*$B$10</f>
        <v>-1.3223954491395771</v>
      </c>
      <c r="D137">
        <f>(A137-$B$6)*FixedParams!$B$40/(FixedParams!$B$39*Sectors!$B$6)</f>
        <v>5.0700810017730212E-2</v>
      </c>
      <c r="E137">
        <f t="shared" si="37"/>
        <v>0.26649615875975352</v>
      </c>
      <c r="F137" s="23">
        <f>EXP(-$D$17)*(($B137*FixedParams!$B$30)^$B$11*(1+FixedParams!$B$23)^(1-$B$11)+(1-$B137)^$B$11*((1+FixedParams!$B$26)/$B$12)^(1-$B$11))^(1/(1-$B$11))</f>
        <v>5.0204291711782592</v>
      </c>
      <c r="G137" s="23">
        <f>EXP($D137-$D$17)*(($B137*FixedParams!$B$31)^$B$11*(1+FixedParams!$B$25)^(1-$B$11)+(1-$B137)^$B$11*((1+FixedParams!$B$28)/$B$12)^(1-$B$11))^(1/(1-$B$11))</f>
        <v>5.0630871686995169</v>
      </c>
      <c r="H137">
        <f t="shared" si="38"/>
        <v>0</v>
      </c>
      <c r="I137" s="23">
        <f>$B$13*IF(H137=1,1,FixedParams!$B$46)</f>
        <v>0.39101505882574561</v>
      </c>
      <c r="J137">
        <f>EXP($C137*FixedParams!$B$41)*EXP(IF(H137=1,(1-FixedParams!$B$41)*$D137,0))*($B137^((FixedParams!$B$41-1)*$B$11/($B$11-1)))*((1/$B137-1)^$B$11*(I137)^($B$11-1)+1)^((FixedParams!$B$41-$B$11)/($B$11-1))/((1+IF(H137=1,FixedParams!$B$25,FixedParams!$B$24))^FixedParams!$B$41)</f>
        <v>7.5694811981643365E-2</v>
      </c>
      <c r="K137">
        <f t="shared" si="62"/>
        <v>0.56986171118917306</v>
      </c>
      <c r="L137">
        <f>K137*FixedParams!$B$8/K$15</f>
        <v>25.843863785930267</v>
      </c>
      <c r="M137">
        <f t="shared" si="33"/>
        <v>23.032087852820464</v>
      </c>
      <c r="N137">
        <f t="shared" si="39"/>
        <v>48.875951638750735</v>
      </c>
      <c r="O137" s="23">
        <f t="shared" si="40"/>
        <v>0.89120141026897959</v>
      </c>
      <c r="P137" s="23">
        <f t="shared" si="41"/>
        <v>1.9630634076987563</v>
      </c>
      <c r="Q137" s="22">
        <f>IF(H137=1,L137*(1+FixedParams!$B$25)+M137*FixedParams!$B$33*(1+FixedParams!$B$28)/FixedParams!$B$32,L137*(1+FixedParams!$B$23)+M137*FixedParams!$B$33*(1+FixedParams!$B$26)/FixedParams!$B$32)</f>
        <v>91.230350828424008</v>
      </c>
      <c r="R137" s="23">
        <f t="shared" si="42"/>
        <v>18.171823108703052</v>
      </c>
      <c r="S137" s="23">
        <f>R137^((FixedParams!$B$41-1)/FixedParams!$B$41)*EXP($C137)</f>
        <v>0.26572370205196366</v>
      </c>
      <c r="T137" s="7">
        <f>(L137*FixedParams!$B$32*(FixedParams!$C$25-FixedParams!$C$23)+FixedParams!$B$33*(FixedParams!$C$28-FixedParams!$C$26)*M137)/N137</f>
        <v>1540.9361148278215</v>
      </c>
      <c r="U137" s="7">
        <f>(L137*FixedParams!$B$32*(FixedParams!$C$25-FixedParams!$C$23)*$Z$12/$B$12+FixedParams!$B$33*(FixedParams!$C$28-FixedParams!$C$26)*M137)/N137</f>
        <v>963.2475179322239</v>
      </c>
      <c r="V137" s="14">
        <f t="shared" si="34"/>
        <v>-0.8238243787454621</v>
      </c>
      <c r="W137" s="14">
        <f t="shared" si="63"/>
        <v>0.7971307081806428</v>
      </c>
      <c r="X137" s="23"/>
      <c r="Y137" s="23">
        <f>EXP(-$D$17)*(($B137*FixedParams!$B$30)^$B$11*(1+FixedParams!$C$24)^(1-$B$11)+(1-$B137)^$B$11*((1+FixedParams!$C$27)/$Z$12)^(1-$B$11))^(1/(1-$B$11))</f>
        <v>6.7821954834832141</v>
      </c>
      <c r="Z137" s="23">
        <f>EXP($D137-$D$17)*(($B137*FixedParams!$C$31)^$B$11*(1+FixedParams!$C$25)^(1-$B$11)+(1-$B137)^$B$11*((1+FixedParams!$C$28)/$Z$12)^(1-$B$11))^(1/(1-$B$11))</f>
        <v>6.3293407489332658</v>
      </c>
      <c r="AA137" s="23">
        <f>EXP($D137-$D$17)*(($B137*FixedParams!$C$30)^$B$11*(1+FixedParams!$C$23)^(1-$B$11)+(1-$B137)^$B$11*((1+FixedParams!$C$26)/$Z$12)^(1-$B$11))^(1/(1-$B$11))</f>
        <v>6.2188043957991228</v>
      </c>
      <c r="AB137">
        <f>IF(FixedParams!$H$6=1,IF(Z137&lt;=MIN(Y137:AA137),1,0),$H137)</f>
        <v>0</v>
      </c>
      <c r="AC137">
        <f>IF(FixedParams!$H$6=1,IF(AA137&lt;=MIN(Y137:AA137),1,0),IF(AA137&lt;=Y137,1,0)*(1-$H137))</f>
        <v>1</v>
      </c>
      <c r="AD137" s="23">
        <f>$Z$13*IF(AB137=1,1,IF(AC137=1,FixedParams!$C$46,FixedParams!$C$47))</f>
        <v>0.34188853998947488</v>
      </c>
      <c r="AE137">
        <f>EXP($C137*FixedParams!$B$41)*EXP(IF(AB137+AC137=1,(1-FixedParams!$B$41)*$D137,0))*($B137^((FixedParams!$B$41-1)*$B$11/($B$11-1)))*((1/$B137-1)^$B$11*(AD137)^($B$11-1)+1)^((FixedParams!$B$41-$B$11)/($B$11-1))/((1+IF(AB137=1,FixedParams!$C$25,IF(AC137=1,FixedParams!$C$23,FixedParams!$C$24)))^FixedParams!$B$41)</f>
        <v>7.3854289337543275E-2</v>
      </c>
      <c r="AF137">
        <f t="shared" si="44"/>
        <v>0.80693018335830713</v>
      </c>
      <c r="AG137">
        <f t="shared" si="45"/>
        <v>30.258867948449886</v>
      </c>
      <c r="AH137">
        <f t="shared" si="46"/>
        <v>22.047793445508027</v>
      </c>
      <c r="AI137">
        <f t="shared" si="47"/>
        <v>52.30666139395791</v>
      </c>
      <c r="AJ137" s="23">
        <f t="shared" si="48"/>
        <v>0.72863907146392437</v>
      </c>
      <c r="AK137" s="23">
        <f t="shared" si="49"/>
        <v>2.0459039535879437</v>
      </c>
      <c r="AL137" s="22">
        <f>IF(AB137=1,AG137*(1+FixedParams!$C$25)+AH137*(1+FixedParams!$C$28)/$Z$12,IF(AC137=1,AG137*(1+FixedParams!$C$23)+AH137*(1+FixedParams!$C$26)/$Z$12,AG137*(1+FixedParams!$C$24)+AH137*(1+FixedParams!$C$27)/$Z$12))</f>
        <v>109.50096204715592</v>
      </c>
      <c r="AM137" s="23">
        <f t="shared" si="50"/>
        <v>17.60804088340922</v>
      </c>
      <c r="AN137" s="23">
        <f>AM137^((FixedParams!$B$41-1)/FixedParams!$B$41)*EXP($C137)</f>
        <v>0.26573208526095043</v>
      </c>
      <c r="AO137" s="23">
        <f t="shared" si="51"/>
        <v>6.783824288392018E-2</v>
      </c>
      <c r="AP137" s="23">
        <f t="shared" si="52"/>
        <v>-3.1516547484886311E-2</v>
      </c>
      <c r="AR137" s="23">
        <f>EXP(-$D$17)*(($B137*FixedParams!$B$30)^$B$11*(1+FixedParams!$C$24)^(1-$B$11)+(1-$B137)^$B$11*((1+FixedParams!$C$27)/$AS$12)^(1-$B$11))^(1/(1-$B$11))</f>
        <v>7.0597505509516401</v>
      </c>
      <c r="AS137" s="23">
        <f>EXP($D137-$D$17)*(($B137*FixedParams!$C$31)^$B$11*(1+FixedParams!$C$25)^(1-$B$11)+(1-$B137)^$B$11*((1+FixedParams!$C$28)/$AS$12)^(1-$B$11))^(1/(1-$B$11))</f>
        <v>6.5844142707189341</v>
      </c>
      <c r="AT137" s="23">
        <f>EXP($D137-$D$17)*(($B137*FixedParams!$C$30)^$B$11*(1+FixedParams!$C$23)^(1-$B$11)+(1-$B137)^$B$11*((1+FixedParams!$C$26)/$AS$12)^(1-$B$11))^(1/(1-$B$11))</f>
        <v>6.4608980530025075</v>
      </c>
      <c r="AU137">
        <f>IF(FixedParams!$H$6=1,IF(AS137&lt;=MIN(AR137:AT137),1,0),$H137)</f>
        <v>0</v>
      </c>
      <c r="AV137">
        <f>IF(FixedParams!$H$6=1,IF(AT137&lt;=MIN(AR137:AT137),1,0),IF(AT137&lt;=AR137,1,0)*(1-$H137))</f>
        <v>1</v>
      </c>
      <c r="AW137" s="23">
        <f>$AS$13*IF(AU137=1,1,IF(AV137=1,FixedParams!$C$46,FixedParams!$C$47))</f>
        <v>0.32315108629483641</v>
      </c>
      <c r="AX137">
        <f>EXP($C137*FixedParams!$B$41)*EXP(IF(AU137+AV137=1,(1-FixedParams!$B$41)*$D137,0))*($B137^((FixedParams!$B$41-1)*$B$11/($B$11-1)))*((1/$B137-1)^$B$11*(AW137)^($B$11-1)+1)^((FixedParams!$B$41-$B$11)/($B$11-1))/((1+IF(AU137=1,FixedParams!$C$25,IF(AV137=1,FixedParams!$C$23,FixedParams!$C$24)))^FixedParams!$B$41)</f>
        <v>7.5280987135204341E-2</v>
      </c>
      <c r="AY137">
        <f t="shared" si="53"/>
        <v>0.80060746087723511</v>
      </c>
      <c r="AZ137">
        <f t="shared" si="54"/>
        <v>32.908441560296993</v>
      </c>
      <c r="BA137">
        <f t="shared" si="55"/>
        <v>22.034407976040185</v>
      </c>
      <c r="BB137">
        <f t="shared" si="56"/>
        <v>54.942849536337178</v>
      </c>
      <c r="BC137" s="23">
        <f t="shared" si="57"/>
        <v>0.66956704515062815</v>
      </c>
      <c r="BD137" s="23">
        <f t="shared" si="58"/>
        <v>2.0090572363590709</v>
      </c>
      <c r="BE137" s="22">
        <f>IF(AU137=1,AZ137*(1+FixedParams!$C$25)+BA137*(1+FixedParams!$C$28)/$AS$12,IF(AV137=1,AZ137*(1+FixedParams!$C$23)+BA137*(1+FixedParams!$C$26)/$AS$12,AZ137*(1+FixedParams!$C$24)+BA137*(1+FixedParams!$C$27)/$AS$12))</f>
        <v>116.83677988526804</v>
      </c>
      <c r="BF137" s="23">
        <f t="shared" si="59"/>
        <v>18.083674889587783</v>
      </c>
      <c r="BG137" s="23">
        <f>BF137^((FixedParams!$B$41-1)/FixedParams!$B$41)*EXP($C137)</f>
        <v>0.26572499546246348</v>
      </c>
      <c r="BH137" s="23">
        <f t="shared" si="60"/>
        <v>0.11700805666960011</v>
      </c>
      <c r="BI137" s="23">
        <f t="shared" si="61"/>
        <v>-4.8626220943793676E-3</v>
      </c>
      <c r="BJ137" s="23">
        <f t="shared" si="35"/>
        <v>8.8176398148589949E-3</v>
      </c>
      <c r="BK137" s="23"/>
    </row>
    <row r="138" spans="1:63">
      <c r="A138">
        <v>0.60499999999999998</v>
      </c>
      <c r="B138">
        <f t="shared" si="36"/>
        <v>0.29862346432679998</v>
      </c>
      <c r="C138">
        <f>(D138-$D$17)*FixedParams!$B$41+$D$9*($A138-0.5)^2+$A138*$B$10</f>
        <v>-1.3294133591776571</v>
      </c>
      <c r="D138">
        <f>(A138-$B$6)*FixedParams!$B$40/(FixedParams!$B$39*Sectors!$B$6)</f>
        <v>5.3387281059098006E-2</v>
      </c>
      <c r="E138">
        <f t="shared" si="37"/>
        <v>0.26463245997637258</v>
      </c>
      <c r="F138" s="23">
        <f>EXP(-$D$17)*(($B138*FixedParams!$B$30)^$B$11*(1+FixedParams!$B$23)^(1-$B$11)+(1-$B138)^$B$11*((1+FixedParams!$B$26)/$B$12)^(1-$B$11))^(1/(1-$B$11))</f>
        <v>5.0193550108311324</v>
      </c>
      <c r="G138" s="23">
        <f>EXP($D138-$D$17)*(($B138*FixedParams!$B$31)^$B$11*(1+FixedParams!$B$25)^(1-$B$11)+(1-$B138)^$B$11*((1+FixedParams!$B$28)/$B$12)^(1-$B$11))^(1/(1-$B$11))</f>
        <v>5.075038624564173</v>
      </c>
      <c r="H138">
        <f t="shared" si="38"/>
        <v>0</v>
      </c>
      <c r="I138" s="23">
        <f>$B$13*IF(H138=1,1,FixedParams!$B$46)</f>
        <v>0.39101505882574561</v>
      </c>
      <c r="J138">
        <f>EXP($C138*FixedParams!$B$41)*EXP(IF(H138=1,(1-FixedParams!$B$41)*$D138,0))*($B138^((FixedParams!$B$41-1)*$B$11/($B$11-1)))*((1/$B138-1)^$B$11*(I138)^($B$11-1)+1)^((FixedParams!$B$41-$B$11)/($B$11-1))/((1+IF(H138=1,FixedParams!$B$25,FixedParams!$B$24))^FixedParams!$B$41)</f>
        <v>7.5822534828267327E-2</v>
      </c>
      <c r="K138">
        <f t="shared" si="62"/>
        <v>0.57082326136717909</v>
      </c>
      <c r="L138">
        <f>K138*FixedParams!$B$8/K$15</f>
        <v>25.887471158273055</v>
      </c>
      <c r="M138">
        <f t="shared" si="33"/>
        <v>22.783519236444153</v>
      </c>
      <c r="N138">
        <f t="shared" si="39"/>
        <v>48.670990394717208</v>
      </c>
      <c r="O138" s="23">
        <f t="shared" si="40"/>
        <v>0.88009829531622874</v>
      </c>
      <c r="P138" s="23">
        <f t="shared" si="41"/>
        <v>1.9626433948274362</v>
      </c>
      <c r="Q138" s="22">
        <f>IF(H138=1,L138*(1+FixedParams!$B$25)+M138*FixedParams!$B$33*(1+FixedParams!$B$28)/FixedParams!$B$32,L138*(1+FixedParams!$B$23)+M138*FixedParams!$B$33*(1+FixedParams!$B$26)/FixedParams!$B$32)</f>
        <v>90.592962169117214</v>
      </c>
      <c r="R138" s="23">
        <f t="shared" si="42"/>
        <v>18.048725777242112</v>
      </c>
      <c r="S138" s="23">
        <f>R138^((FixedParams!$B$41-1)/FixedParams!$B$41)*EXP($C138)</f>
        <v>0.26386720065019365</v>
      </c>
      <c r="T138" s="7">
        <f>(L138*FixedParams!$B$32*(FixedParams!$C$25-FixedParams!$C$23)+FixedParams!$B$33*(FixedParams!$C$28-FixedParams!$C$26)*M138)/N138</f>
        <v>1576.3626455181518</v>
      </c>
      <c r="U138" s="7">
        <f>(L138*FixedParams!$B$32*(FixedParams!$C$25-FixedParams!$C$23)*$Z$12/$B$12+FixedParams!$B$33*(FixedParams!$C$28-FixedParams!$C$26)*M138)/N138</f>
        <v>995.26244885981635</v>
      </c>
      <c r="V138" s="14">
        <f t="shared" si="34"/>
        <v>-0.81128752759277756</v>
      </c>
      <c r="W138" s="14">
        <f t="shared" si="63"/>
        <v>0.79951791624261959</v>
      </c>
      <c r="X138" s="23"/>
      <c r="Y138" s="23">
        <f>EXP(-$D$17)*(($B138*FixedParams!$B$30)^$B$11*(1+FixedParams!$C$24)^(1-$B$11)+(1-$B138)^$B$11*((1+FixedParams!$C$27)/$Z$12)^(1-$B$11))^(1/(1-$B$11))</f>
        <v>6.7840575264831768</v>
      </c>
      <c r="Z138" s="23">
        <f>EXP($D138-$D$17)*(($B138*FixedParams!$C$31)^$B$11*(1+FixedParams!$C$25)^(1-$B$11)+(1-$B138)^$B$11*((1+FixedParams!$C$28)/$Z$12)^(1-$B$11))^(1/(1-$B$11))</f>
        <v>6.3464221790860886</v>
      </c>
      <c r="AA138" s="23">
        <f>EXP($D138-$D$17)*(($B138*FixedParams!$C$30)^$B$11*(1+FixedParams!$C$23)^(1-$B$11)+(1-$B138)^$B$11*((1+FixedParams!$C$26)/$Z$12)^(1-$B$11))^(1/(1-$B$11))</f>
        <v>6.2319416593102597</v>
      </c>
      <c r="AB138">
        <f>IF(FixedParams!$H$6=1,IF(Z138&lt;=MIN(Y138:AA138),1,0),$H138)</f>
        <v>0</v>
      </c>
      <c r="AC138">
        <f>IF(FixedParams!$H$6=1,IF(AA138&lt;=MIN(Y138:AA138),1,0),IF(AA138&lt;=Y138,1,0)*(1-$H138))</f>
        <v>1</v>
      </c>
      <c r="AD138" s="23">
        <f>$Z$13*IF(AB138=1,1,IF(AC138=1,FixedParams!$C$46,FixedParams!$C$47))</f>
        <v>0.34188853998947488</v>
      </c>
      <c r="AE138">
        <f>EXP($C138*FixedParams!$B$41)*EXP(IF(AB138+AC138=1,(1-FixedParams!$B$41)*$D138,0))*($B138^((FixedParams!$B$41-1)*$B$11/($B$11-1)))*((1/$B138-1)^$B$11*(AD138)^($B$11-1)+1)^((FixedParams!$B$41-$B$11)/($B$11-1))/((1+IF(AB138=1,FixedParams!$C$25,IF(AC138=1,FixedParams!$C$23,FixedParams!$C$24)))^FixedParams!$B$41)</f>
        <v>7.3965681695709259E-2</v>
      </c>
      <c r="AF138">
        <f t="shared" si="44"/>
        <v>0.80814725357597283</v>
      </c>
      <c r="AG138">
        <f t="shared" si="45"/>
        <v>30.304506552333891</v>
      </c>
      <c r="AH138">
        <f t="shared" si="46"/>
        <v>21.805948748770518</v>
      </c>
      <c r="AI138">
        <f t="shared" si="47"/>
        <v>52.110455301104409</v>
      </c>
      <c r="AJ138" s="23">
        <f t="shared" si="48"/>
        <v>0.71956125440000407</v>
      </c>
      <c r="AK138" s="23">
        <f t="shared" si="49"/>
        <v>2.0502259385944055</v>
      </c>
      <c r="AL138" s="22">
        <f>IF(AB138=1,AG138*(1+FixedParams!$C$25)+AH138*(1+FixedParams!$C$28)/$Z$12,IF(AC138=1,AG138*(1+FixedParams!$C$23)+AH138*(1+FixedParams!$C$26)/$Z$12,AG138*(1+FixedParams!$C$24)+AH138*(1+FixedParams!$C$27)/$Z$12))</f>
        <v>108.73617692854873</v>
      </c>
      <c r="AM138" s="23">
        <f t="shared" si="50"/>
        <v>17.448202000752275</v>
      </c>
      <c r="AN138" s="23">
        <f>AM138^((FixedParams!$B$41-1)/FixedParams!$B$41)*EXP($C138)</f>
        <v>0.26387613860491554</v>
      </c>
      <c r="AO138" s="23">
        <f t="shared" si="51"/>
        <v>6.8282433369733844E-2</v>
      </c>
      <c r="AP138" s="23">
        <f t="shared" si="52"/>
        <v>-3.3838482094838106E-2</v>
      </c>
      <c r="AR138" s="23">
        <f>EXP(-$D$17)*(($B138*FixedParams!$B$30)^$B$11*(1+FixedParams!$C$24)^(1-$B$11)+(1-$B138)^$B$11*((1+FixedParams!$C$27)/$AS$12)^(1-$B$11))^(1/(1-$B$11))</f>
        <v>7.0606620761794776</v>
      </c>
      <c r="AS138" s="23">
        <f>EXP($D138-$D$17)*(($B138*FixedParams!$C$31)^$B$11*(1+FixedParams!$C$25)^(1-$B$11)+(1-$B138)^$B$11*((1+FixedParams!$C$28)/$AS$12)^(1-$B$11))^(1/(1-$B$11))</f>
        <v>6.6012037815580253</v>
      </c>
      <c r="AT138" s="23">
        <f>EXP($D138-$D$17)*(($B138*FixedParams!$C$30)^$B$11*(1+FixedParams!$C$23)^(1-$B$11)+(1-$B138)^$B$11*((1+FixedParams!$C$26)/$AS$12)^(1-$B$11))^(1/(1-$B$11))</f>
        <v>6.473545074148638</v>
      </c>
      <c r="AU138">
        <f>IF(FixedParams!$H$6=1,IF(AS138&lt;=MIN(AR138:AT138),1,0),$H138)</f>
        <v>0</v>
      </c>
      <c r="AV138">
        <f>IF(FixedParams!$H$6=1,IF(AT138&lt;=MIN(AR138:AT138),1,0),IF(AT138&lt;=AR138,1,0)*(1-$H138))</f>
        <v>1</v>
      </c>
      <c r="AW138" s="23">
        <f>$AS$13*IF(AU138=1,1,IF(AV138=1,FixedParams!$C$46,FixedParams!$C$47))</f>
        <v>0.32315108629483641</v>
      </c>
      <c r="AX138">
        <f>EXP($C138*FixedParams!$B$41)*EXP(IF(AU138+AV138=1,(1-FixedParams!$B$41)*$D138,0))*($B138^((FixedParams!$B$41-1)*$B$11/($B$11-1)))*((1/$B138-1)^$B$11*(AW138)^($B$11-1)+1)^((FixedParams!$B$41-$B$11)/($B$11-1))/((1+IF(AU138=1,FixedParams!$C$25,IF(AV138=1,FixedParams!$C$23,FixedParams!$C$24)))^FixedParams!$B$41)</f>
        <v>7.5388687368472276E-2</v>
      </c>
      <c r="AY138">
        <f t="shared" si="53"/>
        <v>0.80175284450693785</v>
      </c>
      <c r="AZ138">
        <f t="shared" si="54"/>
        <v>32.955521798845972</v>
      </c>
      <c r="BA138">
        <f t="shared" si="55"/>
        <v>21.791020911669307</v>
      </c>
      <c r="BB138">
        <f t="shared" si="56"/>
        <v>54.746542710515278</v>
      </c>
      <c r="BC138" s="23">
        <f t="shared" si="57"/>
        <v>0.66122518237391037</v>
      </c>
      <c r="BD138" s="23">
        <f t="shared" si="58"/>
        <v>2.0129899078148932</v>
      </c>
      <c r="BE138" s="22">
        <f>IF(AU138=1,AZ138*(1+FixedParams!$C$25)+BA138*(1+FixedParams!$C$28)/$AS$12,IF(AV138=1,AZ138*(1+FixedParams!$C$23)+BA138*(1+FixedParams!$C$26)/$AS$12,AZ138*(1+FixedParams!$C$24)+BA138*(1+FixedParams!$C$27)/$AS$12))</f>
        <v>116.02074142753608</v>
      </c>
      <c r="BF138" s="23">
        <f t="shared" si="59"/>
        <v>17.922288344117916</v>
      </c>
      <c r="BG138" s="23">
        <f>BF138^((FixedParams!$B$41-1)/FixedParams!$B$41)*EXP($C138)</f>
        <v>0.2638690574976294</v>
      </c>
      <c r="BH138" s="23">
        <f t="shared" si="60"/>
        <v>0.1176310470419385</v>
      </c>
      <c r="BI138" s="23">
        <f t="shared" si="61"/>
        <v>-7.0299910598483383E-3</v>
      </c>
      <c r="BJ138" s="23">
        <f t="shared" si="35"/>
        <v>6.6502708493900243E-3</v>
      </c>
      <c r="BK138" s="23"/>
    </row>
    <row r="139" spans="1:63">
      <c r="A139">
        <v>0.61</v>
      </c>
      <c r="B139">
        <f t="shared" si="36"/>
        <v>0.30037105415629906</v>
      </c>
      <c r="C139">
        <f>(D139-$D$17)*FixedParams!$B$41+$D$9*($A139-0.5)^2+$A139*$B$10</f>
        <v>-1.336218770877432</v>
      </c>
      <c r="D139">
        <f>(A139-$B$6)*FixedParams!$B$40/(FixedParams!$B$39*Sectors!$B$6)</f>
        <v>5.6073752100465786E-2</v>
      </c>
      <c r="E139">
        <f t="shared" si="37"/>
        <v>0.26283764130414639</v>
      </c>
      <c r="F139" s="23">
        <f>EXP(-$D$17)*(($B139*FixedParams!$B$30)^$B$11*(1+FixedParams!$B$23)^(1-$B$11)+(1-$B139)^$B$11*((1+FixedParams!$B$26)/$B$12)^(1-$B$11))^(1/(1-$B$11))</f>
        <v>5.0181695492503007</v>
      </c>
      <c r="G139" s="23">
        <f>EXP($D139-$D$17)*(($B139*FixedParams!$B$31)^$B$11*(1+FixedParams!$B$25)^(1-$B$11)+(1-$B139)^$B$11*((1+FixedParams!$B$28)/$B$12)^(1-$B$11))^(1/(1-$B$11))</f>
        <v>5.0869044166285002</v>
      </c>
      <c r="H139">
        <f t="shared" si="38"/>
        <v>0</v>
      </c>
      <c r="I139" s="23">
        <f>$B$13*IF(H139=1,1,FixedParams!$B$46)</f>
        <v>0.39101505882574561</v>
      </c>
      <c r="J139">
        <f>EXP($C139*FixedParams!$B$41)*EXP(IF(H139=1,(1-FixedParams!$B$41)*$D139,0))*($B139^((FixedParams!$B$41-1)*$B$11/($B$11-1)))*((1/$B139-1)^$B$11*(I139)^($B$11-1)+1)^((FixedParams!$B$41-$B$11)/($B$11-1))/((1+IF(H139=1,FixedParams!$B$25,FixedParams!$B$24))^FixedParams!$B$41)</f>
        <v>7.5961849795355238E-2</v>
      </c>
      <c r="K139">
        <f t="shared" si="62"/>
        <v>0.57187208180097893</v>
      </c>
      <c r="L139">
        <f>K139*FixedParams!$B$8/K$15</f>
        <v>25.935036333989917</v>
      </c>
      <c r="M139">
        <f t="shared" si="33"/>
        <v>22.541957240274723</v>
      </c>
      <c r="N139">
        <f t="shared" si="39"/>
        <v>48.47699357426464</v>
      </c>
      <c r="O139" s="23">
        <f t="shared" si="40"/>
        <v>0.86917006592860269</v>
      </c>
      <c r="P139" s="23">
        <f t="shared" si="41"/>
        <v>1.9621798614976715</v>
      </c>
      <c r="Q139" s="22">
        <f>IF(H139=1,L139*(1+FixedParams!$B$25)+M139*FixedParams!$B$33*(1+FixedParams!$B$28)/FixedParams!$B$32,L139*(1+FixedParams!$B$23)+M139*FixedParams!$B$33*(1+FixedParams!$B$26)/FixedParams!$B$32)</f>
        <v>89.979123947470029</v>
      </c>
      <c r="R139" s="23">
        <f t="shared" si="42"/>
        <v>17.930666364374364</v>
      </c>
      <c r="S139" s="23">
        <f>R139^((FixedParams!$B$41-1)/FixedParams!$B$41)*EXP($C139)</f>
        <v>0.2620792938490476</v>
      </c>
      <c r="T139" s="7">
        <f>(L139*FixedParams!$B$32*(FixedParams!$C$25-FixedParams!$C$23)+FixedParams!$B$33*(FixedParams!$C$28-FixedParams!$C$26)*M139)/N139</f>
        <v>1611.6421564531934</v>
      </c>
      <c r="U139" s="7">
        <f>(L139*FixedParams!$B$32*(FixedParams!$C$25-FixedParams!$C$23)*$Z$12/$B$12+FixedParams!$B$33*(FixedParams!$C$28-FixedParams!$C$26)*M139)/N139</f>
        <v>1027.1445181377112</v>
      </c>
      <c r="V139" s="14">
        <f t="shared" si="34"/>
        <v>-0.79879273627834435</v>
      </c>
      <c r="W139" s="14">
        <f t="shared" si="63"/>
        <v>0.80189560917515224</v>
      </c>
      <c r="X139" s="23"/>
      <c r="Y139" s="23">
        <f>EXP(-$D$17)*(($B139*FixedParams!$B$30)^$B$11*(1+FixedParams!$C$24)^(1-$B$11)+(1-$B139)^$B$11*((1+FixedParams!$C$27)/$Z$12)^(1-$B$11))^(1/(1-$B$11))</f>
        <v>6.7857749026137588</v>
      </c>
      <c r="Z139" s="23">
        <f>EXP($D139-$D$17)*(($B139*FixedParams!$C$31)^$B$11*(1+FixedParams!$C$25)^(1-$B$11)+(1-$B139)^$B$11*((1+FixedParams!$C$28)/$Z$12)^(1-$B$11))^(1/(1-$B$11))</f>
        <v>6.363410499701307</v>
      </c>
      <c r="AA139" s="23">
        <f>EXP($D139-$D$17)*(($B139*FixedParams!$C$30)^$B$11*(1+FixedParams!$C$23)^(1-$B$11)+(1-$B139)^$B$11*((1+FixedParams!$C$26)/$Z$12)^(1-$B$11))^(1/(1-$B$11))</f>
        <v>6.2449649946843344</v>
      </c>
      <c r="AB139">
        <f>IF(FixedParams!$H$6=1,IF(Z139&lt;=MIN(Y139:AA139),1,0),$H139)</f>
        <v>0</v>
      </c>
      <c r="AC139">
        <f>IF(FixedParams!$H$6=1,IF(AA139&lt;=MIN(Y139:AA139),1,0),IF(AA139&lt;=Y139,1,0)*(1-$H139))</f>
        <v>1</v>
      </c>
      <c r="AD139" s="23">
        <f>$Z$13*IF(AB139=1,1,IF(AC139=1,FixedParams!$C$46,FixedParams!$C$47))</f>
        <v>0.34188853998947488</v>
      </c>
      <c r="AE139">
        <f>EXP($C139*FixedParams!$B$41)*EXP(IF(AB139+AC139=1,(1-FixedParams!$B$41)*$D139,0))*($B139^((FixedParams!$B$41-1)*$B$11/($B$11-1)))*((1/$B139-1)^$B$11*(AD139)^($B$11-1)+1)^((FixedParams!$B$41-$B$11)/($B$11-1))/((1+IF(AB139=1,FixedParams!$C$25,IF(AC139=1,FixedParams!$C$23,FixedParams!$C$24)))^FixedParams!$B$41)</f>
        <v>7.4088320942916105E-2</v>
      </c>
      <c r="AF139">
        <f t="shared" si="44"/>
        <v>0.809487207031936</v>
      </c>
      <c r="AG139">
        <f t="shared" si="45"/>
        <v>30.354753123248262</v>
      </c>
      <c r="AH139">
        <f t="shared" si="46"/>
        <v>21.570889613622995</v>
      </c>
      <c r="AI139">
        <f t="shared" si="47"/>
        <v>51.925642736871254</v>
      </c>
      <c r="AJ139" s="23">
        <f t="shared" si="48"/>
        <v>0.71062642236092399</v>
      </c>
      <c r="AK139" s="23">
        <f t="shared" si="49"/>
        <v>2.0545104427586978</v>
      </c>
      <c r="AL139" s="22">
        <f>IF(AB139=1,AG139*(1+FixedParams!$C$25)+AH139*(1+FixedParams!$C$28)/$Z$12,IF(AC139=1,AG139*(1+FixedParams!$C$23)+AH139*(1+FixedParams!$C$26)/$Z$12,AG139*(1+FixedParams!$C$24)+AH139*(1+FixedParams!$C$27)/$Z$12))</f>
        <v>107.99965519604345</v>
      </c>
      <c r="AM139" s="23">
        <f t="shared" si="50"/>
        <v>17.293876793220125</v>
      </c>
      <c r="AN139" s="23">
        <f>AM139^((FixedParams!$B$41-1)/FixedParams!$B$41)*EXP($C139)</f>
        <v>0.26208878028258098</v>
      </c>
      <c r="AO139" s="23">
        <f t="shared" si="51"/>
        <v>6.8723421757191996E-2</v>
      </c>
      <c r="AP139" s="23">
        <f t="shared" si="52"/>
        <v>-3.6159955436301017E-2</v>
      </c>
      <c r="AR139" s="23">
        <f>EXP(-$D$17)*(($B139*FixedParams!$B$30)^$B$11*(1+FixedParams!$C$24)^(1-$B$11)+(1-$B139)^$B$11*((1+FixedParams!$C$27)/$AS$12)^(1-$B$11))^(1/(1-$B$11))</f>
        <v>7.0614207205050263</v>
      </c>
      <c r="AS139" s="23">
        <f>EXP($D139-$D$17)*(($B139*FixedParams!$C$31)^$B$11*(1+FixedParams!$C$25)^(1-$B$11)+(1-$B139)^$B$11*((1+FixedParams!$C$28)/$AS$12)^(1-$B$11))^(1/(1-$B$11))</f>
        <v>6.6178897510458592</v>
      </c>
      <c r="AT139" s="23">
        <f>EXP($D139-$D$17)*(($B139*FixedParams!$C$30)^$B$11*(1+FixedParams!$C$23)^(1-$B$11)+(1-$B139)^$B$11*((1+FixedParams!$C$26)/$AS$12)^(1-$B$11))^(1/(1-$B$11))</f>
        <v>6.4860686813800061</v>
      </c>
      <c r="AU139">
        <f>IF(FixedParams!$H$6=1,IF(AS139&lt;=MIN(AR139:AT139),1,0),$H139)</f>
        <v>0</v>
      </c>
      <c r="AV139">
        <f>IF(FixedParams!$H$6=1,IF(AT139&lt;=MIN(AR139:AT139),1,0),IF(AT139&lt;=AR139,1,0)*(1-$H139))</f>
        <v>1</v>
      </c>
      <c r="AW139" s="23">
        <f>$AS$13*IF(AU139=1,1,IF(AV139=1,FixedParams!$C$46,FixedParams!$C$47))</f>
        <v>0.32315108629483641</v>
      </c>
      <c r="AX139">
        <f>EXP($C139*FixedParams!$B$41)*EXP(IF(AU139+AV139=1,(1-FixedParams!$B$41)*$D139,0))*($B139^((FixedParams!$B$41-1)*$B$11/($B$11-1)))*((1/$B139-1)^$B$11*(AW139)^($B$11-1)+1)^((FixedParams!$B$41-$B$11)/($B$11-1))/((1+IF(AU139=1,FixedParams!$C$25,IF(AV139=1,FixedParams!$C$23,FixedParams!$C$24)))^FixedParams!$B$41)</f>
        <v>7.5507826884037246E-2</v>
      </c>
      <c r="AY139">
        <f t="shared" si="53"/>
        <v>0.80301988401686497</v>
      </c>
      <c r="AZ139">
        <f t="shared" si="54"/>
        <v>33.007602622101523</v>
      </c>
      <c r="BA139">
        <f t="shared" si="55"/>
        <v>21.554450139208065</v>
      </c>
      <c r="BB139">
        <f t="shared" si="56"/>
        <v>54.562052761309587</v>
      </c>
      <c r="BC139" s="23">
        <f t="shared" si="57"/>
        <v>0.6530147125794421</v>
      </c>
      <c r="BD139" s="23">
        <f t="shared" si="58"/>
        <v>2.0168842029310041</v>
      </c>
      <c r="BE139" s="22">
        <f>IF(AU139=1,AZ139*(1+FixedParams!$C$25)+BA139*(1+FixedParams!$C$28)/$AS$12,IF(AV139=1,AZ139*(1+FixedParams!$C$23)+BA139*(1+FixedParams!$C$26)/$AS$12,AZ139*(1+FixedParams!$C$24)+BA139*(1+FixedParams!$C$27)/$AS$12))</f>
        <v>115.23486003513379</v>
      </c>
      <c r="BF139" s="23">
        <f t="shared" si="59"/>
        <v>17.766518625673246</v>
      </c>
      <c r="BG139" s="23">
        <f>BF139^((FixedParams!$B$41-1)/FixedParams!$B$41)*EXP($C139)</f>
        <v>0.26208170654842339</v>
      </c>
      <c r="BH139" s="23">
        <f t="shared" si="60"/>
        <v>0.1182493106457775</v>
      </c>
      <c r="BI139" s="23">
        <f t="shared" si="61"/>
        <v>-9.1967417438676684E-3</v>
      </c>
      <c r="BJ139" s="23">
        <f t="shared" si="35"/>
        <v>4.4835201653706941E-3</v>
      </c>
      <c r="BK139" s="23"/>
    </row>
    <row r="140" spans="1:63">
      <c r="A140">
        <v>0.61499999999999999</v>
      </c>
      <c r="B140">
        <f t="shared" si="36"/>
        <v>0.30211864398579813</v>
      </c>
      <c r="C140">
        <f>(D140-$D$17)*FixedParams!$B$41+$D$9*($A140-0.5)^2+$A140*$B$10</f>
        <v>-1.3428116842389013</v>
      </c>
      <c r="D140">
        <f>(A140-$B$6)*FixedParams!$B$40/(FixedParams!$B$39*Sectors!$B$6)</f>
        <v>5.876022314183358E-2</v>
      </c>
      <c r="E140">
        <f t="shared" si="37"/>
        <v>0.26111047529098952</v>
      </c>
      <c r="F140" s="23">
        <f>EXP(-$D$17)*(($B140*FixedParams!$B$30)^$B$11*(1+FixedParams!$B$23)^(1-$B$11)+(1-$B140)^$B$11*((1+FixedParams!$B$26)/$B$12)^(1-$B$11))^(1/(1-$B$11))</f>
        <v>5.0168730954715341</v>
      </c>
      <c r="G140" s="23">
        <f>EXP($D140-$D$17)*(($B140*FixedParams!$B$31)^$B$11*(1+FixedParams!$B$25)^(1-$B$11)+(1-$B140)^$B$11*((1+FixedParams!$B$28)/$B$12)^(1-$B$11))^(1/(1-$B$11))</f>
        <v>5.0986840702986536</v>
      </c>
      <c r="H140">
        <f t="shared" si="38"/>
        <v>0</v>
      </c>
      <c r="I140" s="23">
        <f>$B$13*IF(H140=1,1,FixedParams!$B$46)</f>
        <v>0.39101505882574561</v>
      </c>
      <c r="J140">
        <f>EXP($C140*FixedParams!$B$41)*EXP(IF(H140=1,(1-FixedParams!$B$41)*$D140,0))*($B140^((FixedParams!$B$41-1)*$B$11/($B$11-1)))*((1/$B140-1)^$B$11*(I140)^($B$11-1)+1)^((FixedParams!$B$41-$B$11)/($B$11-1))/((1+IF(H140=1,FixedParams!$B$25,FixedParams!$B$24))^FixedParams!$B$41)</f>
        <v>7.6112867072134022E-2</v>
      </c>
      <c r="K140">
        <f t="shared" si="62"/>
        <v>0.57300900204044203</v>
      </c>
      <c r="L140">
        <f>K140*FixedParams!$B$8/K$15</f>
        <v>25.986596934092063</v>
      </c>
      <c r="M140">
        <f t="shared" si="33"/>
        <v>22.307234850822997</v>
      </c>
      <c r="N140">
        <f t="shared" si="39"/>
        <v>48.293831784915056</v>
      </c>
      <c r="O140" s="23">
        <f t="shared" si="40"/>
        <v>0.85841308530698468</v>
      </c>
      <c r="P140" s="23">
        <f t="shared" si="41"/>
        <v>1.9616729285471024</v>
      </c>
      <c r="Q140" s="22">
        <f>IF(H140=1,L140*(1+FixedParams!$B$25)+M140*FixedParams!$B$33*(1+FixedParams!$B$28)/FixedParams!$B$32,L140*(1+FixedParams!$B$23)+M140*FixedParams!$B$33*(1+FixedParams!$B$26)/FixedParams!$B$32)</f>
        <v>89.38841685918392</v>
      </c>
      <c r="R140" s="23">
        <f t="shared" si="42"/>
        <v>17.817555907457596</v>
      </c>
      <c r="S140" s="23">
        <f>R140^((FixedParams!$B$41-1)/FixedParams!$B$41)*EXP($C140)</f>
        <v>0.2603587603544113</v>
      </c>
      <c r="T140" s="7">
        <f>(L140*FixedParams!$B$32*(FixedParams!$C$25-FixedParams!$C$23)+FixedParams!$B$33*(FixedParams!$C$28-FixedParams!$C$26)*M140)/N140</f>
        <v>1646.7740405093691</v>
      </c>
      <c r="U140" s="7">
        <f>(L140*FixedParams!$B$32*(FixedParams!$C$25-FixedParams!$C$23)*$Z$12/$B$12+FixedParams!$B$33*(FixedParams!$C$28-FixedParams!$C$26)*M140)/N140</f>
        <v>1058.8931771087582</v>
      </c>
      <c r="V140" s="14">
        <f t="shared" si="34"/>
        <v>-0.78633936216959377</v>
      </c>
      <c r="W140" s="14">
        <f t="shared" si="63"/>
        <v>0.80426431841336021</v>
      </c>
      <c r="X140" s="23"/>
      <c r="Y140" s="23">
        <f>EXP(-$D$17)*(($B140*FixedParams!$B$30)^$B$11*(1+FixedParams!$C$24)^(1-$B$11)+(1-$B140)^$B$11*((1+FixedParams!$C$27)/$Z$12)^(1-$B$11))^(1/(1-$B$11))</f>
        <v>6.7873476831202817</v>
      </c>
      <c r="Z140" s="23">
        <f>EXP($D140-$D$17)*(($B140*FixedParams!$C$31)^$B$11*(1+FixedParams!$C$25)^(1-$B$11)+(1-$B140)^$B$11*((1+FixedParams!$C$28)/$Z$12)^(1-$B$11))^(1/(1-$B$11))</f>
        <v>6.3803049532670721</v>
      </c>
      <c r="AA140" s="23">
        <f>EXP($D140-$D$17)*(($B140*FixedParams!$C$30)^$B$11*(1+FixedParams!$C$23)^(1-$B$11)+(1-$B140)^$B$11*((1+FixedParams!$C$26)/$Z$12)^(1-$B$11))^(1/(1-$B$11))</f>
        <v>6.2578739523219982</v>
      </c>
      <c r="AB140">
        <f>IF(FixedParams!$H$6=1,IF(Z140&lt;=MIN(Y140:AA140),1,0),$H140)</f>
        <v>0</v>
      </c>
      <c r="AC140">
        <f>IF(FixedParams!$H$6=1,IF(AA140&lt;=MIN(Y140:AA140),1,0),IF(AA140&lt;=Y140,1,0)*(1-$H140))</f>
        <v>1</v>
      </c>
      <c r="AD140" s="23">
        <f>$Z$13*IF(AB140=1,1,IF(AC140=1,FixedParams!$C$46,FixedParams!$C$47))</f>
        <v>0.34188853998947488</v>
      </c>
      <c r="AE140">
        <f>EXP($C140*FixedParams!$B$41)*EXP(IF(AB140+AC140=1,(1-FixedParams!$B$41)*$D140,0))*($B140^((FixedParams!$B$41-1)*$B$11/($B$11-1)))*((1/$B140-1)^$B$11*(AD140)^($B$11-1)+1)^((FixedParams!$B$41-$B$11)/($B$11-1))/((1+IF(AB140=1,FixedParams!$C$25,IF(AC140=1,FixedParams!$C$23,FixedParams!$C$24)))^FixedParams!$B$41)</f>
        <v>7.4222308939400405E-2</v>
      </c>
      <c r="AF140">
        <f t="shared" si="44"/>
        <v>0.810951156648684</v>
      </c>
      <c r="AG140">
        <f t="shared" si="45"/>
        <v>30.409649394387856</v>
      </c>
      <c r="AH140">
        <f t="shared" si="46"/>
        <v>21.342452948565949</v>
      </c>
      <c r="AI140">
        <f t="shared" si="47"/>
        <v>51.752102342953805</v>
      </c>
      <c r="AJ140" s="23">
        <f t="shared" si="48"/>
        <v>0.70183160192911431</v>
      </c>
      <c r="AK140" s="23">
        <f t="shared" si="49"/>
        <v>2.0587573181686136</v>
      </c>
      <c r="AL140" s="22">
        <f>IF(AB140=1,AG140*(1+FixedParams!$C$25)+AH140*(1+FixedParams!$C$28)/$Z$12,IF(AC140=1,AG140*(1+FixedParams!$C$23)+AH140*(1+FixedParams!$C$26)/$Z$12,AG140*(1+FixedParams!$C$24)+AH140*(1+FixedParams!$C$27)/$Z$12))</f>
        <v>107.29089376784358</v>
      </c>
      <c r="AM140" s="23">
        <f t="shared" si="50"/>
        <v>17.144943248342841</v>
      </c>
      <c r="AN140" s="23">
        <f>AM140^((FixedParams!$B$41-1)/FixedParams!$B$41)*EXP($C140)</f>
        <v>0.26036878943732261</v>
      </c>
      <c r="AO140" s="23">
        <f t="shared" si="51"/>
        <v>6.9161210117998181E-2</v>
      </c>
      <c r="AP140" s="23">
        <f t="shared" si="52"/>
        <v>-3.8480982362637202E-2</v>
      </c>
      <c r="AR140" s="23">
        <f>EXP(-$D$17)*(($B140*FixedParams!$B$30)^$B$11*(1+FixedParams!$C$24)^(1-$B$11)+(1-$B140)^$B$11*((1+FixedParams!$C$27)/$AS$12)^(1-$B$11))^(1/(1-$B$11))</f>
        <v>7.0620266626524222</v>
      </c>
      <c r="AS140" s="23">
        <f>EXP($D140-$D$17)*(($B140*FixedParams!$C$31)^$B$11*(1+FixedParams!$C$25)^(1-$B$11)+(1-$B140)^$B$11*((1+FixedParams!$C$28)/$AS$12)^(1-$B$11))^(1/(1-$B$11))</f>
        <v>6.6344714630063812</v>
      </c>
      <c r="AT140" s="23">
        <f>EXP($D140-$D$17)*(($B140*FixedParams!$C$30)^$B$11*(1+FixedParams!$C$23)^(1-$B$11)+(1-$B140)^$B$11*((1+FixedParams!$C$26)/$AS$12)^(1-$B$11))^(1/(1-$B$11))</f>
        <v>6.4984684999911009</v>
      </c>
      <c r="AU140">
        <f>IF(FixedParams!$H$6=1,IF(AS140&lt;=MIN(AR140:AT140),1,0),$H140)</f>
        <v>0</v>
      </c>
      <c r="AV140">
        <f>IF(FixedParams!$H$6=1,IF(AT140&lt;=MIN(AR140:AT140),1,0),IF(AT140&lt;=AR140,1,0)*(1-$H140))</f>
        <v>1</v>
      </c>
      <c r="AW140" s="23">
        <f>$AS$13*IF(AU140=1,1,IF(AV140=1,FixedParams!$C$46,FixedParams!$C$47))</f>
        <v>0.32315108629483641</v>
      </c>
      <c r="AX140">
        <f>EXP($C140*FixedParams!$B$41)*EXP(IF(AU140+AV140=1,(1-FixedParams!$B$41)*$D140,0))*($B140^((FixedParams!$B$41-1)*$B$11/($B$11-1)))*((1/$B140-1)^$B$11*(AW140)^($B$11-1)+1)^((FixedParams!$B$41-$B$11)/($B$11-1))/((1+IF(AU140=1,FixedParams!$C$25,IF(AV140=1,FixedParams!$C$23,FixedParams!$C$24)))^FixedParams!$B$41)</f>
        <v>7.5638507037237429E-2</v>
      </c>
      <c r="AY140">
        <f t="shared" si="53"/>
        <v>0.80440965731317871</v>
      </c>
      <c r="AZ140">
        <f t="shared" si="54"/>
        <v>33.064728336685413</v>
      </c>
      <c r="BA140">
        <f t="shared" si="55"/>
        <v>21.324531246632976</v>
      </c>
      <c r="BB140">
        <f t="shared" si="56"/>
        <v>54.389259583318392</v>
      </c>
      <c r="BC140" s="23">
        <f t="shared" si="57"/>
        <v>0.64493290340974452</v>
      </c>
      <c r="BD140" s="23">
        <f t="shared" si="58"/>
        <v>2.0207400051903481</v>
      </c>
      <c r="BE140" s="22">
        <f>IF(AU140=1,AZ140*(1+FixedParams!$C$25)+BA140*(1+FixedParams!$C$28)/$AS$12,IF(AV140=1,AZ140*(1+FixedParams!$C$23)+BA140*(1+FixedParams!$C$26)/$AS$12,AZ140*(1+FixedParams!$C$24)+BA140*(1+FixedParams!$C$27)/$AS$12))</f>
        <v>114.47859891056532</v>
      </c>
      <c r="BF140" s="23">
        <f t="shared" si="59"/>
        <v>17.616242797933406</v>
      </c>
      <c r="BG140" s="23">
        <f>BF140^((FixedParams!$B$41-1)/FixedParams!$B$41)*EXP($C140)</f>
        <v>0.26036172176202516</v>
      </c>
      <c r="BH140" s="23">
        <f t="shared" si="60"/>
        <v>0.11886285405211418</v>
      </c>
      <c r="BI140" s="23">
        <f t="shared" si="61"/>
        <v>-1.1362895479827924E-2</v>
      </c>
      <c r="BJ140" s="23">
        <f t="shared" si="35"/>
        <v>2.317366429410439E-3</v>
      </c>
      <c r="BK140" s="23"/>
    </row>
    <row r="141" spans="1:63">
      <c r="A141">
        <v>0.62</v>
      </c>
      <c r="B141">
        <f t="shared" si="36"/>
        <v>0.3038662338152972</v>
      </c>
      <c r="C141">
        <f>(D141-$D$17)*FixedParams!$B$41+$D$9*($A141-0.5)^2+$A141*$B$10</f>
        <v>-1.3491920992620654</v>
      </c>
      <c r="D141">
        <f>(A141-$B$6)*FixedParams!$B$40/(FixedParams!$B$39*Sectors!$B$6)</f>
        <v>6.1446694183201367E-2</v>
      </c>
      <c r="E141">
        <f t="shared" si="37"/>
        <v>0.25944978567008403</v>
      </c>
      <c r="F141" s="23">
        <f>EXP(-$D$17)*(($B141*FixedParams!$B$30)^$B$11*(1+FixedParams!$B$23)^(1-$B$11)+(1-$B141)^$B$11*((1+FixedParams!$B$26)/$B$12)^(1-$B$11))^(1/(1-$B$11))</f>
        <v>5.0154659671069455</v>
      </c>
      <c r="G141" s="23">
        <f>EXP($D141-$D$17)*(($B141*FixedParams!$B$31)^$B$11*(1+FixedParams!$B$25)^(1-$B$11)+(1-$B141)^$B$11*((1+FixedParams!$B$28)/$B$12)^(1-$B$11))^(1/(1-$B$11))</f>
        <v>5.1103771188796889</v>
      </c>
      <c r="H141">
        <f t="shared" si="38"/>
        <v>0</v>
      </c>
      <c r="I141" s="23">
        <f>$B$13*IF(H141=1,1,FixedParams!$B$46)</f>
        <v>0.39101505882574561</v>
      </c>
      <c r="J141">
        <f>EXP($C141*FixedParams!$B$41)*EXP(IF(H141=1,(1-FixedParams!$B$41)*$D141,0))*($B141^((FixedParams!$B$41-1)*$B$11/($B$11-1)))*((1/$B141-1)^$B$11*(I141)^($B$11-1)+1)^((FixedParams!$B$41-$B$11)/($B$11-1))/((1+IF(H141=1,FixedParams!$B$25,FixedParams!$B$24))^FixedParams!$B$41)</f>
        <v>7.6275701838316459E-2</v>
      </c>
      <c r="K141">
        <f t="shared" si="62"/>
        <v>0.5742348892058704</v>
      </c>
      <c r="L141">
        <f>K141*FixedParams!$B$8/K$15</f>
        <v>26.042192283451715</v>
      </c>
      <c r="M141">
        <f t="shared" si="33"/>
        <v>22.079190737350157</v>
      </c>
      <c r="N141">
        <f t="shared" si="39"/>
        <v>48.121383020801872</v>
      </c>
      <c r="O141" s="23">
        <f t="shared" si="40"/>
        <v>0.84782381210587199</v>
      </c>
      <c r="P141" s="23">
        <f t="shared" si="41"/>
        <v>1.9611227201668473</v>
      </c>
      <c r="Q141" s="22">
        <f>IF(H141=1,L141*(1+FixedParams!$B$25)+M141*FixedParams!$B$33*(1+FixedParams!$B$28)/FixedParams!$B$32,L141*(1+FixedParams!$B$23)+M141*FixedParams!$B$33*(1+FixedParams!$B$26)/FixedParams!$B$32)</f>
        <v>88.820439079294985</v>
      </c>
      <c r="R141" s="23">
        <f t="shared" si="42"/>
        <v>17.709309496227924</v>
      </c>
      <c r="S141" s="23">
        <f>R141^((FixedParams!$B$41-1)/FixedParams!$B$41)*EXP($C141)</f>
        <v>0.25870442978366526</v>
      </c>
      <c r="T141" s="7">
        <f>(L141*FixedParams!$B$32*(FixedParams!$C$25-FixedParams!$C$23)+FixedParams!$B$33*(FixedParams!$C$28-FixedParams!$C$26)*M141)/N141</f>
        <v>1681.7577184040056</v>
      </c>
      <c r="U141" s="7">
        <f>(L141*FixedParams!$B$32*(FixedParams!$C$25-FixedParams!$C$23)*$Z$12/$B$12+FixedParams!$B$33*(FixedParams!$C$28-FixedParams!$C$26)*M141)/N141</f>
        <v>1090.5079022756127</v>
      </c>
      <c r="V141" s="14">
        <f t="shared" si="34"/>
        <v>-0.7739267725973441</v>
      </c>
      <c r="W141" s="14">
        <f t="shared" si="63"/>
        <v>0.80662456940823624</v>
      </c>
      <c r="X141" s="23"/>
      <c r="Y141" s="23">
        <f>EXP(-$D$17)*(($B141*FixedParams!$B$30)^$B$11*(1+FixedParams!$C$24)^(1-$B$11)+(1-$B141)^$B$11*((1+FixedParams!$C$27)/$Z$12)^(1-$B$11))^(1/(1-$B$11))</f>
        <v>6.7887759506631351</v>
      </c>
      <c r="Z141" s="23">
        <f>EXP($D141-$D$17)*(($B141*FixedParams!$C$31)^$B$11*(1+FixedParams!$C$25)^(1-$B$11)+(1-$B141)^$B$11*((1+FixedParams!$C$28)/$Z$12)^(1-$B$11))^(1/(1-$B$11))</f>
        <v>6.3971047901769502</v>
      </c>
      <c r="AA141" s="23">
        <f>EXP($D141-$D$17)*(($B141*FixedParams!$C$30)^$B$11*(1+FixedParams!$C$23)^(1-$B$11)+(1-$B141)^$B$11*((1+FixedParams!$C$26)/$Z$12)^(1-$B$11))^(1/(1-$B$11))</f>
        <v>6.2706680934434988</v>
      </c>
      <c r="AB141">
        <f>IF(FixedParams!$H$6=1,IF(Z141&lt;=MIN(Y141:AA141),1,0),$H141)</f>
        <v>0</v>
      </c>
      <c r="AC141">
        <f>IF(FixedParams!$H$6=1,IF(AA141&lt;=MIN(Y141:AA141),1,0),IF(AA141&lt;=Y141,1,0)*(1-$H141))</f>
        <v>1</v>
      </c>
      <c r="AD141" s="23">
        <f>$Z$13*IF(AB141=1,1,IF(AC141=1,FixedParams!$C$46,FixedParams!$C$47))</f>
        <v>0.34188853998947488</v>
      </c>
      <c r="AE141">
        <f>EXP($C141*FixedParams!$B$41)*EXP(IF(AB141+AC141=1,(1-FixedParams!$B$41)*$D141,0))*($B141^((FixedParams!$B$41-1)*$B$11/($B$11-1)))*((1/$B141-1)^$B$11*(AD141)^($B$11-1)+1)^((FixedParams!$B$41-$B$11)/($B$11-1))/((1+IF(AB141=1,FixedParams!$C$25,IF(AC141=1,FixedParams!$C$23,FixedParams!$C$24)))^FixedParams!$B$41)</f>
        <v>7.4367752323733605E-2</v>
      </c>
      <c r="AF141">
        <f t="shared" si="44"/>
        <v>0.81254026755667541</v>
      </c>
      <c r="AG141">
        <f t="shared" si="45"/>
        <v>30.469239056680863</v>
      </c>
      <c r="AH141">
        <f t="shared" si="46"/>
        <v>21.120481197759471</v>
      </c>
      <c r="AI141">
        <f t="shared" si="47"/>
        <v>51.589720254440337</v>
      </c>
      <c r="AJ141" s="23">
        <f t="shared" si="48"/>
        <v>0.69317389772910887</v>
      </c>
      <c r="AK141" s="23">
        <f t="shared" si="49"/>
        <v>2.0629664204714491</v>
      </c>
      <c r="AL141" s="22">
        <f>IF(AB141=1,AG141*(1+FixedParams!$C$25)+AH141*(1+FixedParams!$C$28)/$Z$12,IF(AC141=1,AG141*(1+FixedParams!$C$23)+AH141*(1+FixedParams!$C$26)/$Z$12,AG141*(1+FixedParams!$C$24)+AH141*(1+FixedParams!$C$27)/$Z$12))</f>
        <v>106.60941053745383</v>
      </c>
      <c r="AM141" s="23">
        <f t="shared" si="50"/>
        <v>17.001284225029032</v>
      </c>
      <c r="AN141" s="23">
        <f>AM141^((FixedParams!$B$41-1)/FixedParams!$B$41)*EXP($C141)</f>
        <v>0.2587149961144487</v>
      </c>
      <c r="AO141" s="23">
        <f t="shared" si="51"/>
        <v>6.9595800991282653E-2</v>
      </c>
      <c r="AP141" s="23">
        <f t="shared" si="52"/>
        <v>-4.0801577698262752E-2</v>
      </c>
      <c r="AR141" s="23">
        <f>EXP(-$D$17)*(($B141*FixedParams!$B$30)^$B$11*(1+FixedParams!$C$24)^(1-$B$11)+(1-$B141)^$B$11*((1+FixedParams!$C$27)/$AS$12)^(1-$B$11))^(1/(1-$B$11))</f>
        <v>7.062480093428011</v>
      </c>
      <c r="AS141" s="23">
        <f>EXP($D141-$D$17)*(($B141*FixedParams!$C$31)^$B$11*(1+FixedParams!$C$25)^(1-$B$11)+(1-$B141)^$B$11*((1+FixedParams!$C$28)/$AS$12)^(1-$B$11))^(1/(1-$B$11))</f>
        <v>6.6509482104465443</v>
      </c>
      <c r="AT141" s="23">
        <f>EXP($D141-$D$17)*(($B141*FixedParams!$C$30)^$B$11*(1+FixedParams!$C$23)^(1-$B$11)+(1-$B141)^$B$11*((1+FixedParams!$C$26)/$AS$12)^(1-$B$11))^(1/(1-$B$11))</f>
        <v>6.5107441670943915</v>
      </c>
      <c r="AU141">
        <f>IF(FixedParams!$H$6=1,IF(AS141&lt;=MIN(AR141:AT141),1,0),$H141)</f>
        <v>0</v>
      </c>
      <c r="AV141">
        <f>IF(FixedParams!$H$6=1,IF(AT141&lt;=MIN(AR141:AT141),1,0),IF(AT141&lt;=AR141,1,0)*(1-$H141))</f>
        <v>1</v>
      </c>
      <c r="AW141" s="23">
        <f>$AS$13*IF(AU141=1,1,IF(AV141=1,FixedParams!$C$46,FixedParams!$C$47))</f>
        <v>0.32315108629483641</v>
      </c>
      <c r="AX141">
        <f>EXP($C141*FixedParams!$B$41)*EXP(IF(AU141+AV141=1,(1-FixedParams!$B$41)*$D141,0))*($B141^((FixedParams!$B$41-1)*$B$11/($B$11-1)))*((1/$B141-1)^$B$11*(AW141)^($B$11-1)+1)^((FixedParams!$B$41-$B$11)/($B$11-1))/((1+IF(AU141=1,FixedParams!$C$25,IF(AV141=1,FixedParams!$C$23,FixedParams!$C$24)))^FixedParams!$B$41)</f>
        <v>7.5780834016401843E-2</v>
      </c>
      <c r="AY141">
        <f t="shared" si="53"/>
        <v>0.8059232937005244</v>
      </c>
      <c r="AZ141">
        <f t="shared" si="54"/>
        <v>33.126945361920136</v>
      </c>
      <c r="BA141">
        <f t="shared" si="55"/>
        <v>21.101105397101232</v>
      </c>
      <c r="BB141">
        <f t="shared" si="56"/>
        <v>54.228050759021372</v>
      </c>
      <c r="BC141" s="23">
        <f t="shared" si="57"/>
        <v>0.6369770942224342</v>
      </c>
      <c r="BD141" s="23">
        <f t="shared" si="58"/>
        <v>2.024557201750746</v>
      </c>
      <c r="BE141" s="22">
        <f>IF(AU141=1,AZ141*(1+FixedParams!$C$25)+BA141*(1+FixedParams!$C$28)/$AS$12,IF(AV141=1,AZ141*(1+FixedParams!$C$23)+BA141*(1+FixedParams!$C$26)/$AS$12,AZ141*(1+FixedParams!$C$24)+BA141*(1+FixedParams!$C$27)/$AS$12))</f>
        <v>113.75144363710768</v>
      </c>
      <c r="BF141" s="23">
        <f t="shared" si="59"/>
        <v>17.471342863080512</v>
      </c>
      <c r="BG141" s="23">
        <f>BF141^((FixedParams!$B$41-1)/FixedParams!$B$41)*EXP($C141)</f>
        <v>0.25870793318680263</v>
      </c>
      <c r="BH141" s="23">
        <f t="shared" si="60"/>
        <v>0.11947168447232474</v>
      </c>
      <c r="BI141" s="23">
        <f t="shared" si="61"/>
        <v>-1.3528473553341872E-2</v>
      </c>
      <c r="BJ141" s="23">
        <f t="shared" si="35"/>
        <v>1.5178835589649102E-4</v>
      </c>
      <c r="BK141" s="23"/>
    </row>
    <row r="142" spans="1:63">
      <c r="A142">
        <v>0.625</v>
      </c>
      <c r="B142">
        <f t="shared" si="36"/>
        <v>0.30561382364479622</v>
      </c>
      <c r="C142">
        <f>(D142-$D$17)*FixedParams!$B$41+$D$9*($A142-0.5)^2+$A142*$B$10</f>
        <v>-1.3553600159469243</v>
      </c>
      <c r="D142">
        <f>(A142-$B$6)*FixedParams!$B$40/(FixedParams!$B$39*Sectors!$B$6)</f>
        <v>6.4133165224569147E-2</v>
      </c>
      <c r="E142">
        <f t="shared" si="37"/>
        <v>0.25785444602681667</v>
      </c>
      <c r="F142" s="23">
        <f>EXP(-$D$17)*(($B142*FixedParams!$B$30)^$B$11*(1+FixedParams!$B$23)^(1-$B$11)+(1-$B142)^$B$11*((1+FixedParams!$B$26)/$B$12)^(1-$B$11))^(1/(1-$B$11))</f>
        <v>5.0139484902861886</v>
      </c>
      <c r="G142" s="23">
        <f>EXP($D142-$D$17)*(($B142*FixedParams!$B$31)^$B$11*(1+FixedParams!$B$25)^(1-$B$11)+(1-$B142)^$B$11*((1+FixedParams!$B$28)/$B$12)^(1-$B$11))^(1/(1-$B$11))</f>
        <v>5.1219831036245065</v>
      </c>
      <c r="H142">
        <f t="shared" si="38"/>
        <v>0</v>
      </c>
      <c r="I142" s="23">
        <f>$B$13*IF(H142=1,1,FixedParams!$B$46)</f>
        <v>0.39101505882574561</v>
      </c>
      <c r="J142">
        <f>EXP($C142*FixedParams!$B$41)*EXP(IF(H142=1,(1-FixedParams!$B$41)*$D142,0))*($B142^((FixedParams!$B$41-1)*$B$11/($B$11-1)))*((1/$B142-1)^$B$11*(I142)^($B$11-1)+1)^((FixedParams!$B$41-$B$11)/($B$11-1))/((1+IF(H142=1,FixedParams!$B$25,FixedParams!$B$24))^FixedParams!$B$41)</f>
        <v>7.6450474398506871E-2</v>
      </c>
      <c r="K142">
        <f t="shared" si="62"/>
        <v>0.57555064899985964</v>
      </c>
      <c r="L142">
        <f>K142*FixedParams!$B$8/K$15</f>
        <v>26.101863456691103</v>
      </c>
      <c r="M142">
        <f t="shared" si="33"/>
        <v>21.857669068707402</v>
      </c>
      <c r="N142">
        <f t="shared" si="39"/>
        <v>47.959532525398501</v>
      </c>
      <c r="O142" s="23">
        <f t="shared" si="40"/>
        <v>0.83739879740671463</v>
      </c>
      <c r="P142" s="23">
        <f t="shared" si="41"/>
        <v>1.9605293638785124</v>
      </c>
      <c r="Q142" s="22">
        <f>IF(H142=1,L142*(1+FixedParams!$B$25)+M142*FixedParams!$B$33*(1+FixedParams!$B$28)/FixedParams!$B$32,L142*(1+FixedParams!$B$23)+M142*FixedParams!$B$33*(1+FixedParams!$B$26)/FixedParams!$B$32)</f>
        <v>88.274805807316454</v>
      </c>
      <c r="R142" s="23">
        <f t="shared" si="42"/>
        <v>17.605846166616256</v>
      </c>
      <c r="S142" s="23">
        <f>R142^((FixedParams!$B$41-1)/FixedParams!$B$41)*EXP($C142)</f>
        <v>0.25711518134083572</v>
      </c>
      <c r="T142" s="7">
        <f>(L142*FixedParams!$B$32*(FixedParams!$C$25-FixedParams!$C$23)+FixedParams!$B$33*(FixedParams!$C$28-FixedParams!$C$26)*M142)/N142</f>
        <v>1716.59263823946</v>
      </c>
      <c r="U142" s="7">
        <f>(L142*FixedParams!$B$32*(FixedParams!$C$25-FixedParams!$C$23)*$Z$12/$B$12+FixedParams!$B$33*(FixedParams!$C$28-FixedParams!$C$26)*M142)/N142</f>
        <v>1121.9881948887614</v>
      </c>
      <c r="V142" s="14">
        <f t="shared" si="34"/>
        <v>-0.76155434461568761</v>
      </c>
      <c r="W142" s="14">
        <f t="shared" si="63"/>
        <v>0.80897688198221041</v>
      </c>
      <c r="X142" s="23"/>
      <c r="Y142" s="23">
        <f>EXP(-$D$17)*(($B142*FixedParams!$B$30)^$B$11*(1+FixedParams!$C$24)^(1-$B$11)+(1-$B142)^$B$11*((1+FixedParams!$C$27)/$Z$12)^(1-$B$11))^(1/(1-$B$11))</f>
        <v>6.7900597993059799</v>
      </c>
      <c r="Z142" s="23">
        <f>EXP($D142-$D$17)*(($B142*FixedParams!$C$31)^$B$11*(1+FixedParams!$C$25)^(1-$B$11)+(1-$B142)^$B$11*((1+FixedParams!$C$28)/$Z$12)^(1-$B$11))^(1/(1-$B$11))</f>
        <v>6.4138092688240338</v>
      </c>
      <c r="AA142" s="23">
        <f>EXP($D142-$D$17)*(($B142*FixedParams!$C$30)^$B$11*(1+FixedParams!$C$23)^(1-$B$11)+(1-$B142)^$B$11*((1+FixedParams!$C$26)/$Z$12)^(1-$B$11))^(1/(1-$B$11))</f>
        <v>6.2833469901201511</v>
      </c>
      <c r="AB142">
        <f>IF(FixedParams!$H$6=1,IF(Z142&lt;=MIN(Y142:AA142),1,0),$H142)</f>
        <v>0</v>
      </c>
      <c r="AC142">
        <f>IF(FixedParams!$H$6=1,IF(AA142&lt;=MIN(Y142:AA142),1,0),IF(AA142&lt;=Y142,1,0)*(1-$H142))</f>
        <v>1</v>
      </c>
      <c r="AD142" s="23">
        <f>$Z$13*IF(AB142=1,1,IF(AC142=1,FixedParams!$C$46,FixedParams!$C$47))</f>
        <v>0.34188853998947488</v>
      </c>
      <c r="AE142">
        <f>EXP($C142*FixedParams!$B$41)*EXP(IF(AB142+AC142=1,(1-FixedParams!$B$41)*$D142,0))*($B142^((FixedParams!$B$41-1)*$B$11/($B$11-1)))*((1/$B142-1)^$B$11*(AD142)^($B$11-1)+1)^((FixedParams!$B$41-$B$11)/($B$11-1))/((1+IF(AB142=1,FixedParams!$C$25,IF(AC142=1,FixedParams!$C$23,FixedParams!$C$24)))^FixedParams!$B$41)</f>
        <v>7.452476264008126E-2</v>
      </c>
      <c r="AF142">
        <f t="shared" si="44"/>
        <v>0.81425575848477172</v>
      </c>
      <c r="AG142">
        <f t="shared" si="45"/>
        <v>30.533567810928218</v>
      </c>
      <c r="AH142">
        <f t="shared" si="46"/>
        <v>20.904822161764265</v>
      </c>
      <c r="AI142">
        <f t="shared" si="47"/>
        <v>51.438389972692484</v>
      </c>
      <c r="AJ142" s="23">
        <f t="shared" si="48"/>
        <v>0.68465048995297084</v>
      </c>
      <c r="AK142" s="23">
        <f t="shared" si="49"/>
        <v>2.0671376088843565</v>
      </c>
      <c r="AL142" s="22">
        <f>IF(AB142=1,AG142*(1+FixedParams!$C$25)+AH142*(1+FixedParams!$C$28)/$Z$12,IF(AC142=1,AG142*(1+FixedParams!$C$23)+AH142*(1+FixedParams!$C$26)/$Z$12,AG142*(1+FixedParams!$C$24)+AH142*(1+FixedParams!$C$27)/$Z$12))</f>
        <v>105.95474382797238</v>
      </c>
      <c r="AM142" s="23">
        <f t="shared" si="50"/>
        <v>16.862787300235716</v>
      </c>
      <c r="AN142" s="23">
        <f>AM142^((FixedParams!$B$41-1)/FixedParams!$B$41)*EXP($C142)</f>
        <v>0.25712627993690035</v>
      </c>
      <c r="AO142" s="23">
        <f t="shared" si="51"/>
        <v>7.0027197373399186E-2</v>
      </c>
      <c r="AP142" s="23">
        <f t="shared" si="52"/>
        <v>-4.3121756237593165E-2</v>
      </c>
      <c r="AR142" s="23">
        <f>EXP(-$D$17)*(($B142*FixedParams!$B$30)^$B$11*(1+FixedParams!$C$24)^(1-$B$11)+(1-$B142)^$B$11*((1+FixedParams!$C$27)/$AS$12)^(1-$B$11))^(1/(1-$B$11))</f>
        <v>7.0627812156877479</v>
      </c>
      <c r="AS142" s="23">
        <f>EXP($D142-$D$17)*(($B142*FixedParams!$C$31)^$B$11*(1+FixedParams!$C$25)^(1-$B$11)+(1-$B142)^$B$11*((1+FixedParams!$C$28)/$AS$12)^(1-$B$11))^(1/(1-$B$11))</f>
        <v>6.6673192956402554</v>
      </c>
      <c r="AT142" s="23">
        <f>EXP($D142-$D$17)*(($B142*FixedParams!$C$30)^$B$11*(1+FixedParams!$C$23)^(1-$B$11)+(1-$B142)^$B$11*((1+FixedParams!$C$26)/$AS$12)^(1-$B$11))^(1/(1-$B$11))</f>
        <v>6.5228953316327178</v>
      </c>
      <c r="AU142">
        <f>IF(FixedParams!$H$6=1,IF(AS142&lt;=MIN(AR142:AT142),1,0),$H142)</f>
        <v>0</v>
      </c>
      <c r="AV142">
        <f>IF(FixedParams!$H$6=1,IF(AT142&lt;=MIN(AR142:AT142),1,0),IF(AT142&lt;=AR142,1,0)*(1-$H142))</f>
        <v>1</v>
      </c>
      <c r="AW142" s="23">
        <f>$AS$13*IF(AU142=1,1,IF(AV142=1,FixedParams!$C$46,FixedParams!$C$47))</f>
        <v>0.32315108629483641</v>
      </c>
      <c r="AX142">
        <f>EXP($C142*FixedParams!$B$41)*EXP(IF(AU142+AV142=1,(1-FixedParams!$B$41)*$D142,0))*($B142^((FixedParams!$B$41-1)*$B$11/($B$11-1)))*((1/$B142-1)^$B$11*(AW142)^($B$11-1)+1)^((FixedParams!$B$41-$B$11)/($B$11-1))/((1+IF(AU142=1,FixedParams!$C$25,IF(AV142=1,FixedParams!$C$23,FixedParams!$C$24)))^FixedParams!$B$41)</f>
        <v>7.5934918970907456E-2</v>
      </c>
      <c r="AY142">
        <f t="shared" si="53"/>
        <v>0.80756197524390749</v>
      </c>
      <c r="AZ142">
        <f t="shared" si="54"/>
        <v>33.194302285807993</v>
      </c>
      <c r="BA142">
        <f t="shared" si="55"/>
        <v>20.884019148049315</v>
      </c>
      <c r="BB142">
        <f t="shared" si="56"/>
        <v>54.078321433857312</v>
      </c>
      <c r="BC142" s="23">
        <f t="shared" si="57"/>
        <v>0.62914469381626803</v>
      </c>
      <c r="BD142" s="23">
        <f t="shared" si="58"/>
        <v>2.0283356834487458</v>
      </c>
      <c r="BE142" s="22">
        <f>IF(AU142=1,AZ142*(1+FixedParams!$C$25)+BA142*(1+FixedParams!$C$28)/$AS$12,IF(AV142=1,AZ142*(1+FixedParams!$C$23)+BA142*(1+FixedParams!$C$26)/$AS$12,AZ142*(1+FixedParams!$C$24)+BA142*(1+FixedParams!$C$27)/$AS$12))</f>
        <v>113.05290159653086</v>
      </c>
      <c r="BF142" s="23">
        <f t="shared" si="59"/>
        <v>17.331705607520927</v>
      </c>
      <c r="BG142" s="23">
        <f>BF142^((FixedParams!$B$41-1)/FixedParams!$B$41)*EXP($C142)</f>
        <v>0.25711922044801533</v>
      </c>
      <c r="BH142" s="23">
        <f t="shared" si="60"/>
        <v>0.12007580974291415</v>
      </c>
      <c r="BI142" s="23">
        <f t="shared" si="61"/>
        <v>-1.5693497200739318E-2</v>
      </c>
      <c r="BJ142" s="23">
        <f t="shared" si="35"/>
        <v>-2.0132352915009557E-3</v>
      </c>
      <c r="BK142" s="23"/>
    </row>
    <row r="143" spans="1:63">
      <c r="A143">
        <v>0.63</v>
      </c>
      <c r="B143">
        <f t="shared" si="36"/>
        <v>0.30736141347429524</v>
      </c>
      <c r="C143">
        <f>(D143-$D$17)*FixedParams!$B$41+$D$9*($A143-0.5)^2+$A143*$B$10</f>
        <v>-1.3613154342934779</v>
      </c>
      <c r="D143">
        <f>(A143-$B$6)*FixedParams!$B$40/(FixedParams!$B$39*Sectors!$B$6)</f>
        <v>6.6819636265936941E-2</v>
      </c>
      <c r="E143">
        <f t="shared" si="37"/>
        <v>0.25632337852714276</v>
      </c>
      <c r="F143" s="23">
        <f>EXP(-$D$17)*(($B143*FixedParams!$B$30)^$B$11*(1+FixedParams!$B$23)^(1-$B$11)+(1-$B143)^$B$11*((1+FixedParams!$B$26)/$B$12)^(1-$B$11))^(1/(1-$B$11))</f>
        <v>5.0123209995959259</v>
      </c>
      <c r="G143" s="23">
        <f>EXP($D143-$D$17)*(($B143*FixedParams!$B$31)^$B$11*(1+FixedParams!$B$25)^(1-$B$11)+(1-$B143)^$B$11*((1+FixedParams!$B$28)/$B$12)^(1-$B$11))^(1/(1-$B$11))</f>
        <v>5.1335015737809426</v>
      </c>
      <c r="H143">
        <f t="shared" si="38"/>
        <v>0</v>
      </c>
      <c r="I143" s="23">
        <f>$B$13*IF(H143=1,1,FixedParams!$B$46)</f>
        <v>0.39101505882574561</v>
      </c>
      <c r="J143">
        <f>EXP($C143*FixedParams!$B$41)*EXP(IF(H143=1,(1-FixedParams!$B$41)*$D143,0))*($B143^((FixedParams!$B$41-1)*$B$11/($B$11-1)))*((1/$B143-1)^$B$11*(I143)^($B$11-1)+1)^((FixedParams!$B$41-$B$11)/($B$11-1))/((1+IF(H143=1,FixedParams!$B$25,FixedParams!$B$24))^FixedParams!$B$41)</f>
        <v>7.6637310319959615E-2</v>
      </c>
      <c r="K143">
        <f t="shared" si="62"/>
        <v>0.57695722674440164</v>
      </c>
      <c r="L143">
        <f>K143*FixedParams!$B$8/K$15</f>
        <v>26.165653325216233</v>
      </c>
      <c r="M143">
        <f t="shared" si="33"/>
        <v>21.642519337338431</v>
      </c>
      <c r="N143">
        <f t="shared" si="39"/>
        <v>47.808172662554668</v>
      </c>
      <c r="O143" s="23">
        <f t="shared" si="40"/>
        <v>0.82713468180369143</v>
      </c>
      <c r="P143" s="23">
        <f t="shared" si="41"/>
        <v>1.9598929905105209</v>
      </c>
      <c r="Q143" s="22">
        <f>IF(H143=1,L143*(1+FixedParams!$B$25)+M143*FixedParams!$B$33*(1+FixedParams!$B$28)/FixedParams!$B$32,L143*(1+FixedParams!$B$23)+M143*FixedParams!$B$33*(1+FixedParams!$B$26)/FixedParams!$B$32)</f>
        <v>87.751148833333318</v>
      </c>
      <c r="R143" s="23">
        <f t="shared" si="42"/>
        <v>17.507088799860881</v>
      </c>
      <c r="S143" s="23">
        <f>R143^((FixedParams!$B$41-1)/FixedParams!$B$41)*EXP($C143)</f>
        <v>0.25558994255277256</v>
      </c>
      <c r="T143" s="7">
        <f>(L143*FixedParams!$B$32*(FixedParams!$C$25-FixedParams!$C$23)+FixedParams!$B$33*(FixedParams!$C$28-FixedParams!$C$26)*M143)/N143</f>
        <v>1751.2782750506833</v>
      </c>
      <c r="U143" s="7">
        <f>(L143*FixedParams!$B$32*(FixedParams!$C$25-FixedParams!$C$23)*$Z$12/$B$12+FixedParams!$B$33*(FixedParams!$C$28-FixedParams!$C$26)*M143)/N143</f>
        <v>1153.3335805376578</v>
      </c>
      <c r="V143" s="14">
        <f t="shared" si="34"/>
        <v>-0.74922146476858009</v>
      </c>
      <c r="W143" s="14">
        <f t="shared" si="63"/>
        <v>0.81132177067838984</v>
      </c>
      <c r="X143" s="23"/>
      <c r="Y143" s="23">
        <f>EXP(-$D$17)*(($B143*FixedParams!$B$30)^$B$11*(1+FixedParams!$C$24)^(1-$B$11)+(1-$B143)^$B$11*((1+FixedParams!$C$27)/$Z$12)^(1-$B$11))^(1/(1-$B$11))</f>
        <v>6.7911993345014965</v>
      </c>
      <c r="Z143" s="23">
        <f>EXP($D143-$D$17)*(($B143*FixedParams!$C$31)^$B$11*(1+FixedParams!$C$25)^(1-$B$11)+(1-$B143)^$B$11*((1+FixedParams!$C$28)/$Z$12)^(1-$B$11))^(1/(1-$B$11))</f>
        <v>6.4304176556932386</v>
      </c>
      <c r="AA143" s="23">
        <f>EXP($D143-$D$17)*(($B143*FixedParams!$C$30)^$B$11*(1+FixedParams!$C$23)^(1-$B$11)+(1-$B143)^$B$11*((1+FixedParams!$C$26)/$Z$12)^(1-$B$11))^(1/(1-$B$11))</f>
        <v>6.2959102253033441</v>
      </c>
      <c r="AB143">
        <f>IF(FixedParams!$H$6=1,IF(Z143&lt;=MIN(Y143:AA143),1,0),$H143)</f>
        <v>0</v>
      </c>
      <c r="AC143">
        <f>IF(FixedParams!$H$6=1,IF(AA143&lt;=MIN(Y143:AA143),1,0),IF(AA143&lt;=Y143,1,0)*(1-$H143))</f>
        <v>1</v>
      </c>
      <c r="AD143" s="23">
        <f>$Z$13*IF(AB143=1,1,IF(AC143=1,FixedParams!$C$46,FixedParams!$C$47))</f>
        <v>0.34188853998947488</v>
      </c>
      <c r="AE143">
        <f>EXP($C143*FixedParams!$B$41)*EXP(IF(AB143+AC143=1,(1-FixedParams!$B$41)*$D143,0))*($B143^((FixedParams!$B$41-1)*$B$11/($B$11-1)))*((1/$B143-1)^$B$11*(AD143)^($B$11-1)+1)^((FixedParams!$B$41-$B$11)/($B$11-1))/((1+IF(AB143=1,FixedParams!$C$25,IF(AC143=1,FixedParams!$C$23,FixedParams!$C$24)))^FixedParams!$B$41)</f>
        <v>7.4693456468588437E-2</v>
      </c>
      <c r="AF143">
        <f t="shared" si="44"/>
        <v>0.81609890318482525</v>
      </c>
      <c r="AG143">
        <f t="shared" si="45"/>
        <v>30.602683421223887</v>
      </c>
      <c r="AH143">
        <f t="shared" si="46"/>
        <v>20.695328825281898</v>
      </c>
      <c r="AI143">
        <f t="shared" si="47"/>
        <v>51.298012246505785</v>
      </c>
      <c r="AJ143" s="23">
        <f t="shared" si="48"/>
        <v>0.67625863197764746</v>
      </c>
      <c r="AK143" s="23">
        <f t="shared" si="49"/>
        <v>2.0712707462038891</v>
      </c>
      <c r="AL143" s="22">
        <f>IF(AB143=1,AG143*(1+FixedParams!$C$25)+AH143*(1+FixedParams!$C$28)/$Z$12,IF(AC143=1,AG143*(1+FixedParams!$C$23)+AH143*(1+FixedParams!$C$26)/$Z$12,AG143*(1+FixedParams!$C$24)+AH143*(1+FixedParams!$C$27)/$Z$12))</f>
        <v>105.32645187152377</v>
      </c>
      <c r="AM143" s="23">
        <f t="shared" si="50"/>
        <v>16.729344622516283</v>
      </c>
      <c r="AN143" s="23">
        <f>AM143^((FixedParams!$B$41-1)/FixedParams!$B$41)*EXP($C143)</f>
        <v>0.2556015688419615</v>
      </c>
      <c r="AO143" s="23">
        <f t="shared" si="51"/>
        <v>7.0455402707831322E-2</v>
      </c>
      <c r="AP143" s="23">
        <f t="shared" si="52"/>
        <v>-4.5441532744003151E-2</v>
      </c>
      <c r="AR143" s="23">
        <f>EXP(-$D$17)*(($B143*FixedParams!$B$30)^$B$11*(1+FixedParams!$C$24)^(1-$B$11)+(1-$B143)^$B$11*((1+FixedParams!$C$27)/$AS$12)^(1-$B$11))^(1/(1-$B$11))</f>
        <v>7.0629302443021471</v>
      </c>
      <c r="AS143" s="23">
        <f>EXP($D143-$D$17)*(($B143*FixedParams!$C$31)^$B$11*(1+FixedParams!$C$25)^(1-$B$11)+(1-$B143)^$B$11*((1+FixedParams!$C$28)/$AS$12)^(1-$B$11))^(1/(1-$B$11))</f>
        <v>6.6835840302101843</v>
      </c>
      <c r="AT143" s="23">
        <f>EXP($D143-$D$17)*(($B143*FixedParams!$C$30)^$B$11*(1+FixedParams!$C$23)^(1-$B$11)+(1-$B143)^$B$11*((1+FixedParams!$C$26)/$AS$12)^(1-$B$11))^(1/(1-$B$11))</f>
        <v>6.5349216543889801</v>
      </c>
      <c r="AU143">
        <f>IF(FixedParams!$H$6=1,IF(AS143&lt;=MIN(AR143:AT143),1,0),$H143)</f>
        <v>0</v>
      </c>
      <c r="AV143">
        <f>IF(FixedParams!$H$6=1,IF(AT143&lt;=MIN(AR143:AT143),1,0),IF(AT143&lt;=AR143,1,0)*(1-$H143))</f>
        <v>1</v>
      </c>
      <c r="AW143" s="23">
        <f>$AS$13*IF(AU143=1,1,IF(AV143=1,FixedParams!$C$46,FixedParams!$C$47))</f>
        <v>0.32315108629483641</v>
      </c>
      <c r="AX143">
        <f>EXP($C143*FixedParams!$B$41)*EXP(IF(AU143+AV143=1,(1-FixedParams!$B$41)*$D143,0))*($B143^((FixedParams!$B$41-1)*$B$11/($B$11-1)))*((1/$B143-1)^$B$11*(AW143)^($B$11-1)+1)^((FixedParams!$B$41-$B$11)/($B$11-1))/((1+IF(AU143=1,FixedParams!$C$25,IF(AV143=1,FixedParams!$C$23,FixedParams!$C$24)))^FixedParams!$B$41)</f>
        <v>7.6100878142360953E-2</v>
      </c>
      <c r="AY143">
        <f t="shared" si="53"/>
        <v>0.80932693816380186</v>
      </c>
      <c r="AZ143">
        <f t="shared" si="54"/>
        <v>33.266849922376096</v>
      </c>
      <c r="BA143">
        <f t="shared" si="55"/>
        <v>20.673124277350539</v>
      </c>
      <c r="BB143">
        <f t="shared" si="56"/>
        <v>53.939974199726635</v>
      </c>
      <c r="BC143" s="23">
        <f t="shared" si="57"/>
        <v>0.62143317824166122</v>
      </c>
      <c r="BD143" s="23">
        <f t="shared" si="58"/>
        <v>2.0320753448026392</v>
      </c>
      <c r="BE143" s="22">
        <f>IF(AU143=1,AZ143*(1+FixedParams!$C$25)+BA143*(1+FixedParams!$C$28)/$AS$12,IF(AV143=1,AZ143*(1+FixedParams!$C$23)+BA143*(1+FixedParams!$C$26)/$AS$12,AZ143*(1+FixedParams!$C$24)+BA143*(1+FixedParams!$C$27)/$AS$12))</f>
        <v>112.38250141364196</v>
      </c>
      <c r="BF143" s="23">
        <f t="shared" si="59"/>
        <v>17.19722245455899</v>
      </c>
      <c r="BG143" s="23">
        <f>BF143^((FixedParams!$B$41-1)/FixedParams!$B$41)*EXP($C143)</f>
        <v>0.25559451148452689</v>
      </c>
      <c r="BH143" s="23">
        <f t="shared" si="60"/>
        <v>0.12067523831045164</v>
      </c>
      <c r="BI143" s="23">
        <f t="shared" si="61"/>
        <v>-1.7857987607586754E-2</v>
      </c>
      <c r="BJ143" s="23">
        <f t="shared" si="35"/>
        <v>-4.1777256983483915E-3</v>
      </c>
      <c r="BK143" s="23"/>
    </row>
    <row r="144" spans="1:63">
      <c r="A144">
        <v>0.63500000000000001</v>
      </c>
      <c r="B144">
        <f t="shared" si="36"/>
        <v>0.30910900330379432</v>
      </c>
      <c r="C144">
        <f>(D144-$D$17)*FixedParams!$B$41+$D$9*($A144-0.5)^2+$A144*$B$10</f>
        <v>-1.3670583543017263</v>
      </c>
      <c r="D144">
        <f>(A144-$B$6)*FixedParams!$B$40/(FixedParams!$B$39*Sectors!$B$6)</f>
        <v>6.9506107307304735E-2</v>
      </c>
      <c r="E144">
        <f t="shared" si="37"/>
        <v>0.2548555527053683</v>
      </c>
      <c r="F144" s="23">
        <f>EXP(-$D$17)*(($B144*FixedParams!$B$30)^$B$11*(1+FixedParams!$B$23)^(1-$B$11)+(1-$B144)^$B$11*((1+FixedParams!$B$26)/$B$12)^(1-$B$11))^(1/(1-$B$11))</f>
        <v>5.0105838380176877</v>
      </c>
      <c r="G144" s="23">
        <f>EXP($D144-$D$17)*(($B144*FixedParams!$B$31)^$B$11*(1+FixedParams!$B$25)^(1-$B$11)+(1-$B144)^$B$11*((1+FixedParams!$B$28)/$B$12)^(1-$B$11))^(1/(1-$B$11))</f>
        <v>5.14493208663706</v>
      </c>
      <c r="H144">
        <f t="shared" si="38"/>
        <v>0</v>
      </c>
      <c r="I144" s="23">
        <f>$B$13*IF(H144=1,1,FixedParams!$B$46)</f>
        <v>0.39101505882574561</v>
      </c>
      <c r="J144">
        <f>EXP($C144*FixedParams!$B$41)*EXP(IF(H144=1,(1-FixedParams!$B$41)*$D144,0))*($B144^((FixedParams!$B$41-1)*$B$11/($B$11-1)))*((1/$B144-1)^$B$11*(I144)^($B$11-1)+1)^((FixedParams!$B$41-$B$11)/($B$11-1))/((1+IF(H144=1,FixedParams!$B$25,FixedParams!$B$24))^FixedParams!$B$41)</f>
        <v>7.683634057389728E-2</v>
      </c>
      <c r="K144">
        <f t="shared" si="62"/>
        <v>0.57845560844478605</v>
      </c>
      <c r="L144">
        <f>K144*FixedParams!$B$8/K$15</f>
        <v>26.233606605466026</v>
      </c>
      <c r="M144">
        <f t="shared" si="33"/>
        <v>21.433596190168252</v>
      </c>
      <c r="N144">
        <f t="shared" si="39"/>
        <v>47.667202795634282</v>
      </c>
      <c r="O144" s="23">
        <f t="shared" si="40"/>
        <v>0.81702819259713821</v>
      </c>
      <c r="P144" s="23">
        <f t="shared" si="41"/>
        <v>1.9592137341738163</v>
      </c>
      <c r="Q144" s="22">
        <f>IF(H144=1,L144*(1+FixedParams!$B$25)+M144*FixedParams!$B$33*(1+FixedParams!$B$28)/FixedParams!$B$32,L144*(1+FixedParams!$B$23)+M144*FixedParams!$B$33*(1+FixedParams!$B$26)/FixedParams!$B$32)</f>
        <v>87.249116124364107</v>
      </c>
      <c r="R144" s="23">
        <f t="shared" si="42"/>
        <v>17.412964026739456</v>
      </c>
      <c r="S144" s="23">
        <f>R144^((FixedParams!$B$41-1)/FixedParams!$B$41)*EXP($C144)</f>
        <v>0.2541276880643582</v>
      </c>
      <c r="T144" s="7">
        <f>(L144*FixedParams!$B$32*(FixedParams!$C$25-FixedParams!$C$23)+FixedParams!$B$33*(FixedParams!$C$28-FixedParams!$C$26)*M144)/N144</f>
        <v>1785.8141303563154</v>
      </c>
      <c r="U144" s="7">
        <f>(L144*FixedParams!$B$32*(FixedParams!$C$25-FixedParams!$C$23)*$Z$12/$B$12+FixedParams!$B$33*(FixedParams!$C$28-FixedParams!$C$26)*M144)/N144</f>
        <v>1184.5436087450464</v>
      </c>
      <c r="V144" s="14">
        <f t="shared" si="34"/>
        <v>-0.73692752886290347</v>
      </c>
      <c r="W144" s="14">
        <f t="shared" si="63"/>
        <v>0.81365974510386962</v>
      </c>
      <c r="X144" s="23"/>
      <c r="Y144" s="23">
        <f>EXP(-$D$17)*(($B144*FixedParams!$B$30)^$B$11*(1+FixedParams!$C$24)^(1-$B$11)+(1-$B144)^$B$11*((1+FixedParams!$C$27)/$Z$12)^(1-$B$11))^(1/(1-$B$11))</f>
        <v>6.7921946730748557</v>
      </c>
      <c r="Z144" s="23">
        <f>EXP($D144-$D$17)*(($B144*FixedParams!$C$31)^$B$11*(1+FixedParams!$C$25)^(1-$B$11)+(1-$B144)^$B$11*((1+FixedParams!$C$28)/$Z$12)^(1-$B$11))^(1/(1-$B$11))</f>
        <v>6.4469292254517674</v>
      </c>
      <c r="AA144" s="23">
        <f>EXP($D144-$D$17)*(($B144*FixedParams!$C$30)^$B$11*(1+FixedParams!$C$23)^(1-$B$11)+(1-$B144)^$B$11*((1+FixedParams!$C$26)/$Z$12)^(1-$B$11))^(1/(1-$B$11))</f>
        <v>6.3083573928511045</v>
      </c>
      <c r="AB144">
        <f>IF(FixedParams!$H$6=1,IF(Z144&lt;=MIN(Y144:AA144),1,0),$H144)</f>
        <v>0</v>
      </c>
      <c r="AC144">
        <f>IF(FixedParams!$H$6=1,IF(AA144&lt;=MIN(Y144:AA144),1,0),IF(AA144&lt;=Y144,1,0)*(1-$H144))</f>
        <v>1</v>
      </c>
      <c r="AD144" s="23">
        <f>$Z$13*IF(AB144=1,1,IF(AC144=1,FixedParams!$C$46,FixedParams!$C$47))</f>
        <v>0.34188853998947488</v>
      </c>
      <c r="AE144">
        <f>EXP($C144*FixedParams!$B$41)*EXP(IF(AB144+AC144=1,(1-FixedParams!$B$41)*$D144,0))*($B144^((FixedParams!$B$41-1)*$B$11/($B$11-1)))*((1/$B144-1)^$B$11*(AD144)^($B$11-1)+1)^((FixedParams!$B$41-$B$11)/($B$11-1))/((1+IF(AB144=1,FixedParams!$C$25,IF(AC144=1,FixedParams!$C$23,FixedParams!$C$24)))^FixedParams!$B$41)</f>
        <v>7.4873955559089767E-2</v>
      </c>
      <c r="AF144">
        <f t="shared" si="44"/>
        <v>0.81807103189259145</v>
      </c>
      <c r="AG144">
        <f t="shared" si="45"/>
        <v>30.676635769737224</v>
      </c>
      <c r="AH144">
        <f t="shared" si="46"/>
        <v>20.491859191623362</v>
      </c>
      <c r="AI144">
        <f t="shared" si="47"/>
        <v>51.168494961360587</v>
      </c>
      <c r="AJ144" s="23">
        <f t="shared" si="48"/>
        <v>0.66799564807033907</v>
      </c>
      <c r="AK144" s="23">
        <f t="shared" si="49"/>
        <v>2.0753656988147378</v>
      </c>
      <c r="AL144" s="22">
        <f>IF(AB144=1,AG144*(1+FixedParams!$C$25)+AH144*(1+FixedParams!$C$28)/$Z$12,IF(AC144=1,AG144*(1+FixedParams!$C$23)+AH144*(1+FixedParams!$C$26)/$Z$12,AG144*(1+FixedParams!$C$24)+AH144*(1+FixedParams!$C$27)/$Z$12))</f>
        <v>104.72411231301044</v>
      </c>
      <c r="AM144" s="23">
        <f t="shared" si="50"/>
        <v>16.600852772179362</v>
      </c>
      <c r="AN144" s="23">
        <f>AM144^((FixedParams!$B$41-1)/FixedParams!$B$41)*EXP($C144)</f>
        <v>0.25413983787698641</v>
      </c>
      <c r="AO144" s="23">
        <f t="shared" si="51"/>
        <v>7.0880420875214942E-2</v>
      </c>
      <c r="AP144" s="23">
        <f t="shared" si="52"/>
        <v>-4.7760921948777589E-2</v>
      </c>
      <c r="AR144" s="23">
        <f>EXP(-$D$17)*(($B144*FixedParams!$B$30)^$B$11*(1+FixedParams!$C$24)^(1-$B$11)+(1-$B144)^$B$11*((1+FixedParams!$C$27)/$AS$12)^(1-$B$11))^(1/(1-$B$11))</f>
        <v>7.0629274061187166</v>
      </c>
      <c r="AS144" s="23">
        <f>EXP($D144-$D$17)*(($B144*FixedParams!$C$31)^$B$11*(1+FixedParams!$C$25)^(1-$B$11)+(1-$B144)^$B$11*((1+FixedParams!$C$28)/$AS$12)^(1-$B$11))^(1/(1-$B$11))</f>
        <v>6.6997417352074331</v>
      </c>
      <c r="AT144" s="23">
        <f>EXP($D144-$D$17)*(($B144*FixedParams!$C$30)^$B$11*(1+FixedParams!$C$23)^(1-$B$11)+(1-$B144)^$B$11*((1+FixedParams!$C$26)/$AS$12)^(1-$B$11))^(1/(1-$B$11))</f>
        <v>6.5468228079932329</v>
      </c>
      <c r="AU144">
        <f>IF(FixedParams!$H$6=1,IF(AS144&lt;=MIN(AR144:AT144),1,0),$H144)</f>
        <v>0</v>
      </c>
      <c r="AV144">
        <f>IF(FixedParams!$H$6=1,IF(AT144&lt;=MIN(AR144:AT144),1,0),IF(AT144&lt;=AR144,1,0)*(1-$H144))</f>
        <v>1</v>
      </c>
      <c r="AW144" s="23">
        <f>$AS$13*IF(AU144=1,1,IF(AV144=1,FixedParams!$C$46,FixedParams!$C$47))</f>
        <v>0.32315108629483641</v>
      </c>
      <c r="AX144">
        <f>EXP($C144*FixedParams!$B$41)*EXP(IF(AU144+AV144=1,(1-FixedParams!$B$41)*$D144,0))*($B144^((FixedParams!$B$41-1)*$B$11/($B$11-1)))*((1/$B144-1)^$B$11*(AW144)^($B$11-1)+1)^((FixedParams!$B$41-$B$11)/($B$11-1))/((1+IF(AU144=1,FixedParams!$C$25,IF(AV144=1,FixedParams!$C$23,FixedParams!$C$24)))^FixedParams!$B$41)</f>
        <v>7.6278832999106344E-2</v>
      </c>
      <c r="AY144">
        <f t="shared" si="53"/>
        <v>0.81121947426662711</v>
      </c>
      <c r="AZ144">
        <f t="shared" si="54"/>
        <v>33.344641370475188</v>
      </c>
      <c r="BA144">
        <f t="shared" si="55"/>
        <v>20.468277616258352</v>
      </c>
      <c r="BB144">
        <f t="shared" si="56"/>
        <v>53.812918986733536</v>
      </c>
      <c r="BC144" s="23">
        <f t="shared" si="57"/>
        <v>0.61384008869208784</v>
      </c>
      <c r="BD144" s="23">
        <f t="shared" si="58"/>
        <v>2.0357760840146648</v>
      </c>
      <c r="BE144" s="22">
        <f>IF(AU144=1,AZ144*(1+FixedParams!$C$25)+BA144*(1+FixedParams!$C$28)/$AS$12,IF(AV144=1,AZ144*(1+FixedParams!$C$23)+BA144*(1+FixedParams!$C$26)/$AS$12,AZ144*(1+FixedParams!$C$24)+BA144*(1+FixedParams!$C$27)/$AS$12))</f>
        <v>111.73979242677811</v>
      </c>
      <c r="BF144" s="23">
        <f t="shared" si="59"/>
        <v>17.067789323754308</v>
      </c>
      <c r="BG144" s="23">
        <f>BF144^((FixedParams!$B$41-1)/FixedParams!$B$41)*EXP($C144)</f>
        <v>0.25413278134453354</v>
      </c>
      <c r="BH144" s="23">
        <f t="shared" si="60"/>
        <v>0.12126997921670864</v>
      </c>
      <c r="BI144" s="23">
        <f t="shared" si="61"/>
        <v>-2.0021965907195526E-2</v>
      </c>
      <c r="BJ144" s="23">
        <f t="shared" si="35"/>
        <v>-6.3417039979571637E-3</v>
      </c>
      <c r="BK144" s="23"/>
    </row>
    <row r="145" spans="1:63">
      <c r="A145">
        <v>0.64</v>
      </c>
      <c r="B145">
        <f t="shared" si="36"/>
        <v>0.31085659313329339</v>
      </c>
      <c r="C145">
        <f>(D145-$D$17)*FixedParams!$B$41+$D$9*($A145-0.5)^2+$A145*$B$10</f>
        <v>-1.3725887759716691</v>
      </c>
      <c r="D145">
        <f>(A145-$B$6)*FixedParams!$B$40/(FixedParams!$B$39*Sectors!$B$6)</f>
        <v>7.2192578348672515E-2</v>
      </c>
      <c r="E145">
        <f t="shared" si="37"/>
        <v>0.25344998430944565</v>
      </c>
      <c r="F145" s="23">
        <f>EXP(-$D$17)*(($B145*FixedParams!$B$30)^$B$11*(1+FixedParams!$B$23)^(1-$B$11)+(1-$B145)^$B$11*((1+FixedParams!$B$26)/$B$12)^(1-$B$11))^(1/(1-$B$11))</f>
        <v>5.0087373568640334</v>
      </c>
      <c r="G145" s="23">
        <f>EXP($D145-$D$17)*(($B145*FixedParams!$B$31)^$B$11*(1+FixedParams!$B$25)^(1-$B$11)+(1-$B145)^$B$11*((1+FixedParams!$B$28)/$B$12)^(1-$B$11))^(1/(1-$B$11))</f>
        <v>5.1562742075645671</v>
      </c>
      <c r="H145">
        <f t="shared" si="38"/>
        <v>0</v>
      </c>
      <c r="I145" s="23">
        <f>$B$13*IF(H145=1,1,FixedParams!$B$46)</f>
        <v>0.39101505882574561</v>
      </c>
      <c r="J145">
        <f>EXP($C145*FixedParams!$B$41)*EXP(IF(H145=1,(1-FixedParams!$B$41)*$D145,0))*($B145^((FixedParams!$B$41-1)*$B$11/($B$11-1)))*((1/$B145-1)^$B$11*(I145)^($B$11-1)+1)^((FixedParams!$B$41-$B$11)/($B$11-1))/((1+IF(H145=1,FixedParams!$B$25,FixedParams!$B$24))^FixedParams!$B$41)</f>
        <v>7.7047701680600322E-2</v>
      </c>
      <c r="K145">
        <f t="shared" si="62"/>
        <v>0.58004682188189505</v>
      </c>
      <c r="L145">
        <f>K145*FixedParams!$B$8/K$15</f>
        <v>26.305769908449083</v>
      </c>
      <c r="M145">
        <f t="shared" ref="M145:M208" si="64">(I145*(1/$B145-1))^$B$11*L145</f>
        <v>21.230759266114397</v>
      </c>
      <c r="N145">
        <f t="shared" si="39"/>
        <v>47.536529174563483</v>
      </c>
      <c r="O145" s="23">
        <f t="shared" si="40"/>
        <v>0.80707614109007109</v>
      </c>
      <c r="P145" s="23">
        <f t="shared" si="41"/>
        <v>1.9584917322368995</v>
      </c>
      <c r="Q145" s="22">
        <f>IF(H145=1,L145*(1+FixedParams!$B$25)+M145*FixedParams!$B$33*(1+FixedParams!$B$28)/FixedParams!$B$32,L145*(1+FixedParams!$B$23)+M145*FixedParams!$B$33*(1+FixedParams!$B$26)/FixedParams!$B$32)</f>
        <v>86.768371430340835</v>
      </c>
      <c r="R145" s="23">
        <f t="shared" si="42"/>
        <v>17.32340213675457</v>
      </c>
      <c r="S145" s="23">
        <f>R145^((FixedParams!$B$41-1)/FixedParams!$B$41)*EXP($C145)</f>
        <v>0.25272743849085882</v>
      </c>
      <c r="T145" s="7">
        <f>(L145*FixedParams!$B$32*(FixedParams!$C$25-FixedParams!$C$23)+FixedParams!$B$33*(FixedParams!$C$28-FixedParams!$C$26)*M145)/N145</f>
        <v>1820.1997317133544</v>
      </c>
      <c r="U145" s="7">
        <f>(L145*FixedParams!$B$32*(FixedParams!$C$25-FixedParams!$C$23)*$Z$12/$B$12+FixedParams!$B$33*(FixedParams!$C$28-FixedParams!$C$26)*M145)/N145</f>
        <v>1215.6178525645184</v>
      </c>
      <c r="V145" s="14">
        <f t="shared" ref="V145:V208" si="65">LN(I145/O145)</f>
        <v>-0.72467194174777338</v>
      </c>
      <c r="W145" s="14">
        <f t="shared" si="63"/>
        <v>0.81599131026750416</v>
      </c>
      <c r="X145" s="23"/>
      <c r="Y145" s="23">
        <f>EXP(-$D$17)*(($B145*FixedParams!$B$30)^$B$11*(1+FixedParams!$C$24)^(1-$B$11)+(1-$B145)^$B$11*((1+FixedParams!$C$27)/$Z$12)^(1-$B$11))^(1/(1-$B$11))</f>
        <v>6.7930459432047652</v>
      </c>
      <c r="Z145" s="23">
        <f>EXP($D145-$D$17)*(($B145*FixedParams!$C$31)^$B$11*(1+FixedParams!$C$25)^(1-$B$11)+(1-$B145)^$B$11*((1+FixedParams!$C$28)/$Z$12)^(1-$B$11))^(1/(1-$B$11))</f>
        <v>6.4633432610377151</v>
      </c>
      <c r="AA145" s="23">
        <f>EXP($D145-$D$17)*(($B145*FixedParams!$C$30)^$B$11*(1+FixedParams!$C$23)^(1-$B$11)+(1-$B145)^$B$11*((1+FixedParams!$C$26)/$Z$12)^(1-$B$11))^(1/(1-$B$11))</f>
        <v>6.3206880975521651</v>
      </c>
      <c r="AB145">
        <f>IF(FixedParams!$H$6=1,IF(Z145&lt;=MIN(Y145:AA145),1,0),$H145)</f>
        <v>0</v>
      </c>
      <c r="AC145">
        <f>IF(FixedParams!$H$6=1,IF(AA145&lt;=MIN(Y145:AA145),1,0),IF(AA145&lt;=Y145,1,0)*(1-$H145))</f>
        <v>1</v>
      </c>
      <c r="AD145" s="23">
        <f>$Z$13*IF(AB145=1,1,IF(AC145=1,FixedParams!$C$46,FixedParams!$C$47))</f>
        <v>0.34188853998947488</v>
      </c>
      <c r="AE145">
        <f>EXP($C145*FixedParams!$B$41)*EXP(IF(AB145+AC145=1,(1-FixedParams!$B$41)*$D145,0))*($B145^((FixedParams!$B$41-1)*$B$11/($B$11-1)))*((1/$B145-1)^$B$11*(AD145)^($B$11-1)+1)^((FixedParams!$B$41-$B$11)/($B$11-1))/((1+IF(AB145=1,FixedParams!$C$25,IF(AC145=1,FixedParams!$C$23,FixedParams!$C$24)))^FixedParams!$B$41)</f>
        <v>7.5066386968346929E-2</v>
      </c>
      <c r="AF145">
        <f t="shared" si="44"/>
        <v>0.82017353282718308</v>
      </c>
      <c r="AG145">
        <f t="shared" si="45"/>
        <v>30.755476912940626</v>
      </c>
      <c r="AH145">
        <f t="shared" si="46"/>
        <v>20.294276123647535</v>
      </c>
      <c r="AI145">
        <f t="shared" si="47"/>
        <v>51.049753036588157</v>
      </c>
      <c r="AJ145" s="23">
        <f t="shared" si="48"/>
        <v>0.65985893117815864</v>
      </c>
      <c r="AK145" s="23">
        <f t="shared" si="49"/>
        <v>2.0794223366976508</v>
      </c>
      <c r="AL145" s="22">
        <f>IF(AB145=1,AG145*(1+FixedParams!$C$25)+AH145*(1+FixedParams!$C$28)/$Z$12,IF(AC145=1,AG145*(1+FixedParams!$C$23)+AH145*(1+FixedParams!$C$26)/$Z$12,AG145*(1+FixedParams!$C$24)+AH145*(1+FixedParams!$C$27)/$Z$12))</f>
        <v>104.14732173740515</v>
      </c>
      <c r="AM145" s="23">
        <f t="shared" si="50"/>
        <v>16.477212627805294</v>
      </c>
      <c r="AN145" s="23">
        <f>AM145^((FixedParams!$B$41-1)/FixedParams!$B$41)*EXP($C145)</f>
        <v>0.2527401080522525</v>
      </c>
      <c r="AO145" s="23">
        <f t="shared" si="51"/>
        <v>7.1302256183481877E-2</v>
      </c>
      <c r="AP145" s="23">
        <f t="shared" si="52"/>
        <v>-5.0079938550071305E-2</v>
      </c>
      <c r="AR145" s="23">
        <f>EXP(-$D$17)*(($B145*FixedParams!$B$30)^$B$11*(1+FixedParams!$C$24)^(1-$B$11)+(1-$B145)^$B$11*((1+FixedParams!$C$27)/$AS$12)^(1-$B$11))^(1/(1-$B$11))</f>
        <v>7.062772939921933</v>
      </c>
      <c r="AS145" s="23">
        <f>EXP($D145-$D$17)*(($B145*FixedParams!$C$31)^$B$11*(1+FixedParams!$C$25)^(1-$B$11)+(1-$B145)^$B$11*((1+FixedParams!$C$28)/$AS$12)^(1-$B$11))^(1/(1-$B$11))</f>
        <v>6.7157917411890704</v>
      </c>
      <c r="AT145" s="23">
        <f>EXP($D145-$D$17)*(($B145*FixedParams!$C$30)^$B$11*(1+FixedParams!$C$23)^(1-$B$11)+(1-$B145)^$B$11*((1+FixedParams!$C$26)/$AS$12)^(1-$B$11))^(1/(1-$B$11))</f>
        <v>6.558598476927151</v>
      </c>
      <c r="AU145">
        <f>IF(FixedParams!$H$6=1,IF(AS145&lt;=MIN(AR145:AT145),1,0),$H145)</f>
        <v>0</v>
      </c>
      <c r="AV145">
        <f>IF(FixedParams!$H$6=1,IF(AT145&lt;=MIN(AR145:AT145),1,0),IF(AT145&lt;=AR145,1,0)*(1-$H145))</f>
        <v>1</v>
      </c>
      <c r="AW145" s="23">
        <f>$AS$13*IF(AU145=1,1,IF(AV145=1,FixedParams!$C$46,FixedParams!$C$47))</f>
        <v>0.32315108629483641</v>
      </c>
      <c r="AX145">
        <f>EXP($C145*FixedParams!$B$41)*EXP(IF(AU145+AV145=1,(1-FixedParams!$B$41)*$D145,0))*($B145^((FixedParams!$B$41-1)*$B$11/($B$11-1)))*((1/$B145-1)^$B$11*(AW145)^($B$11-1)+1)^((FixedParams!$B$41-$B$11)/($B$11-1))/((1+IF(AU145=1,FixedParams!$C$25,IF(AV145=1,FixedParams!$C$23,FixedParams!$C$24)))^FixedParams!$B$41)</f>
        <v>7.6468910374263219E-2</v>
      </c>
      <c r="AY145">
        <f t="shared" si="53"/>
        <v>0.81324093241277551</v>
      </c>
      <c r="AZ145">
        <f t="shared" si="54"/>
        <v>33.42773207412192</v>
      </c>
      <c r="BA145">
        <f t="shared" si="55"/>
        <v>20.269340888874158</v>
      </c>
      <c r="BB145">
        <f t="shared" si="56"/>
        <v>53.697072962996074</v>
      </c>
      <c r="BC145" s="23">
        <f t="shared" si="57"/>
        <v>0.60636302947293486</v>
      </c>
      <c r="BD145" s="23">
        <f t="shared" si="58"/>
        <v>2.0394378029723974</v>
      </c>
      <c r="BE145" s="22">
        <f>IF(AU145=1,AZ145*(1+FixedParams!$C$25)+BA145*(1+FixedParams!$C$28)/$AS$12,IF(AV145=1,AZ145*(1+FixedParams!$C$23)+BA145*(1+FixedParams!$C$26)/$AS$12,AZ145*(1+FixedParams!$C$24)+BA145*(1+FixedParams!$C$27)/$AS$12))</f>
        <v>111.12434418341772</v>
      </c>
      <c r="BF145" s="23">
        <f t="shared" si="59"/>
        <v>16.943306496707805</v>
      </c>
      <c r="BG145" s="23">
        <f>BF145^((FixedParams!$B$41-1)/FixedParams!$B$41)*EXP($C145)</f>
        <v>0.25273305103841831</v>
      </c>
      <c r="BH145" s="23">
        <f t="shared" si="60"/>
        <v>0.12186004208399859</v>
      </c>
      <c r="BI145" s="23">
        <f t="shared" si="61"/>
        <v>-2.2185453179144776E-2</v>
      </c>
      <c r="BJ145" s="23">
        <f t="shared" ref="BJ145:BJ208" si="66">BI145-LN($BG$15/$S$15)</f>
        <v>-8.5051912699064137E-3</v>
      </c>
      <c r="BK145" s="23"/>
    </row>
    <row r="146" spans="1:63">
      <c r="A146">
        <v>0.64500000000000002</v>
      </c>
      <c r="B146">
        <f t="shared" ref="B146:B209" si="67">$A146*($B$8-$B$7)+$B$7</f>
        <v>0.31260418296279247</v>
      </c>
      <c r="C146">
        <f>(D146-$D$17)*FixedParams!$B$41+$D$9*($A146-0.5)^2+$A146*$B$10</f>
        <v>-1.3779066993033067</v>
      </c>
      <c r="D146">
        <f>(A146-$B$6)*FixedParams!$B$40/(FixedParams!$B$39*Sectors!$B$6)</f>
        <v>7.4879049390040309E-2</v>
      </c>
      <c r="E146">
        <f t="shared" ref="E146:E209" si="68">EXP(C146)</f>
        <v>0.2521057342019708</v>
      </c>
      <c r="F146" s="23">
        <f>EXP(-$D$17)*(($B146*FixedParams!$B$30)^$B$11*(1+FixedParams!$B$23)^(1-$B$11)+(1-$B146)^$B$11*((1+FixedParams!$B$26)/$B$12)^(1-$B$11))^(1/(1-$B$11))</f>
        <v>5.006781915713173</v>
      </c>
      <c r="G146" s="23">
        <f>EXP($D146-$D$17)*(($B146*FixedParams!$B$31)^$B$11*(1+FixedParams!$B$25)^(1-$B$11)+(1-$B146)^$B$11*((1+FixedParams!$B$28)/$B$12)^(1-$B$11))^(1/(1-$B$11))</f>
        <v>5.1675275100604257</v>
      </c>
      <c r="H146">
        <f t="shared" ref="H146:H209" si="69">IF(G146&lt;=F146,1,0)</f>
        <v>0</v>
      </c>
      <c r="I146" s="23">
        <f>$B$13*IF(H146=1,1,FixedParams!$B$46)</f>
        <v>0.39101505882574561</v>
      </c>
      <c r="J146">
        <f>EXP($C146*FixedParams!$B$41)*EXP(IF(H146=1,(1-FixedParams!$B$41)*$D146,0))*($B146^((FixedParams!$B$41-1)*$B$11/($B$11-1)))*((1/$B146-1)^$B$11*(I146)^($B$11-1)+1)^((FixedParams!$B$41-$B$11)/($B$11-1))/((1+IF(H146=1,FixedParams!$B$25,FixedParams!$B$24))^FixedParams!$B$41)</f>
        <v>7.7271535858481524E-2</v>
      </c>
      <c r="K146">
        <f t="shared" si="62"/>
        <v>0.58173193773449716</v>
      </c>
      <c r="L146">
        <f>K146*FixedParams!$B$8/K$15</f>
        <v>26.38219179064096</v>
      </c>
      <c r="M146">
        <f t="shared" si="64"/>
        <v>21.033873039967773</v>
      </c>
      <c r="N146">
        <f t="shared" ref="N146:N209" si="70">L146+M146</f>
        <v>47.416064830608732</v>
      </c>
      <c r="O146" s="23">
        <f t="shared" ref="O146:O209" si="71">M146/L146</f>
        <v>0.79727541998347184</v>
      </c>
      <c r="P146" s="23">
        <f t="shared" ref="P146:P209" si="72">(H146*(G146-F146)+F146)*$B$12</f>
        <v>1.9577271253002657</v>
      </c>
      <c r="Q146" s="22">
        <f>IF(H146=1,L146*(1+FixedParams!$B$25)+M146*FixedParams!$B$33*(1+FixedParams!$B$28)/FixedParams!$B$32,L146*(1+FixedParams!$B$23)+M146*FixedParams!$B$33*(1+FixedParams!$B$26)/FixedParams!$B$32)</f>
        <v>86.308593909089595</v>
      </c>
      <c r="R146" s="23">
        <f t="shared" ref="R146:R209" si="73">Q146*$B$12/P146</f>
        <v>17.23833699211476</v>
      </c>
      <c r="S146" s="23">
        <f>R146^((FixedParams!$B$41-1)/FixedParams!$B$41)*EXP($C146)</f>
        <v>0.25138825932561665</v>
      </c>
      <c r="T146" s="7">
        <f>(L146*FixedParams!$B$32*(FixedParams!$C$25-FixedParams!$C$23)+FixedParams!$B$33*(FixedParams!$C$28-FixedParams!$C$26)*M146)/N146</f>
        <v>1854.4346322754716</v>
      </c>
      <c r="U146" s="7">
        <f>(L146*FixedParams!$B$32*(FixedParams!$C$25-FixedParams!$C$23)*$Z$12/$B$12+FixedParams!$B$33*(FixedParams!$C$28-FixedParams!$C$26)*M146)/N146</f>
        <v>1246.5559081813594</v>
      </c>
      <c r="V146" s="14">
        <f t="shared" si="65"/>
        <v>-0.71245411709988893</v>
      </c>
      <c r="W146" s="14">
        <f t="shared" ref="W146:W177" si="74">N146/(N$15*COUNT($N$17:$N$217))+W145</f>
        <v>0.81831696691251732</v>
      </c>
      <c r="X146" s="23"/>
      <c r="Y146" s="23">
        <f>EXP(-$D$17)*(($B146*FixedParams!$B$30)^$B$11*(1+FixedParams!$C$24)^(1-$B$11)+(1-$B146)^$B$11*((1+FixedParams!$C$27)/$Z$12)^(1-$B$11))^(1/(1-$B$11))</f>
        <v>6.7937532844022348</v>
      </c>
      <c r="Z146" s="23">
        <f>EXP($D146-$D$17)*(($B146*FixedParams!$C$31)^$B$11*(1+FixedParams!$C$25)^(1-$B$11)+(1-$B146)^$B$11*((1+FixedParams!$C$28)/$Z$12)^(1-$B$11))^(1/(1-$B$11))</f>
        <v>6.4796590537467935</v>
      </c>
      <c r="AA146" s="23">
        <f>EXP($D146-$D$17)*(($B146*FixedParams!$C$30)^$B$11*(1+FixedParams!$C$23)^(1-$B$11)+(1-$B146)^$B$11*((1+FixedParams!$C$26)/$Z$12)^(1-$B$11))^(1/(1-$B$11))</f>
        <v>6.3329019551476318</v>
      </c>
      <c r="AB146">
        <f>IF(FixedParams!$H$6=1,IF(Z146&lt;=MIN(Y146:AA146),1,0),$H146)</f>
        <v>0</v>
      </c>
      <c r="AC146">
        <f>IF(FixedParams!$H$6=1,IF(AA146&lt;=MIN(Y146:AA146),1,0),IF(AA146&lt;=Y146,1,0)*(1-$H146))</f>
        <v>1</v>
      </c>
      <c r="AD146" s="23">
        <f>$Z$13*IF(AB146=1,1,IF(AC146=1,FixedParams!$C$46,FixedParams!$C$47))</f>
        <v>0.34188853998947488</v>
      </c>
      <c r="AE146">
        <f>EXP($C146*FixedParams!$B$41)*EXP(IF(AB146+AC146=1,(1-FixedParams!$B$41)*$D146,0))*($B146^((FixedParams!$B$41-1)*$B$11/($B$11-1)))*((1/$B146-1)^$B$11*(AD146)^($B$11-1)+1)^((FixedParams!$B$41-$B$11)/($B$11-1))/((1+IF(AB146=1,FixedParams!$C$25,IF(AC146=1,FixedParams!$C$23,FixedParams!$C$24)))^FixedParams!$B$41)</f>
        <v>7.5270883201016631E-2</v>
      </c>
      <c r="AF146">
        <f t="shared" ref="AF146:AF209" si="75">AE146/AE$17</f>
        <v>0.822407853731282</v>
      </c>
      <c r="AG146">
        <f t="shared" ref="AG146:AG209" si="76">AF146*$Z$9/$AF$15</f>
        <v>30.83926113936554</v>
      </c>
      <c r="AH146">
        <f t="shared" ref="AH146:AH209" si="77">(AD146*(1/$B146-1))^$B$11*AG146</f>
        <v>20.102447190921538</v>
      </c>
      <c r="AI146">
        <f t="shared" ref="AI146:AI209" si="78">AG146+AH146</f>
        <v>50.941708330287078</v>
      </c>
      <c r="AJ146" s="23">
        <f t="shared" ref="AJ146:AJ209" si="79">AH146/AG146</f>
        <v>0.65184594079853853</v>
      </c>
      <c r="AK146" s="23">
        <f t="shared" ref="AK146:AK209" si="80">IF(AB146=1,Z146,IF(AC146=1,AA146,Y146))*$Z$12</f>
        <v>2.0834405334365615</v>
      </c>
      <c r="AL146" s="22">
        <f>IF(AB146=1,AG146*(1+FixedParams!$C$25)+AH146*(1+FixedParams!$C$28)/$Z$12,IF(AC146=1,AG146*(1+FixedParams!$C$23)+AH146*(1+FixedParams!$C$26)/$Z$12,AG146*(1+FixedParams!$C$24)+AH146*(1+FixedParams!$C$27)/$Z$12))</f>
        <v>103.59569521984238</v>
      </c>
      <c r="AM146" s="23">
        <f t="shared" ref="AM146:AM209" si="81">AL146*$Z$12/AK146</f>
        <v>16.358329238878511</v>
      </c>
      <c r="AN146" s="23">
        <f>AM146^((FixedParams!$B$41-1)/FixedParams!$B$41)*EXP($C146)</f>
        <v>0.25140144524914332</v>
      </c>
      <c r="AO146" s="23">
        <f t="shared" ref="AO146:AO209" si="82">LN(AI146/$N146)</f>
        <v>7.1720913358112745E-2</v>
      </c>
      <c r="AP146" s="23">
        <f t="shared" ref="AP146:AP209" si="83">LN(AM146/$R146)</f>
        <v>-5.2398597211869354E-2</v>
      </c>
      <c r="AR146" s="23">
        <f>EXP(-$D$17)*(($B146*FixedParams!$B$30)^$B$11*(1+FixedParams!$C$24)^(1-$B$11)+(1-$B146)^$B$11*((1+FixedParams!$C$27)/$AS$12)^(1-$B$11))^(1/(1-$B$11))</f>
        <v>7.0624670963908001</v>
      </c>
      <c r="AS146" s="23">
        <f>EXP($D146-$D$17)*(($B146*FixedParams!$C$31)^$B$11*(1+FixedParams!$C$25)^(1-$B$11)+(1-$B146)^$B$11*((1+FixedParams!$C$28)/$AS$12)^(1-$B$11))^(1/(1-$B$11))</f>
        <v>6.7317333882934731</v>
      </c>
      <c r="AT146" s="23">
        <f>EXP($D146-$D$17)*(($B146*FixedParams!$C$30)^$B$11*(1+FixedParams!$C$23)^(1-$B$11)+(1-$B146)^$B$11*((1+FixedParams!$C$26)/$AS$12)^(1-$B$11))^(1/(1-$B$11))</f>
        <v>6.5702483575258999</v>
      </c>
      <c r="AU146">
        <f>IF(FixedParams!$H$6=1,IF(AS146&lt;=MIN(AR146:AT146),1,0),$H146)</f>
        <v>0</v>
      </c>
      <c r="AV146">
        <f>IF(FixedParams!$H$6=1,IF(AT146&lt;=MIN(AR146:AT146),1,0),IF(AT146&lt;=AR146,1,0)*(1-$H146))</f>
        <v>1</v>
      </c>
      <c r="AW146" s="23">
        <f>$AS$13*IF(AU146=1,1,IF(AV146=1,FixedParams!$C$46,FixedParams!$C$47))</f>
        <v>0.32315108629483641</v>
      </c>
      <c r="AX146">
        <f>EXP($C146*FixedParams!$B$41)*EXP(IF(AU146+AV146=1,(1-FixedParams!$B$41)*$D146,0))*($B146^((FixedParams!$B$41-1)*$B$11/($B$11-1)))*((1/$B146-1)^$B$11*(AW146)^($B$11-1)+1)^((FixedParams!$B$41-$B$11)/($B$11-1))/((1+IF(AU146=1,FixedParams!$C$25,IF(AV146=1,FixedParams!$C$23,FixedParams!$C$24)))^FixedParams!$B$41)</f>
        <v>7.6671242607500995E-2</v>
      </c>
      <c r="AY146">
        <f t="shared" ref="AY146:AY209" si="84">AX146/AX$17</f>
        <v>0.8153927200243698</v>
      </c>
      <c r="AZ146">
        <f t="shared" ref="AZ146:AZ209" si="85">AY146*$AS$9/$AY$15</f>
        <v>33.516179884474241</v>
      </c>
      <c r="BA146">
        <f t="shared" ref="BA146:BA209" si="86">(AW146*(1/$B146-1))^$B$11*AZ146</f>
        <v>20.076180557889451</v>
      </c>
      <c r="BB146">
        <f t="shared" ref="BB146:BB209" si="87">AZ146+BA146</f>
        <v>53.592360442363692</v>
      </c>
      <c r="BC146" s="23">
        <f t="shared" ref="BC146:BC209" si="88">BA146/AZ146</f>
        <v>0.59899966604455945</v>
      </c>
      <c r="BD146" s="23">
        <f t="shared" ref="BD146:BD209" si="89">IF(AU146=1,AS146,IF(AV146=1,AT146,AR146))*$AS$12</f>
        <v>2.0430604072493304</v>
      </c>
      <c r="BE146" s="22">
        <f>IF(AU146=1,AZ146*(1+FixedParams!$C$25)+BA146*(1+FixedParams!$C$28)/$AS$12,IF(AV146=1,AZ146*(1+FixedParams!$C$23)+BA146*(1+FixedParams!$C$26)/$AS$12,AZ146*(1+FixedParams!$C$24)+BA146*(1+FixedParams!$C$27)/$AS$12))</f>
        <v>110.53574596011825</v>
      </c>
      <c r="BF146" s="23">
        <f t="shared" ref="BF146:BF209" si="90">BE146*$AS$12/BD146</f>
        <v>16.823678489033817</v>
      </c>
      <c r="BG146" s="23">
        <f>BF146^((FixedParams!$B$41-1)/FixedParams!$B$41)*EXP($C146)</f>
        <v>0.25139438644693385</v>
      </c>
      <c r="BH146" s="23">
        <f t="shared" ref="BH146:BH209" si="91">LN(BB146/$N146)</f>
        <v>0.12244543710070857</v>
      </c>
      <c r="BI146" s="23">
        <f t="shared" ref="BI146:BI209" si="92">LN(BF146/$R146)</f>
        <v>-2.4348470447802566E-2</v>
      </c>
      <c r="BJ146" s="23">
        <f t="shared" si="66"/>
        <v>-1.0668208538564204E-2</v>
      </c>
      <c r="BK146" s="23"/>
    </row>
    <row r="147" spans="1:63">
      <c r="A147">
        <v>0.65</v>
      </c>
      <c r="B147">
        <f t="shared" si="67"/>
        <v>0.31435177279229154</v>
      </c>
      <c r="C147">
        <f>(D147-$D$17)*FixedParams!$B$41+$D$9*($A147-0.5)^2+$A147*$B$10</f>
        <v>-1.3830121242966391</v>
      </c>
      <c r="D147">
        <f>(A147-$B$6)*FixedParams!$B$40/(FixedParams!$B$39*Sectors!$B$6)</f>
        <v>7.7565520431408089E-2</v>
      </c>
      <c r="E147">
        <f t="shared" si="68"/>
        <v>0.2508219073151679</v>
      </c>
      <c r="F147" s="23">
        <f>EXP(-$D$17)*(($B147*FixedParams!$B$30)^$B$11*(1+FixedParams!$B$23)^(1-$B$11)+(1-$B147)^$B$11*((1+FixedParams!$B$26)/$B$12)^(1-$B$11))^(1/(1-$B$11))</f>
        <v>5.0047178823419545</v>
      </c>
      <c r="G147" s="23">
        <f>EXP($D147-$D$17)*(($B147*FixedParams!$B$31)^$B$11*(1+FixedParams!$B$25)^(1-$B$11)+(1-$B147)^$B$11*((1+FixedParams!$B$28)/$B$12)^(1-$B$11))^(1/(1-$B$11))</f>
        <v>5.1786915757865923</v>
      </c>
      <c r="H147">
        <f t="shared" si="69"/>
        <v>0</v>
      </c>
      <c r="I147" s="23">
        <f>$B$13*IF(H147=1,1,FixedParams!$B$46)</f>
        <v>0.39101505882574561</v>
      </c>
      <c r="J147">
        <f>EXP($C147*FixedParams!$B$41)*EXP(IF(H147=1,(1-FixedParams!$B$41)*$D147,0))*($B147^((FixedParams!$B$41-1)*$B$11/($B$11-1)))*((1/$B147-1)^$B$11*(I147)^($B$11-1)+1)^((FixedParams!$B$41-$B$11)/($B$11-1))/((1+IF(H147=1,FixedParams!$B$25,FixedParams!$B$24))^FixedParams!$B$41)</f>
        <v>7.7507991177363844E-2</v>
      </c>
      <c r="K147">
        <f t="shared" ref="K147:K210" si="93">J147/J$17</f>
        <v>0.58351207073318589</v>
      </c>
      <c r="L147">
        <f>K147*FixedParams!$B$8/K$15</f>
        <v>26.462922806316584</v>
      </c>
      <c r="M147">
        <f t="shared" si="64"/>
        <v>20.842806672401601</v>
      </c>
      <c r="N147">
        <f t="shared" si="70"/>
        <v>47.305729478718185</v>
      </c>
      <c r="O147" s="23">
        <f t="shared" si="71"/>
        <v>0.78762300086619741</v>
      </c>
      <c r="P147" s="23">
        <f t="shared" si="72"/>
        <v>1.9569200571702003</v>
      </c>
      <c r="Q147" s="22">
        <f>IF(H147=1,L147*(1+FixedParams!$B$25)+M147*FixedParams!$B$33*(1+FixedParams!$B$28)/FixedParams!$B$32,L147*(1+FixedParams!$B$23)+M147*FixedParams!$B$33*(1+FixedParams!$B$26)/FixedParams!$B$32)</f>
        <v>85.869477769727524</v>
      </c>
      <c r="R147" s="23">
        <f t="shared" si="73"/>
        <v>17.157705946362945</v>
      </c>
      <c r="S147" s="23">
        <f>R147^((FixedParams!$B$41-1)/FixedParams!$B$41)*EXP($C147)</f>
        <v>0.25010925990138455</v>
      </c>
      <c r="T147" s="7">
        <f>(L147*FixedParams!$B$32*(FixedParams!$C$25-FixedParams!$C$23)+FixedParams!$B$33*(FixedParams!$C$28-FixedParams!$C$26)*M147)/N147</f>
        <v>1888.5184103550289</v>
      </c>
      <c r="U147" s="7">
        <f>(L147*FixedParams!$B$32*(FixedParams!$C$25-FixedParams!$C$23)*$Z$12/$B$12+FixedParams!$B$33*(FixedParams!$C$28-FixedParams!$C$26)*M147)/N147</f>
        <v>1277.3573945167473</v>
      </c>
      <c r="V147" s="14">
        <f t="shared" si="65"/>
        <v>-0.70027347721470956</v>
      </c>
      <c r="W147" s="14">
        <f t="shared" si="74"/>
        <v>0.8206372118443227</v>
      </c>
      <c r="X147" s="23"/>
      <c r="Y147" s="23">
        <f>EXP(-$D$17)*(($B147*FixedParams!$B$30)^$B$11*(1+FixedParams!$C$24)^(1-$B$11)+(1-$B147)^$B$11*((1+FixedParams!$C$27)/$Z$12)^(1-$B$11))^(1/(1-$B$11))</f>
        <v>6.7943168474869946</v>
      </c>
      <c r="Z147" s="23">
        <f>EXP($D147-$D$17)*(($B147*FixedParams!$C$31)^$B$11*(1+FixedParams!$C$25)^(1-$B$11)+(1-$B147)^$B$11*((1+FixedParams!$C$28)/$Z$12)^(1-$B$11))^(1/(1-$B$11))</f>
        <v>6.4958759033172262</v>
      </c>
      <c r="AA147" s="23">
        <f>EXP($D147-$D$17)*(($B147*FixedParams!$C$30)^$B$11*(1+FixedParams!$C$23)^(1-$B$11)+(1-$B147)^$B$11*((1+FixedParams!$C$26)/$Z$12)^(1-$B$11))^(1/(1-$B$11))</f>
        <v>6.3449985923501995</v>
      </c>
      <c r="AB147">
        <f>IF(FixedParams!$H$6=1,IF(Z147&lt;=MIN(Y147:AA147),1,0),$H147)</f>
        <v>0</v>
      </c>
      <c r="AC147">
        <f>IF(FixedParams!$H$6=1,IF(AA147&lt;=MIN(Y147:AA147),1,0),IF(AA147&lt;=Y147,1,0)*(1-$H147))</f>
        <v>1</v>
      </c>
      <c r="AD147" s="23">
        <f>$Z$13*IF(AB147=1,1,IF(AC147=1,FixedParams!$C$46,FixedParams!$C$47))</f>
        <v>0.34188853998947488</v>
      </c>
      <c r="AE147">
        <f>EXP($C147*FixedParams!$B$41)*EXP(IF(AB147+AC147=1,(1-FixedParams!$B$41)*$D147,0))*($B147^((FixedParams!$B$41-1)*$B$11/($B$11-1)))*((1/$B147-1)^$B$11*(AD147)^($B$11-1)+1)^((FixedParams!$B$41-$B$11)/($B$11-1))/((1+IF(AB147=1,FixedParams!$C$25,IF(AC147=1,FixedParams!$C$23,FixedParams!$C$24)))^FixedParams!$B$41)</f>
        <v>7.5487582354558727E-2</v>
      </c>
      <c r="AF147">
        <f t="shared" si="75"/>
        <v>0.82477550345440276</v>
      </c>
      <c r="AG147">
        <f t="shared" si="76"/>
        <v>30.928045028972857</v>
      </c>
      <c r="AH147">
        <f t="shared" si="77"/>
        <v>19.916244522866467</v>
      </c>
      <c r="AI147">
        <f t="shared" si="78"/>
        <v>50.844289551839324</v>
      </c>
      <c r="AJ147" s="23">
        <f t="shared" si="79"/>
        <v>0.64395420092699929</v>
      </c>
      <c r="AK147" s="23">
        <f t="shared" si="80"/>
        <v>2.087420166224911</v>
      </c>
      <c r="AL147" s="22">
        <f>IF(AB147=1,AG147*(1+FixedParams!$C$25)+AH147*(1+FixedParams!$C$28)/$Z$12,IF(AC147=1,AG147*(1+FixedParams!$C$23)+AH147*(1+FixedParams!$C$26)/$Z$12,AG147*(1+FixedParams!$C$24)+AH147*(1+FixedParams!$C$27)/$Z$12))</f>
        <v>103.06886589780854</v>
      </c>
      <c r="AM147" s="23">
        <f t="shared" si="81"/>
        <v>16.244111704307191</v>
      </c>
      <c r="AN147" s="23">
        <f>AM147^((FixedParams!$B$41-1)/FixedParams!$B$41)*EXP($C147)</f>
        <v>0.25012295918195809</v>
      </c>
      <c r="AO147" s="23">
        <f t="shared" si="82"/>
        <v>7.2136397532510374E-2</v>
      </c>
      <c r="AP147" s="23">
        <f t="shared" si="83"/>
        <v>-5.4716912562956424E-2</v>
      </c>
      <c r="AR147" s="23">
        <f>EXP(-$D$17)*(($B147*FixedParams!$B$30)^$B$11*(1+FixedParams!$C$24)^(1-$B$11)+(1-$B147)^$B$11*((1+FixedParams!$C$27)/$AS$12)^(1-$B$11))^(1/(1-$B$11))</f>
        <v>7.0620101380539655</v>
      </c>
      <c r="AS147" s="23">
        <f>EXP($D147-$D$17)*(($B147*FixedParams!$C$31)^$B$11*(1+FixedParams!$C$25)^(1-$B$11)+(1-$B147)^$B$11*((1+FixedParams!$C$28)/$AS$12)^(1-$B$11))^(1/(1-$B$11))</f>
        <v>6.7475660263135149</v>
      </c>
      <c r="AT147" s="23">
        <f>EXP($D147-$D$17)*(($B147*FixedParams!$C$30)^$B$11*(1+FixedParams!$C$23)^(1-$B$11)+(1-$B147)^$B$11*((1+FixedParams!$C$26)/$AS$12)^(1-$B$11))^(1/(1-$B$11))</f>
        <v>6.5817721579774551</v>
      </c>
      <c r="AU147">
        <f>IF(FixedParams!$H$6=1,IF(AS147&lt;=MIN(AR147:AT147),1,0),$H147)</f>
        <v>0</v>
      </c>
      <c r="AV147">
        <f>IF(FixedParams!$H$6=1,IF(AT147&lt;=MIN(AR147:AT147),1,0),IF(AT147&lt;=AR147,1,0)*(1-$H147))</f>
        <v>1</v>
      </c>
      <c r="AW147" s="23">
        <f>$AS$13*IF(AU147=1,1,IF(AV147=1,FixedParams!$C$46,FixedParams!$C$47))</f>
        <v>0.32315108629483641</v>
      </c>
      <c r="AX147">
        <f>EXP($C147*FixedParams!$B$41)*EXP(IF(AU147+AV147=1,(1-FixedParams!$B$41)*$D147,0))*($B147^((FixedParams!$B$41-1)*$B$11/($B$11-1)))*((1/$B147-1)^$B$11*(AW147)^($B$11-1)+1)^((FixedParams!$B$41-$B$11)/($B$11-1))/((1+IF(AU147=1,FixedParams!$C$25,IF(AV147=1,FixedParams!$C$23,FixedParams!$C$24)))^FixedParams!$B$41)</f>
        <v>7.6885967690761003E-2</v>
      </c>
      <c r="AY147">
        <f t="shared" si="84"/>
        <v>0.81767630463500585</v>
      </c>
      <c r="AZ147">
        <f t="shared" si="85"/>
        <v>33.610045123532551</v>
      </c>
      <c r="BA147">
        <f t="shared" si="86"/>
        <v>19.888667676363294</v>
      </c>
      <c r="BB147">
        <f t="shared" si="87"/>
        <v>53.498712799895841</v>
      </c>
      <c r="BC147" s="23">
        <f t="shared" si="88"/>
        <v>0.59174772313643698</v>
      </c>
      <c r="BD147" s="23">
        <f t="shared" si="89"/>
        <v>2.0466438061046639</v>
      </c>
      <c r="BE147" s="22">
        <f>IF(AU147=1,AZ147*(1+FixedParams!$C$25)+BA147*(1+FixedParams!$C$28)/$AS$12,IF(AV147=1,AZ147*(1+FixedParams!$C$23)+BA147*(1+FixedParams!$C$26)/$AS$12,AZ147*(1+FixedParams!$C$24)+BA147*(1+FixedParams!$C$27)/$AS$12))</f>
        <v>109.97360630603364</v>
      </c>
      <c r="BF147" s="23">
        <f t="shared" si="90"/>
        <v>16.708813928288269</v>
      </c>
      <c r="BG147" s="23">
        <f>BF147^((FixedParams!$B$41-1)/FixedParams!$B$41)*EXP($C147)</f>
        <v>0.25011589728301142</v>
      </c>
      <c r="BH147" s="23">
        <f t="shared" si="91"/>
        <v>0.12302617500703136</v>
      </c>
      <c r="BI147" s="23">
        <f t="shared" si="92"/>
        <v>-2.6511038680866014E-2</v>
      </c>
      <c r="BJ147" s="23">
        <f t="shared" si="66"/>
        <v>-1.2830776771627651E-2</v>
      </c>
      <c r="BK147" s="23"/>
    </row>
    <row r="148" spans="1:63">
      <c r="A148">
        <v>0.65500000000000003</v>
      </c>
      <c r="B148">
        <f t="shared" si="67"/>
        <v>0.31609936262179061</v>
      </c>
      <c r="C148">
        <f>(D148-$D$17)*FixedParams!$B$41+$D$9*($A148-0.5)^2+$A148*$B$10</f>
        <v>-1.3879050509516662</v>
      </c>
      <c r="D148">
        <f>(A148-$B$6)*FixedParams!$B$40/(FixedParams!$B$39*Sectors!$B$6)</f>
        <v>8.0251991472775883E-2</v>
      </c>
      <c r="E148">
        <f t="shared" si="68"/>
        <v>0.24959765165823267</v>
      </c>
      <c r="F148" s="23">
        <f>EXP(-$D$17)*(($B148*FixedParams!$B$30)^$B$11*(1+FixedParams!$B$23)^(1-$B$11)+(1-$B148)^$B$11*((1+FixedParams!$B$26)/$B$12)^(1-$B$11))^(1/(1-$B$11))</f>
        <v>5.0025456326573368</v>
      </c>
      <c r="G148" s="23">
        <f>EXP($D148-$D$17)*(($B148*FixedParams!$B$31)^$B$11*(1+FixedParams!$B$25)^(1-$B$11)+(1-$B148)^$B$11*((1+FixedParams!$B$28)/$B$12)^(1-$B$11))^(1/(1-$B$11))</f>
        <v>5.1897659946079395</v>
      </c>
      <c r="H148">
        <f t="shared" si="69"/>
        <v>0</v>
      </c>
      <c r="I148" s="23">
        <f>$B$13*IF(H148=1,1,FixedParams!$B$46)</f>
        <v>0.39101505882574561</v>
      </c>
      <c r="J148">
        <f>EXP($C148*FixedParams!$B$41)*EXP(IF(H148=1,(1-FixedParams!$B$41)*$D148,0))*($B148^((FixedParams!$B$41-1)*$B$11/($B$11-1)))*((1/$B148-1)^$B$11*(I148)^($B$11-1)+1)^((FixedParams!$B$41-$B$11)/($B$11-1))/((1+IF(H148=1,FixedParams!$B$25,FixedParams!$B$24))^FixedParams!$B$41)</f>
        <v>7.7757221716183489E-2</v>
      </c>
      <c r="K148">
        <f t="shared" si="93"/>
        <v>0.58538838084763345</v>
      </c>
      <c r="L148">
        <f>K148*FixedParams!$B$8/K$15</f>
        <v>26.548015561393527</v>
      </c>
      <c r="M148">
        <f t="shared" si="64"/>
        <v>20.657433865877373</v>
      </c>
      <c r="N148">
        <f t="shared" si="70"/>
        <v>47.205449427270899</v>
      </c>
      <c r="O148" s="23">
        <f t="shared" si="71"/>
        <v>0.77811593179558347</v>
      </c>
      <c r="P148" s="23">
        <f t="shared" si="72"/>
        <v>1.9560706748319854</v>
      </c>
      <c r="Q148" s="22">
        <f>IF(H148=1,L148*(1+FixedParams!$B$25)+M148*FixedParams!$B$33*(1+FixedParams!$B$28)/FixedParams!$B$32,L148*(1+FixedParams!$B$23)+M148*FixedParams!$B$33*(1+FixedParams!$B$26)/FixedParams!$B$32)</f>
        <v>85.450731933921006</v>
      </c>
      <c r="R148" s="23">
        <f t="shared" si="73"/>
        <v>17.081449767511636</v>
      </c>
      <c r="S148" s="23">
        <f>R148^((FixedParams!$B$41-1)/FixedParams!$B$41)*EXP($C148)</f>
        <v>0.2488895924036828</v>
      </c>
      <c r="T148" s="7">
        <f>(L148*FixedParams!$B$32*(FixedParams!$C$25-FixedParams!$C$23)+FixedParams!$B$33*(FixedParams!$C$28-FixedParams!$C$26)*M148)/N148</f>
        <v>1922.450668988829</v>
      </c>
      <c r="U148" s="7">
        <f>(L148*FixedParams!$B$32*(FixedParams!$C$25-FixedParams!$C$23)*$Z$12/$B$12+FixedParams!$B$33*(FixedParams!$C$28-FixedParams!$C$26)*M148)/N148</f>
        <v>1308.0219528353191</v>
      </c>
      <c r="V148" s="14">
        <f t="shared" si="65"/>
        <v>-0.68812945280327464</v>
      </c>
      <c r="W148" s="14">
        <f t="shared" si="74"/>
        <v>0.82295253825391745</v>
      </c>
      <c r="X148" s="23"/>
      <c r="Y148" s="23">
        <f>EXP(-$D$17)*(($B148*FixedParams!$B$30)^$B$11*(1+FixedParams!$C$24)^(1-$B$11)+(1-$B148)^$B$11*((1+FixedParams!$C$27)/$Z$12)^(1-$B$11))^(1/(1-$B$11))</f>
        <v>6.7947367945616088</v>
      </c>
      <c r="Z148" s="23">
        <f>EXP($D148-$D$17)*(($B148*FixedParams!$C$31)^$B$11*(1+FixedParams!$C$25)^(1-$B$11)+(1-$B148)^$B$11*((1+FixedParams!$C$28)/$Z$12)^(1-$B$11))^(1/(1-$B$11))</f>
        <v>6.5119931180126649</v>
      </c>
      <c r="AA148" s="23">
        <f>EXP($D148-$D$17)*(($B148*FixedParams!$C$30)^$B$11*(1+FixedParams!$C$23)^(1-$B$11)+(1-$B148)^$B$11*((1+FixedParams!$C$26)/$Z$12)^(1-$B$11))^(1/(1-$B$11))</f>
        <v>6.3569776468609387</v>
      </c>
      <c r="AB148">
        <f>IF(FixedParams!$H$6=1,IF(Z148&lt;=MIN(Y148:AA148),1,0),$H148)</f>
        <v>0</v>
      </c>
      <c r="AC148">
        <f>IF(FixedParams!$H$6=1,IF(AA148&lt;=MIN(Y148:AA148),1,0),IF(AA148&lt;=Y148,1,0)*(1-$H148))</f>
        <v>1</v>
      </c>
      <c r="AD148" s="23">
        <f>$Z$13*IF(AB148=1,1,IF(AC148=1,FixedParams!$C$46,FixedParams!$C$47))</f>
        <v>0.34188853998947488</v>
      </c>
      <c r="AE148">
        <f>EXP($C148*FixedParams!$B$41)*EXP(IF(AB148+AC148=1,(1-FixedParams!$B$41)*$D148,0))*($B148^((FixedParams!$B$41-1)*$B$11/($B$11-1)))*((1/$B148-1)^$B$11*(AD148)^($B$11-1)+1)^((FixedParams!$B$41-$B$11)/($B$11-1))/((1+IF(AB148=1,FixedParams!$C$25,IF(AC148=1,FixedParams!$C$23,FixedParams!$C$24)))^FixedParams!$B$41)</f>
        <v>7.571662826829563E-2</v>
      </c>
      <c r="AF148">
        <f t="shared" si="75"/>
        <v>0.82727805358151141</v>
      </c>
      <c r="AG148">
        <f t="shared" si="76"/>
        <v>31.021887514224066</v>
      </c>
      <c r="AH148">
        <f t="shared" si="77"/>
        <v>19.735544667662058</v>
      </c>
      <c r="AI148">
        <f t="shared" si="78"/>
        <v>50.757432181886124</v>
      </c>
      <c r="AJ148" s="23">
        <f t="shared" si="79"/>
        <v>0.6361812980790732</v>
      </c>
      <c r="AK148" s="23">
        <f t="shared" si="80"/>
        <v>2.0913611158711682</v>
      </c>
      <c r="AL148" s="22">
        <f>IF(AB148=1,AG148*(1+FixedParams!$C$25)+AH148*(1+FixedParams!$C$28)/$Z$12,IF(AC148=1,AG148*(1+FixedParams!$C$23)+AH148*(1+FixedParams!$C$26)/$Z$12,AG148*(1+FixedParams!$C$24)+AH148*(1+FixedParams!$C$27)/$Z$12))</f>
        <v>102.56648456476489</v>
      </c>
      <c r="AM148" s="23">
        <f t="shared" si="81"/>
        <v>16.134473056612361</v>
      </c>
      <c r="AN148" s="23">
        <f>AM148^((FixedParams!$B$41-1)/FixedParams!$B$41)*EXP($C148)</f>
        <v>0.24890380241173382</v>
      </c>
      <c r="AO148" s="23">
        <f t="shared" si="82"/>
        <v>7.2548714238491005E-2</v>
      </c>
      <c r="AP148" s="23">
        <f t="shared" si="83"/>
        <v>-5.7034899195883039E-2</v>
      </c>
      <c r="AR148" s="23">
        <f>EXP(-$D$17)*(($B148*FixedParams!$B$30)^$B$11*(1+FixedParams!$C$24)^(1-$B$11)+(1-$B148)^$B$11*((1+FixedParams!$C$27)/$AS$12)^(1-$B$11))^(1/(1-$B$11))</f>
        <v>7.061402339242477</v>
      </c>
      <c r="AS148" s="23">
        <f>EXP($D148-$D$17)*(($B148*FixedParams!$C$31)^$B$11*(1+FixedParams!$C$25)^(1-$B$11)+(1-$B148)^$B$11*((1+FixedParams!$C$28)/$AS$12)^(1-$B$11))^(1/(1-$B$11))</f>
        <v>6.7632890147675528</v>
      </c>
      <c r="AT148" s="23">
        <f>EXP($D148-$D$17)*(($B148*FixedParams!$C$30)^$B$11*(1+FixedParams!$C$23)^(1-$B$11)+(1-$B148)^$B$11*((1+FixedParams!$C$26)/$AS$12)^(1-$B$11))^(1/(1-$B$11))</f>
        <v>6.5931695983193102</v>
      </c>
      <c r="AU148">
        <f>IF(FixedParams!$H$6=1,IF(AS148&lt;=MIN(AR148:AT148),1,0),$H148)</f>
        <v>0</v>
      </c>
      <c r="AV148">
        <f>IF(FixedParams!$H$6=1,IF(AT148&lt;=MIN(AR148:AT148),1,0),IF(AT148&lt;=AR148,1,0)*(1-$H148))</f>
        <v>1</v>
      </c>
      <c r="AW148" s="23">
        <f>$AS$13*IF(AU148=1,1,IF(AV148=1,FixedParams!$C$46,FixedParams!$C$47))</f>
        <v>0.32315108629483641</v>
      </c>
      <c r="AX148">
        <f>EXP($C148*FixedParams!$B$41)*EXP(IF(AU148+AV148=1,(1-FixedParams!$B$41)*$D148,0))*($B148^((FixedParams!$B$41-1)*$B$11/($B$11-1)))*((1/$B148-1)^$B$11*(AW148)^($B$11-1)+1)^((FixedParams!$B$41-$B$11)/($B$11-1))/((1+IF(AU148=1,FixedParams!$C$25,IF(AV148=1,FixedParams!$C$23,FixedParams!$C$24)))^FixedParams!$B$41)</f>
        <v>7.7113229418139514E-2</v>
      </c>
      <c r="AY148">
        <f t="shared" si="84"/>
        <v>0.82009321548374792</v>
      </c>
      <c r="AZ148">
        <f t="shared" si="85"/>
        <v>33.709390649659831</v>
      </c>
      <c r="BA148">
        <f t="shared" si="86"/>
        <v>19.706677745306468</v>
      </c>
      <c r="BB148">
        <f t="shared" si="87"/>
        <v>53.416068394966302</v>
      </c>
      <c r="BC148" s="23">
        <f t="shared" si="88"/>
        <v>0.58460498292944763</v>
      </c>
      <c r="BD148" s="23">
        <f t="shared" si="89"/>
        <v>2.0501879124822802</v>
      </c>
      <c r="BE148" s="22">
        <f>IF(AU148=1,AZ148*(1+FixedParams!$C$25)+BA148*(1+FixedParams!$C$28)/$AS$12,IF(AV148=1,AZ148*(1+FixedParams!$C$23)+BA148*(1+FixedParams!$C$26)/$AS$12,AZ148*(1+FixedParams!$C$24)+BA148*(1+FixedParams!$C$27)/$AS$12))</f>
        <v>109.43755260930072</v>
      </c>
      <c r="BF148" s="23">
        <f t="shared" si="90"/>
        <v>16.598625437634404</v>
      </c>
      <c r="BG148" s="23">
        <f>BF148^((FixedParams!$B$41-1)/FixedParams!$B$41)*EXP($C148)</f>
        <v>0.24889673610558199</v>
      </c>
      <c r="BH148" s="23">
        <f t="shared" si="91"/>
        <v>0.1236022670808965</v>
      </c>
      <c r="BI148" s="23">
        <f t="shared" si="92"/>
        <v>-2.867317878789305E-2</v>
      </c>
      <c r="BJ148" s="23">
        <f t="shared" si="66"/>
        <v>-1.4992916878654687E-2</v>
      </c>
      <c r="BK148" s="23"/>
    </row>
    <row r="149" spans="1:63">
      <c r="A149">
        <v>0.66</v>
      </c>
      <c r="B149">
        <f t="shared" si="67"/>
        <v>0.31784695245128963</v>
      </c>
      <c r="C149">
        <f>(D149-$D$17)*FixedParams!$B$41+$D$9*($A149-0.5)^2+$A149*$B$10</f>
        <v>-1.3925854792683876</v>
      </c>
      <c r="D149">
        <f>(A149-$B$6)*FixedParams!$B$40/(FixedParams!$B$39*Sectors!$B$6)</f>
        <v>8.2938462514143677E-2</v>
      </c>
      <c r="E149">
        <f t="shared" si="68"/>
        <v>0.24843215737549501</v>
      </c>
      <c r="F149" s="23">
        <f>EXP(-$D$17)*(($B149*FixedParams!$B$30)^$B$11*(1+FixedParams!$B$23)^(1-$B$11)+(1-$B149)^$B$11*((1+FixedParams!$B$26)/$B$12)^(1-$B$11))^(1/(1-$B$11))</f>
        <v>5.0002655506263611</v>
      </c>
      <c r="G149" s="23">
        <f>EXP($D149-$D$17)*(($B149*FixedParams!$B$31)^$B$11*(1+FixedParams!$B$25)^(1-$B$11)+(1-$B149)^$B$11*((1+FixedParams!$B$28)/$B$12)^(1-$B$11))^(1/(1-$B$11))</f>
        <v>5.2007503646283526</v>
      </c>
      <c r="H149">
        <f t="shared" si="69"/>
        <v>0</v>
      </c>
      <c r="I149" s="23">
        <f>$B$13*IF(H149=1,1,FixedParams!$B$46)</f>
        <v>0.39101505882574561</v>
      </c>
      <c r="J149">
        <f>EXP($C149*FixedParams!$B$41)*EXP(IF(H149=1,(1-FixedParams!$B$41)*$D149,0))*($B149^((FixedParams!$B$41-1)*$B$11/($B$11-1)))*((1/$B149-1)^$B$11*(I149)^($B$11-1)+1)^((FixedParams!$B$41-$B$11)/($B$11-1))/((1+IF(H149=1,FixedParams!$B$25,FixedParams!$B$24))^FixedParams!$B$41)</f>
        <v>7.8019387725345113E-2</v>
      </c>
      <c r="K149">
        <f t="shared" si="93"/>
        <v>0.58736207450886757</v>
      </c>
      <c r="L149">
        <f>K149*FixedParams!$B$8/K$15</f>
        <v>26.637524768863607</v>
      </c>
      <c r="M149">
        <f t="shared" si="64"/>
        <v>20.477632726226712</v>
      </c>
      <c r="N149">
        <f t="shared" si="70"/>
        <v>47.115157495090315</v>
      </c>
      <c r="O149" s="23">
        <f t="shared" si="71"/>
        <v>0.7687513349649836</v>
      </c>
      <c r="P149" s="23">
        <f t="shared" si="72"/>
        <v>1.955179128422516</v>
      </c>
      <c r="Q149" s="22">
        <f>IF(H149=1,L149*(1+FixedParams!$B$25)+M149*FixedParams!$B$33*(1+FixedParams!$B$28)/FixedParams!$B$32,L149*(1+FixedParams!$B$23)+M149*FixedParams!$B$33*(1+FixedParams!$B$26)/FixedParams!$B$32)</f>
        <v>85.052079714480072</v>
      </c>
      <c r="R149" s="23">
        <f t="shared" si="73"/>
        <v>17.009512565552839</v>
      </c>
      <c r="S149" s="23">
        <f>R149^((FixedParams!$B$41-1)/FixedParams!$B$41)*EXP($C149)</f>
        <v>0.24772845093465246</v>
      </c>
      <c r="T149" s="7">
        <f>(L149*FixedParams!$B$32*(FixedParams!$C$25-FixedParams!$C$23)+FixedParams!$B$33*(FixedParams!$C$28-FixedParams!$C$26)*M149)/N149</f>
        <v>1956.2310355076825</v>
      </c>
      <c r="U149" s="7">
        <f>(L149*FixedParams!$B$32*(FixedParams!$C$25-FixedParams!$C$23)*$Z$12/$B$12+FixedParams!$B$33*(FixedParams!$C$28-FixedParams!$C$26)*M149)/N149</f>
        <v>1338.5492463561895</v>
      </c>
      <c r="V149" s="14">
        <f t="shared" si="65"/>
        <v>-0.67602148279446783</v>
      </c>
      <c r="W149" s="14">
        <f t="shared" si="74"/>
        <v>0.82526343603720553</v>
      </c>
      <c r="X149" s="23"/>
      <c r="Y149" s="23">
        <f>EXP(-$D$17)*(($B149*FixedParams!$B$30)^$B$11*(1+FixedParams!$C$24)^(1-$B$11)+(1-$B149)^$B$11*((1+FixedParams!$C$27)/$Z$12)^(1-$B$11))^(1/(1-$B$11))</f>
        <v>6.7950132989833563</v>
      </c>
      <c r="Z149" s="23">
        <f>EXP($D149-$D$17)*(($B149*FixedParams!$C$31)^$B$11*(1+FixedParams!$C$25)^(1-$B$11)+(1-$B149)^$B$11*((1+FixedParams!$C$28)/$Z$12)^(1-$B$11))^(1/(1-$B$11))</f>
        <v>6.5280100147033053</v>
      </c>
      <c r="AA149" s="23">
        <f>EXP($D149-$D$17)*(($B149*FixedParams!$C$30)^$B$11*(1+FixedParams!$C$23)^(1-$B$11)+(1-$B149)^$B$11*((1+FixedParams!$C$26)/$Z$12)^(1-$B$11))^(1/(1-$B$11))</f>
        <v>6.3688387673836999</v>
      </c>
      <c r="AB149">
        <f>IF(FixedParams!$H$6=1,IF(Z149&lt;=MIN(Y149:AA149),1,0),$H149)</f>
        <v>0</v>
      </c>
      <c r="AC149">
        <f>IF(FixedParams!$H$6=1,IF(AA149&lt;=MIN(Y149:AA149),1,0),IF(AA149&lt;=Y149,1,0)*(1-$H149))</f>
        <v>1</v>
      </c>
      <c r="AD149" s="23">
        <f>$Z$13*IF(AB149=1,1,IF(AC149=1,FixedParams!$C$46,FixedParams!$C$47))</f>
        <v>0.34188853998947488</v>
      </c>
      <c r="AE149">
        <f>EXP($C149*FixedParams!$B$41)*EXP(IF(AB149+AC149=1,(1-FixedParams!$B$41)*$D149,0))*($B149^((FixedParams!$B$41-1)*$B$11/($B$11-1)))*((1/$B149-1)^$B$11*(AD149)^($B$11-1)+1)^((FixedParams!$B$41-$B$11)/($B$11-1))/((1+IF(AB149=1,FixedParams!$C$25,IF(AC149=1,FixedParams!$C$23,FixedParams!$C$24)))^FixedParams!$B$41)</f>
        <v>7.5958170676839548E-2</v>
      </c>
      <c r="AF149">
        <f t="shared" si="75"/>
        <v>0.82991714010936823</v>
      </c>
      <c r="AG149">
        <f t="shared" si="76"/>
        <v>31.120849942942009</v>
      </c>
      <c r="AH149">
        <f t="shared" si="77"/>
        <v>19.56022845669343</v>
      </c>
      <c r="AI149">
        <f t="shared" si="78"/>
        <v>50.681078399635439</v>
      </c>
      <c r="AJ149" s="23">
        <f t="shared" si="79"/>
        <v>0.62852487938330082</v>
      </c>
      <c r="AK149" s="23">
        <f t="shared" si="80"/>
        <v>2.0952632668035713</v>
      </c>
      <c r="AL149" s="22">
        <f>IF(AB149=1,AG149*(1+FixedParams!$C$25)+AH149*(1+FixedParams!$C$28)/$Z$12,IF(AC149=1,AG149*(1+FixedParams!$C$23)+AH149*(1+FixedParams!$C$26)/$Z$12,AG149*(1+FixedParams!$C$24)+AH149*(1+FixedParams!$C$27)/$Z$12))</f>
        <v>102.08821928457361</v>
      </c>
      <c r="AM149" s="23">
        <f t="shared" si="81"/>
        <v>16.02933015157976</v>
      </c>
      <c r="AN149" s="23">
        <f>AM149^((FixedParams!$B$41-1)/FixedParams!$B$41)*EXP($C149)</f>
        <v>0.24774316941055152</v>
      </c>
      <c r="AO149" s="23">
        <f t="shared" si="82"/>
        <v>7.2957869396892791E-2</v>
      </c>
      <c r="AP149" s="23">
        <f t="shared" si="83"/>
        <v>-5.935257166593387E-2</v>
      </c>
      <c r="AR149" s="23">
        <f>EXP(-$D$17)*(($B149*FixedParams!$B$30)^$B$11*(1+FixedParams!$C$24)^(1-$B$11)+(1-$B149)^$B$11*((1+FixedParams!$C$27)/$AS$12)^(1-$B$11))^(1/(1-$B$11))</f>
        <v>7.0606439860401764</v>
      </c>
      <c r="AS149" s="23">
        <f>EXP($D149-$D$17)*(($B149*FixedParams!$C$31)^$B$11*(1+FixedParams!$C$25)^(1-$B$11)+(1-$B149)^$B$11*((1+FixedParams!$C$28)/$AS$12)^(1-$B$11))^(1/(1-$B$11))</f>
        <v>6.7789017229682953</v>
      </c>
      <c r="AT149" s="23">
        <f>EXP($D149-$D$17)*(($B149*FixedParams!$C$30)^$B$11*(1+FixedParams!$C$23)^(1-$B$11)+(1-$B149)^$B$11*((1+FixedParams!$C$26)/$AS$12)^(1-$B$11))^(1/(1-$B$11))</f>
        <v>6.6044404104327423</v>
      </c>
      <c r="AU149">
        <f>IF(FixedParams!$H$6=1,IF(AS149&lt;=MIN(AR149:AT149),1,0),$H149)</f>
        <v>0</v>
      </c>
      <c r="AV149">
        <f>IF(FixedParams!$H$6=1,IF(AT149&lt;=MIN(AR149:AT149),1,0),IF(AT149&lt;=AR149,1,0)*(1-$H149))</f>
        <v>1</v>
      </c>
      <c r="AW149" s="23">
        <f>$AS$13*IF(AU149=1,1,IF(AV149=1,FixedParams!$C$46,FixedParams!$C$47))</f>
        <v>0.32315108629483641</v>
      </c>
      <c r="AX149">
        <f>EXP($C149*FixedParams!$B$41)*EXP(IF(AU149+AV149=1,(1-FixedParams!$B$41)*$D149,0))*($B149^((FixedParams!$B$41-1)*$B$11/($B$11-1)))*((1/$B149-1)^$B$11*(AW149)^($B$11-1)+1)^((FixedParams!$B$41-$B$11)/($B$11-1))/((1+IF(AU149=1,FixedParams!$C$25,IF(AV149=1,FixedParams!$C$23,FixedParams!$C$24)))^FixedParams!$B$41)</f>
        <v>7.7353177540150281E-2</v>
      </c>
      <c r="AY149">
        <f t="shared" si="84"/>
        <v>0.82264504515569792</v>
      </c>
      <c r="AZ149">
        <f t="shared" si="85"/>
        <v>33.814281925016154</v>
      </c>
      <c r="BA149">
        <f t="shared" si="86"/>
        <v>19.530090576853382</v>
      </c>
      <c r="BB149">
        <f t="shared" si="87"/>
        <v>53.344372501869536</v>
      </c>
      <c r="BC149" s="23">
        <f t="shared" si="88"/>
        <v>0.57756928330347956</v>
      </c>
      <c r="BD149" s="23">
        <f t="shared" si="89"/>
        <v>2.0536926430089615</v>
      </c>
      <c r="BE149" s="22">
        <f>IF(AU149=1,AZ149*(1+FixedParams!$C$25)+BA149*(1+FixedParams!$C$28)/$AS$12,IF(AV149=1,AZ149*(1+FixedParams!$C$23)+BA149*(1+FixedParams!$C$26)/$AS$12,AZ149*(1+FixedParams!$C$24)+BA149*(1+FixedParams!$C$27)/$AS$12))</f>
        <v>108.92723068562233</v>
      </c>
      <c r="BF149" s="23">
        <f t="shared" si="90"/>
        <v>16.493029525038153</v>
      </c>
      <c r="BG149" s="23">
        <f>BF149^((FixedParams!$B$41-1)/FixedParams!$B$41)*EXP($C149)</f>
        <v>0.24773609738387992</v>
      </c>
      <c r="BH149" s="23">
        <f t="shared" si="91"/>
        <v>0.12417372512409569</v>
      </c>
      <c r="BI149" s="23">
        <f t="shared" si="92"/>
        <v>-3.0834911618851275E-2</v>
      </c>
      <c r="BJ149" s="23">
        <f t="shared" si="66"/>
        <v>-1.7154649709612911E-2</v>
      </c>
      <c r="BK149" s="23"/>
    </row>
    <row r="150" spans="1:63">
      <c r="A150">
        <v>0.66500000000000004</v>
      </c>
      <c r="B150">
        <f t="shared" si="67"/>
        <v>0.31959454228078871</v>
      </c>
      <c r="C150">
        <f>(D150-$D$17)*FixedParams!$B$41+$D$9*($A150-0.5)^2+$A150*$B$10</f>
        <v>-1.3970534092468043</v>
      </c>
      <c r="D150">
        <f>(A150-$B$6)*FixedParams!$B$40/(FixedParams!$B$39*Sectors!$B$6)</f>
        <v>8.5624933555511457E-2</v>
      </c>
      <c r="E150">
        <f t="shared" si="68"/>
        <v>0.24732465585394386</v>
      </c>
      <c r="F150" s="23">
        <f>EXP(-$D$17)*(($B150*FixedParams!$B$30)^$B$11*(1+FixedParams!$B$23)^(1-$B$11)+(1-$B150)^$B$11*((1+FixedParams!$B$26)/$B$12)^(1-$B$11))^(1/(1-$B$11))</f>
        <v>4.9978780282045943</v>
      </c>
      <c r="G150" s="23">
        <f>EXP($D150-$D$17)*(($B150*FixedParams!$B$31)^$B$11*(1+FixedParams!$B$25)^(1-$B$11)+(1-$B150)^$B$11*((1+FixedParams!$B$28)/$B$12)^(1-$B$11))^(1/(1-$B$11))</f>
        <v>5.211644292224956</v>
      </c>
      <c r="H150">
        <f t="shared" si="69"/>
        <v>0</v>
      </c>
      <c r="I150" s="23">
        <f>$B$13*IF(H150=1,1,FixedParams!$B$46)</f>
        <v>0.39101505882574561</v>
      </c>
      <c r="J150">
        <f>EXP($C150*FixedParams!$B$41)*EXP(IF(H150=1,(1-FixedParams!$B$41)*$D150,0))*($B150^((FixedParams!$B$41-1)*$B$11/($B$11-1)))*((1/$B150-1)^$B$11*(I150)^($B$11-1)+1)^((FixedParams!$B$41-$B$11)/($B$11-1))/((1+IF(H150=1,FixedParams!$B$25,FixedParams!$B$24))^FixedParams!$B$41)</f>
        <v>7.829465579396172E-2</v>
      </c>
      <c r="K150">
        <f t="shared" si="93"/>
        <v>0.58943440586832241</v>
      </c>
      <c r="L150">
        <f>K150*FixedParams!$B$8/K$15</f>
        <v>26.731507305892286</v>
      </c>
      <c r="M150">
        <f t="shared" si="64"/>
        <v>20.303285629697971</v>
      </c>
      <c r="N150">
        <f t="shared" si="70"/>
        <v>47.034792935590261</v>
      </c>
      <c r="O150" s="23">
        <f t="shared" si="71"/>
        <v>0.75952640445466479</v>
      </c>
      <c r="P150" s="23">
        <f t="shared" si="72"/>
        <v>1.954245571202321</v>
      </c>
      <c r="Q150" s="22">
        <f>IF(H150=1,L150*(1+FixedParams!$B$25)+M150*FixedParams!$B$33*(1+FixedParams!$B$28)/FixedParams!$B$32,L150*(1+FixedParams!$B$23)+M150*FixedParams!$B$33*(1+FixedParams!$B$26)/FixedParams!$B$32)</f>
        <v>84.673258510793104</v>
      </c>
      <c r="R150" s="23">
        <f t="shared" si="73"/>
        <v>16.941841724218826</v>
      </c>
      <c r="S150" s="23">
        <f>R150^((FixedParams!$B$41-1)/FixedParams!$B$41)*EXP($C150)</f>
        <v>0.24662507062595668</v>
      </c>
      <c r="T150" s="7">
        <f>(L150*FixedParams!$B$32*(FixedParams!$C$25-FixedParams!$C$23)+FixedParams!$B$33*(FixedParams!$C$28-FixedParams!$C$26)*M150)/N150</f>
        <v>1989.8591611098143</v>
      </c>
      <c r="U150" s="7">
        <f>(L150*FixedParams!$B$32*(FixedParams!$C$25-FixedParams!$C$23)*$Z$12/$B$12+FixedParams!$B$33*(FixedParams!$C$28-FixedParams!$C$26)*M150)/N150</f>
        <v>1368.9389598674397</v>
      </c>
      <c r="V150" s="14">
        <f t="shared" si="65"/>
        <v>-0.66394901414254637</v>
      </c>
      <c r="W150" s="14">
        <f t="shared" si="74"/>
        <v>0.82757039211060068</v>
      </c>
      <c r="X150" s="23"/>
      <c r="Y150" s="23">
        <f>EXP(-$D$17)*(($B150*FixedParams!$B$30)^$B$11*(1+FixedParams!$C$24)^(1-$B$11)+(1-$B150)^$B$11*((1+FixedParams!$C$27)/$Z$12)^(1-$B$11))^(1/(1-$B$11))</f>
        <v>6.7951465453337718</v>
      </c>
      <c r="Z150" s="23">
        <f>EXP($D150-$D$17)*(($B150*FixedParams!$C$31)^$B$11*(1+FixedParams!$C$25)^(1-$B$11)+(1-$B150)^$B$11*((1+FixedParams!$C$28)/$Z$12)^(1-$B$11))^(1/(1-$B$11))</f>
        <v>6.5439259189449945</v>
      </c>
      <c r="AA150" s="23">
        <f>EXP($D150-$D$17)*(($B150*FixedParams!$C$30)^$B$11*(1+FixedParams!$C$23)^(1-$B$11)+(1-$B150)^$B$11*((1+FixedParams!$C$26)/$Z$12)^(1-$B$11))^(1/(1-$B$11))</f>
        <v>6.3805816136370987</v>
      </c>
      <c r="AB150">
        <f>IF(FixedParams!$H$6=1,IF(Z150&lt;=MIN(Y150:AA150),1,0),$H150)</f>
        <v>0</v>
      </c>
      <c r="AC150">
        <f>IF(FixedParams!$H$6=1,IF(AA150&lt;=MIN(Y150:AA150),1,0),IF(AA150&lt;=Y150,1,0)*(1-$H150))</f>
        <v>1</v>
      </c>
      <c r="AD150" s="23">
        <f>$Z$13*IF(AB150=1,1,IF(AC150=1,FixedParams!$C$46,FixedParams!$C$47))</f>
        <v>0.34188853998947488</v>
      </c>
      <c r="AE150">
        <f>EXP($C150*FixedParams!$B$41)*EXP(IF(AB150+AC150=1,(1-FixedParams!$B$41)*$D150,0))*($B150^((FixedParams!$B$41-1)*$B$11/($B$11-1)))*((1/$B150-1)^$B$11*(AD150)^($B$11-1)+1)^((FixedParams!$B$41-$B$11)/($B$11-1))/((1+IF(AB150=1,FixedParams!$C$25,IF(AC150=1,FixedParams!$C$23,FixedParams!$C$24)))^FixedParams!$B$41)</f>
        <v>7.6212365368108534E-2</v>
      </c>
      <c r="AF150">
        <f t="shared" si="75"/>
        <v>0.83269446517300705</v>
      </c>
      <c r="AG150">
        <f t="shared" si="76"/>
        <v>31.224996143051676</v>
      </c>
      <c r="AH150">
        <f t="shared" si="77"/>
        <v>19.390180874332881</v>
      </c>
      <c r="AI150">
        <f t="shared" si="78"/>
        <v>50.615177017384553</v>
      </c>
      <c r="AJ150" s="23">
        <f t="shared" si="79"/>
        <v>0.6209826507423819</v>
      </c>
      <c r="AK150" s="23">
        <f t="shared" si="80"/>
        <v>2.0991265070740694</v>
      </c>
      <c r="AL150" s="22">
        <f>IF(AB150=1,AG150*(1+FixedParams!$C$25)+AH150*(1+FixedParams!$C$28)/$Z$12,IF(AC150=1,AG150*(1+FixedParams!$C$23)+AH150*(1+FixedParams!$C$26)/$Z$12,AG150*(1+FixedParams!$C$24)+AH150*(1+FixedParams!$C$27)/$Z$12))</f>
        <v>101.63375502613087</v>
      </c>
      <c r="AM150" s="23">
        <f t="shared" si="81"/>
        <v>15.928603563178463</v>
      </c>
      <c r="AN150" s="23">
        <f>AM150^((FixedParams!$B$41-1)/FixedParams!$B$41)*EXP($C150)</f>
        <v>0.24664029567488013</v>
      </c>
      <c r="AO150" s="23">
        <f t="shared" si="82"/>
        <v>7.3363869308295887E-2</v>
      </c>
      <c r="AP150" s="23">
        <f t="shared" si="83"/>
        <v>-6.1669944490116153E-2</v>
      </c>
      <c r="AR150" s="23">
        <f>EXP(-$D$17)*(($B150*FixedParams!$B$30)^$B$11*(1+FixedParams!$C$24)^(1-$B$11)+(1-$B150)^$B$11*((1+FixedParams!$C$27)/$AS$12)^(1-$B$11))^(1/(1-$B$11))</f>
        <v>7.0597353762317256</v>
      </c>
      <c r="AS150" s="23">
        <f>EXP($D150-$D$17)*(($B150*FixedParams!$C$31)^$B$11*(1+FixedParams!$C$25)^(1-$B$11)+(1-$B150)^$B$11*((1+FixedParams!$C$28)/$AS$12)^(1-$B$11))^(1/(1-$B$11))</f>
        <v>6.7944035300893715</v>
      </c>
      <c r="AT150" s="23">
        <f>EXP($D150-$D$17)*(($B150*FixedParams!$C$30)^$B$11*(1+FixedParams!$C$23)^(1-$B$11)+(1-$B150)^$B$11*((1+FixedParams!$C$26)/$AS$12)^(1-$B$11))^(1/(1-$B$11))</f>
        <v>6.6155843380344663</v>
      </c>
      <c r="AU150">
        <f>IF(FixedParams!$H$6=1,IF(AS150&lt;=MIN(AR150:AT150),1,0),$H150)</f>
        <v>0</v>
      </c>
      <c r="AV150">
        <f>IF(FixedParams!$H$6=1,IF(AT150&lt;=MIN(AR150:AT150),1,0),IF(AT150&lt;=AR150,1,0)*(1-$H150))</f>
        <v>1</v>
      </c>
      <c r="AW150" s="23">
        <f>$AS$13*IF(AU150=1,1,IF(AV150=1,FixedParams!$C$46,FixedParams!$C$47))</f>
        <v>0.32315108629483641</v>
      </c>
      <c r="AX150">
        <f>EXP($C150*FixedParams!$B$41)*EXP(IF(AU150+AV150=1,(1-FixedParams!$B$41)*$D150,0))*($B150^((FixedParams!$B$41-1)*$B$11/($B$11-1)))*((1/$B150-1)^$B$11*(AW150)^($B$11-1)+1)^((FixedParams!$B$41-$B$11)/($B$11-1))/((1+IF(AU150=1,FixedParams!$C$25,IF(AV150=1,FixedParams!$C$23,FixedParams!$C$24)))^FixedParams!$B$41)</f>
        <v>7.7605967922589864E-2</v>
      </c>
      <c r="AY150">
        <f t="shared" si="84"/>
        <v>0.82533345127151647</v>
      </c>
      <c r="AZ150">
        <f t="shared" si="85"/>
        <v>33.92478708500532</v>
      </c>
      <c r="BA150">
        <f t="shared" si="86"/>
        <v>19.358790162812671</v>
      </c>
      <c r="BB150">
        <f t="shared" si="87"/>
        <v>53.283577247817988</v>
      </c>
      <c r="BC150" s="23">
        <f t="shared" si="88"/>
        <v>0.57063851614765804</v>
      </c>
      <c r="BD150" s="23">
        <f t="shared" si="89"/>
        <v>2.0571579179917947</v>
      </c>
      <c r="BE150" s="22">
        <f>IF(AU150=1,AZ150*(1+FixedParams!$C$25)+BA150*(1+FixedParams!$C$28)/$AS$12,IF(AV150=1,AZ150*(1+FixedParams!$C$23)+BA150*(1+FixedParams!$C$26)/$AS$12,AZ150*(1+FixedParams!$C$24)+BA150*(1+FixedParams!$C$27)/$AS$12))</f>
        <v>108.44230438841211</v>
      </c>
      <c r="BF150" s="23">
        <f t="shared" si="90"/>
        <v>16.391946477796854</v>
      </c>
      <c r="BG150" s="23">
        <f>BF150^((FixedParams!$B$41-1)/FixedParams!$B$41)*EXP($C150)</f>
        <v>0.24663321661078469</v>
      </c>
      <c r="BH150" s="23">
        <f t="shared" si="91"/>
        <v>0.12474056144860406</v>
      </c>
      <c r="BI150" s="23">
        <f t="shared" si="92"/>
        <v>-3.2996257962673393E-2</v>
      </c>
      <c r="BJ150" s="23">
        <f t="shared" si="66"/>
        <v>-1.9315996053435029E-2</v>
      </c>
      <c r="BK150" s="23"/>
    </row>
    <row r="151" spans="1:63">
      <c r="A151">
        <v>0.67</v>
      </c>
      <c r="B151">
        <f t="shared" si="67"/>
        <v>0.32134213211028773</v>
      </c>
      <c r="C151">
        <f>(D151-$D$17)*FixedParams!$B$41+$D$9*($A151-0.5)^2+$A151*$B$10</f>
        <v>-1.4013088408869154</v>
      </c>
      <c r="D151">
        <f>(A151-$B$6)*FixedParams!$B$40/(FixedParams!$B$39*Sectors!$B$6)</f>
        <v>8.831140459687925E-2</v>
      </c>
      <c r="E151">
        <f t="shared" si="68"/>
        <v>0.2462744188787386</v>
      </c>
      <c r="F151" s="23">
        <f>EXP(-$D$17)*(($B151*FixedParams!$B$30)^$B$11*(1+FixedParams!$B$23)^(1-$B$11)+(1-$B151)^$B$11*((1+FixedParams!$B$26)/$B$12)^(1-$B$11))^(1/(1-$B$11))</f>
        <v>4.995383465263159</v>
      </c>
      <c r="G151" s="23">
        <f>EXP($D151-$D$17)*(($B151*FixedParams!$B$31)^$B$11*(1+FixedParams!$B$25)^(1-$B$11)+(1-$B151)^$B$11*((1+FixedParams!$B$28)/$B$12)^(1-$B$11))^(1/(1-$B$11))</f>
        <v>5.2224473920805297</v>
      </c>
      <c r="H151">
        <f t="shared" si="69"/>
        <v>0</v>
      </c>
      <c r="I151" s="23">
        <f>$B$13*IF(H151=1,1,FixedParams!$B$46)</f>
        <v>0.39101505882574561</v>
      </c>
      <c r="J151">
        <f>EXP($C151*FixedParams!$B$41)*EXP(IF(H151=1,(1-FixedParams!$B$41)*$D151,0))*($B151^((FixedParams!$B$41-1)*$B$11/($B$11-1)))*((1/$B151-1)^$B$11*(I151)^($B$11-1)+1)^((FixedParams!$B$41-$B$11)/($B$11-1))/((1+IF(H151=1,FixedParams!$B$25,FixedParams!$B$24))^FixedParams!$B$41)</f>
        <v>7.8583199022215791E-2</v>
      </c>
      <c r="K151">
        <f t="shared" si="93"/>
        <v>0.59160667809544398</v>
      </c>
      <c r="L151">
        <f>K151*FixedParams!$B$8/K$15</f>
        <v>26.830022272666486</v>
      </c>
      <c r="M151">
        <f t="shared" si="64"/>
        <v>20.13427909526531</v>
      </c>
      <c r="N151">
        <f t="shared" si="70"/>
        <v>46.964301367931796</v>
      </c>
      <c r="O151" s="23">
        <f t="shared" si="71"/>
        <v>0.75043840406265439</v>
      </c>
      <c r="P151" s="23">
        <f t="shared" si="72"/>
        <v>1.953270159527031</v>
      </c>
      <c r="Q151" s="22">
        <f>IF(H151=1,L151*(1+FixedParams!$B$25)+M151*FixedParams!$B$33*(1+FixedParams!$B$28)/FixedParams!$B$32,L151*(1+FixedParams!$B$23)+M151*FixedParams!$B$33*(1+FixedParams!$B$26)/FixedParams!$B$32)</f>
        <v>84.314019520631845</v>
      </c>
      <c r="R151" s="23">
        <f t="shared" si="73"/>
        <v>16.878387836876534</v>
      </c>
      <c r="S151" s="23">
        <f>R151^((FixedParams!$B$41-1)/FixedParams!$B$41)*EXP($C151)</f>
        <v>0.24557872679936565</v>
      </c>
      <c r="T151" s="7">
        <f>(L151*FixedParams!$B$32*(FixedParams!$C$25-FixedParams!$C$23)+FixedParams!$B$33*(FixedParams!$C$28-FixedParams!$C$26)*M151)/N151</f>
        <v>2023.3347204381655</v>
      </c>
      <c r="U151" s="7">
        <f>(L151*FixedParams!$B$32*(FixedParams!$C$25-FixedParams!$C$23)*$Z$12/$B$12+FixedParams!$B$33*(FixedParams!$C$28-FixedParams!$C$26)*M151)/N151</f>
        <v>1399.1907993441234</v>
      </c>
      <c r="V151" s="14">
        <f t="shared" si="65"/>
        <v>-0.65191150163976552</v>
      </c>
      <c r="W151" s="14">
        <f t="shared" si="74"/>
        <v>0.82987389072325279</v>
      </c>
      <c r="X151" s="23"/>
      <c r="Y151" s="23">
        <f>EXP(-$D$17)*(($B151*FixedParams!$B$30)^$B$11*(1+FixedParams!$C$24)^(1-$B$11)+(1-$B151)^$B$11*((1+FixedParams!$C$27)/$Z$12)^(1-$B$11))^(1/(1-$B$11))</f>
        <v>6.7951367293860265</v>
      </c>
      <c r="Z151" s="23">
        <f>EXP($D151-$D$17)*(($B151*FixedParams!$C$31)^$B$11*(1+FixedParams!$C$25)^(1-$B$11)+(1-$B151)^$B$11*((1+FixedParams!$C$28)/$Z$12)^(1-$B$11))^(1/(1-$B$11))</f>
        <v>6.5597401650564562</v>
      </c>
      <c r="AA151" s="23">
        <f>EXP($D151-$D$17)*(($B151*FixedParams!$C$30)^$B$11*(1+FixedParams!$C$23)^(1-$B$11)+(1-$B151)^$B$11*((1+FixedParams!$C$26)/$Z$12)^(1-$B$11))^(1/(1-$B$11))</f>
        <v>6.3922058563641428</v>
      </c>
      <c r="AB151">
        <f>IF(FixedParams!$H$6=1,IF(Z151&lt;=MIN(Y151:AA151),1,0),$H151)</f>
        <v>0</v>
      </c>
      <c r="AC151">
        <f>IF(FixedParams!$H$6=1,IF(AA151&lt;=MIN(Y151:AA151),1,0),IF(AA151&lt;=Y151,1,0)*(1-$H151))</f>
        <v>1</v>
      </c>
      <c r="AD151" s="23">
        <f>$Z$13*IF(AB151=1,1,IF(AC151=1,FixedParams!$C$46,FixedParams!$C$47))</f>
        <v>0.34188853998947488</v>
      </c>
      <c r="AE151">
        <f>EXP($C151*FixedParams!$B$41)*EXP(IF(AB151+AC151=1,(1-FixedParams!$B$41)*$D151,0))*($B151^((FixedParams!$B$41-1)*$B$11/($B$11-1)))*((1/$B151-1)^$B$11*(AD151)^($B$11-1)+1)^((FixedParams!$B$41-$B$11)/($B$11-1))/((1+IF(AB151=1,FixedParams!$C$25,IF(AC151=1,FixedParams!$C$23,FixedParams!$C$24)))^FixedParams!$B$41)</f>
        <v>7.6479374346157133E-2</v>
      </c>
      <c r="AF151">
        <f t="shared" si="75"/>
        <v>0.83561179882481906</v>
      </c>
      <c r="AG151">
        <f t="shared" si="76"/>
        <v>31.334392489293631</v>
      </c>
      <c r="AH151">
        <f t="shared" si="77"/>
        <v>19.225290932858769</v>
      </c>
      <c r="AI151">
        <f t="shared" si="78"/>
        <v>50.559683422152403</v>
      </c>
      <c r="AJ151" s="23">
        <f t="shared" si="79"/>
        <v>0.61355237505969473</v>
      </c>
      <c r="AK151" s="23">
        <f t="shared" si="80"/>
        <v>2.102950728361491</v>
      </c>
      <c r="AL151" s="22">
        <f>IF(AB151=1,AG151*(1+FixedParams!$C$25)+AH151*(1+FixedParams!$C$28)/$Z$12,IF(AC151=1,AG151*(1+FixedParams!$C$23)+AH151*(1+FixedParams!$C$26)/$Z$12,AG151*(1+FixedParams!$C$24)+AH151*(1+FixedParams!$C$27)/$Z$12))</f>
        <v>101.20279331764522</v>
      </c>
      <c r="AM151" s="23">
        <f t="shared" si="81"/>
        <v>15.832217483560347</v>
      </c>
      <c r="AN151" s="23">
        <f>AM151^((FixedParams!$B$41-1)/FixedParams!$B$41)*EXP($C151)</f>
        <v>0.24559445688659443</v>
      </c>
      <c r="AO151" s="23">
        <f t="shared" si="82"/>
        <v>7.3766720643871658E-2</v>
      </c>
      <c r="AP151" s="23">
        <f t="shared" si="83"/>
        <v>-6.3987032146133299E-2</v>
      </c>
      <c r="AR151" s="23">
        <f>EXP(-$D$17)*(($B151*FixedParams!$B$30)^$B$11*(1+FixedParams!$C$24)^(1-$B$11)+(1-$B151)^$B$11*((1+FixedParams!$C$27)/$AS$12)^(1-$B$11))^(1/(1-$B$11))</f>
        <v>7.0586768192483884</v>
      </c>
      <c r="AS151" s="23">
        <f>EXP($D151-$D$17)*(($B151*FixedParams!$C$31)^$B$11*(1+FixedParams!$C$25)^(1-$B$11)+(1-$B151)^$B$11*((1+FixedParams!$C$28)/$AS$12)^(1-$B$11))^(1/(1-$B$11))</f>
        <v>6.8097938252298</v>
      </c>
      <c r="AT151" s="23">
        <f>EXP($D151-$D$17)*(($B151*FixedParams!$C$30)^$B$11*(1+FixedParams!$C$23)^(1-$B$11)+(1-$B151)^$B$11*((1+FixedParams!$C$26)/$AS$12)^(1-$B$11))^(1/(1-$B$11))</f>
        <v>6.6266011366658759</v>
      </c>
      <c r="AU151">
        <f>IF(FixedParams!$H$6=1,IF(AS151&lt;=MIN(AR151:AT151),1,0),$H151)</f>
        <v>0</v>
      </c>
      <c r="AV151">
        <f>IF(FixedParams!$H$6=1,IF(AT151&lt;=MIN(AR151:AT151),1,0),IF(AT151&lt;=AR151,1,0)*(1-$H151))</f>
        <v>1</v>
      </c>
      <c r="AW151" s="23">
        <f>$AS$13*IF(AU151=1,1,IF(AV151=1,FixedParams!$C$46,FixedParams!$C$47))</f>
        <v>0.32315108629483641</v>
      </c>
      <c r="AX151">
        <f>EXP($C151*FixedParams!$B$41)*EXP(IF(AU151+AV151=1,(1-FixedParams!$B$41)*$D151,0))*($B151^((FixedParams!$B$41-1)*$B$11/($B$11-1)))*((1/$B151-1)^$B$11*(AW151)^($B$11-1)+1)^((FixedParams!$B$41-$B$11)/($B$11-1))/((1+IF(AU151=1,FixedParams!$C$25,IF(AV151=1,FixedParams!$C$23,FixedParams!$C$24)))^FixedParams!$B$41)</f>
        <v>7.7871762710233008E-2</v>
      </c>
      <c r="AY151">
        <f t="shared" si="84"/>
        <v>0.82816015822831013</v>
      </c>
      <c r="AZ151">
        <f t="shared" si="85"/>
        <v>34.040977009832901</v>
      </c>
      <c r="BA151">
        <f t="shared" si="86"/>
        <v>19.192664548396316</v>
      </c>
      <c r="BB151">
        <f t="shared" si="87"/>
        <v>53.233641558229216</v>
      </c>
      <c r="BC151" s="23">
        <f t="shared" si="88"/>
        <v>0.56381062573064289</v>
      </c>
      <c r="BD151" s="23">
        <f t="shared" si="89"/>
        <v>2.0605836614148254</v>
      </c>
      <c r="BE151" s="22">
        <f>IF(AU151=1,AZ151*(1+FixedParams!$C$25)+BA151*(1+FixedParams!$C$28)/$AS$12,IF(AV151=1,AZ151*(1+FixedParams!$C$23)+BA151*(1+FixedParams!$C$26)/$AS$12,AZ151*(1+FixedParams!$C$24)+BA151*(1+FixedParams!$C$27)/$AS$12))</f>
        <v>107.98245523990008</v>
      </c>
      <c r="BF151" s="23">
        <f t="shared" si="90"/>
        <v>16.295300262214155</v>
      </c>
      <c r="BG151" s="23">
        <f>BF151^((FixedParams!$B$41-1)/FixedParams!$B$41)*EXP($C151)</f>
        <v>0.24558736946383519</v>
      </c>
      <c r="BH151" s="23">
        <f t="shared" si="91"/>
        <v>0.1253027888630999</v>
      </c>
      <c r="BI151" s="23">
        <f t="shared" si="92"/>
        <v>-3.5157238545819418E-2</v>
      </c>
      <c r="BJ151" s="23">
        <f t="shared" si="66"/>
        <v>-2.1476976636581054E-2</v>
      </c>
      <c r="BK151" s="23"/>
    </row>
    <row r="152" spans="1:63">
      <c r="A152">
        <v>0.67500000000000004</v>
      </c>
      <c r="B152">
        <f t="shared" si="67"/>
        <v>0.3230897219397868</v>
      </c>
      <c r="C152">
        <f>(D152-$D$17)*FixedParams!$B$41+$D$9*($A152-0.5)^2+$A152*$B$10</f>
        <v>-1.4053517741887214</v>
      </c>
      <c r="D152">
        <f>(A152-$B$6)*FixedParams!$B$40/(FixedParams!$B$39*Sectors!$B$6)</f>
        <v>9.0997875638247044E-2</v>
      </c>
      <c r="E152">
        <f t="shared" si="68"/>
        <v>0.24528075783540668</v>
      </c>
      <c r="F152" s="23">
        <f>EXP(-$D$17)*(($B152*FixedParams!$B$30)^$B$11*(1+FixedParams!$B$23)^(1-$B$11)+(1-$B152)^$B$11*((1+FixedParams!$B$26)/$B$12)^(1-$B$11))^(1/(1-$B$11))</f>
        <v>4.9927822695143096</v>
      </c>
      <c r="G152" s="23">
        <f>EXP($D152-$D$17)*(($B152*FixedParams!$B$31)^$B$11*(1+FixedParams!$B$25)^(1-$B$11)+(1-$B152)^$B$11*((1+FixedParams!$B$28)/$B$12)^(1-$B$11))^(1/(1-$B$11))</f>
        <v>5.2331592872140869</v>
      </c>
      <c r="H152">
        <f t="shared" si="69"/>
        <v>0</v>
      </c>
      <c r="I152" s="23">
        <f>$B$13*IF(H152=1,1,FixedParams!$B$46)</f>
        <v>0.39101505882574561</v>
      </c>
      <c r="J152">
        <f>EXP($C152*FixedParams!$B$41)*EXP(IF(H152=1,(1-FixedParams!$B$41)*$D152,0))*($B152^((FixedParams!$B$41-1)*$B$11/($B$11-1)))*((1/$B152-1)^$B$11*(I152)^($B$11-1)+1)^((FixedParams!$B$41-$B$11)/($B$11-1))/((1+IF(H152=1,FixedParams!$B$25,FixedParams!$B$24))^FixedParams!$B$41)</f>
        <v>7.888519719908578E-2</v>
      </c>
      <c r="K152">
        <f t="shared" si="93"/>
        <v>0.59388024471568845</v>
      </c>
      <c r="L152">
        <f>K152*FixedParams!$B$8/K$15</f>
        <v>26.933131053074316</v>
      </c>
      <c r="M152">
        <f t="shared" si="64"/>
        <v>19.970503662007101</v>
      </c>
      <c r="N152">
        <f t="shared" si="70"/>
        <v>46.903634715081417</v>
      </c>
      <c r="O152" s="23">
        <f t="shared" si="71"/>
        <v>0.74148466521227363</v>
      </c>
      <c r="P152" s="23">
        <f t="shared" si="72"/>
        <v>1.9522530528182773</v>
      </c>
      <c r="Q152" s="22">
        <f>IF(H152=1,L152*(1+FixedParams!$B$25)+M152*FixedParams!$B$33*(1+FixedParams!$B$28)/FixedParams!$B$32,L152*(1+FixedParams!$B$23)+M152*FixedParams!$B$33*(1+FixedParams!$B$26)/FixedParams!$B$32)</f>
        <v>83.974127467884671</v>
      </c>
      <c r="R152" s="23">
        <f t="shared" si="73"/>
        <v>16.819104646446668</v>
      </c>
      <c r="S152" s="23">
        <f>R152^((FixedParams!$B$41-1)/FixedParams!$B$41)*EXP($C152)</f>
        <v>0.244588734173733</v>
      </c>
      <c r="T152" s="7">
        <f>(L152*FixedParams!$B$32*(FixedParams!$C$25-FixedParams!$C$23)+FixedParams!$B$33*(FixedParams!$C$28-FixedParams!$C$26)*M152)/N152</f>
        <v>2056.6574111616169</v>
      </c>
      <c r="U152" s="7">
        <f>(L152*FixedParams!$B$32*(FixedParams!$C$25-FixedParams!$C$23)*$Z$12/$B$12+FixedParams!$B$33*(FixedParams!$C$28-FixedParams!$C$26)*M152)/N152</f>
        <v>1429.3044915698201</v>
      </c>
      <c r="V152" s="14">
        <f t="shared" si="65"/>
        <v>-0.63990840773392288</v>
      </c>
      <c r="W152" s="14">
        <f t="shared" si="74"/>
        <v>0.83217441376623591</v>
      </c>
      <c r="X152" s="23"/>
      <c r="Y152" s="23">
        <f>EXP(-$D$17)*(($B152*FixedParams!$B$30)^$B$11*(1+FixedParams!$C$24)^(1-$B$11)+(1-$B152)^$B$11*((1+FixedParams!$C$27)/$Z$12)^(1-$B$11))^(1/(1-$B$11))</f>
        <v>6.7949840580699892</v>
      </c>
      <c r="Z152" s="23">
        <f>EXP($D152-$D$17)*(($B152*FixedParams!$C$31)^$B$11*(1+FixedParams!$C$25)^(1-$B$11)+(1-$B152)^$B$11*((1+FixedParams!$C$28)/$Z$12)^(1-$B$11))^(1/(1-$B$11))</f>
        <v>6.5754520961945628</v>
      </c>
      <c r="AA152" s="23">
        <f>EXP($D152-$D$17)*(($B152*FixedParams!$C$30)^$B$11*(1+FixedParams!$C$23)^(1-$B$11)+(1-$B152)^$B$11*((1+FixedParams!$C$26)/$Z$12)^(1-$B$11))^(1/(1-$B$11))</f>
        <v>6.4037111773394493</v>
      </c>
      <c r="AB152">
        <f>IF(FixedParams!$H$6=1,IF(Z152&lt;=MIN(Y152:AA152),1,0),$H152)</f>
        <v>0</v>
      </c>
      <c r="AC152">
        <f>IF(FixedParams!$H$6=1,IF(AA152&lt;=MIN(Y152:AA152),1,0),IF(AA152&lt;=Y152,1,0)*(1-$H152))</f>
        <v>1</v>
      </c>
      <c r="AD152" s="23">
        <f>$Z$13*IF(AB152=1,1,IF(AC152=1,FixedParams!$C$46,FixedParams!$C$47))</f>
        <v>0.34188853998947488</v>
      </c>
      <c r="AE152">
        <f>EXP($C152*FixedParams!$B$41)*EXP(IF(AB152+AC152=1,(1-FixedParams!$B$41)*$D152,0))*($B152^((FixedParams!$B$41-1)*$B$11/($B$11-1)))*((1/$B152-1)^$B$11*(AD152)^($B$11-1)+1)^((FixedParams!$B$41-$B$11)/($B$11-1))/((1+IF(AB152=1,FixedParams!$C$25,IF(AC152=1,FixedParams!$C$23,FixedParams!$C$24)))^FixedParams!$B$41)</f>
        <v>7.6759365999053128E-2</v>
      </c>
      <c r="AF152">
        <f t="shared" si="75"/>
        <v>0.83867098086876979</v>
      </c>
      <c r="AG152">
        <f t="shared" si="76"/>
        <v>31.449107972004821</v>
      </c>
      <c r="AH152">
        <f t="shared" si="77"/>
        <v>19.065451552321573</v>
      </c>
      <c r="AI152">
        <f t="shared" si="78"/>
        <v>50.514559524326394</v>
      </c>
      <c r="AJ152" s="23">
        <f t="shared" si="79"/>
        <v>0.60623187052851046</v>
      </c>
      <c r="AK152" s="23">
        <f t="shared" si="80"/>
        <v>2.1067358259739164</v>
      </c>
      <c r="AL152" s="22">
        <f>IF(AB152=1,AG152*(1+FixedParams!$C$25)+AH152*(1+FixedParams!$C$28)/$Z$12,IF(AC152=1,AG152*(1+FixedParams!$C$23)+AH152*(1+FixedParams!$C$26)/$Z$12,AG152*(1+FixedParams!$C$24)+AH152*(1+FixedParams!$C$27)/$Z$12))</f>
        <v>100.79505192002878</v>
      </c>
      <c r="AM152" s="23">
        <f t="shared" si="81"/>
        <v>15.740099627963874</v>
      </c>
      <c r="AN152" s="23">
        <f>AM152^((FixedParams!$B$41-1)/FixedParams!$B$41)*EXP($C152)</f>
        <v>0.24460496812037544</v>
      </c>
      <c r="AO152" s="23">
        <f t="shared" si="82"/>
        <v>7.4166430436333572E-2</v>
      </c>
      <c r="AP152" s="23">
        <f t="shared" si="83"/>
        <v>-6.630384907137582E-2</v>
      </c>
      <c r="AR152" s="23">
        <f>EXP(-$D$17)*(($B152*FixedParams!$B$30)^$B$11*(1+FixedParams!$C$24)^(1-$B$11)+(1-$B152)^$B$11*((1+FixedParams!$C$27)/$AS$12)^(1-$B$11))^(1/(1-$B$11))</f>
        <v>7.0574686361114489</v>
      </c>
      <c r="AS152" s="23">
        <f>EXP($D152-$D$17)*(($B152*FixedParams!$C$31)^$B$11*(1+FixedParams!$C$25)^(1-$B$11)+(1-$B152)^$B$11*((1+FixedParams!$C$28)/$AS$12)^(1-$B$11))^(1/(1-$B$11))</f>
        <v>6.8250720074761766</v>
      </c>
      <c r="AT152" s="23">
        <f>EXP($D152-$D$17)*(($B152*FixedParams!$C$30)^$B$11*(1+FixedParams!$C$23)^(1-$B$11)+(1-$B152)^$B$11*((1+FixedParams!$C$26)/$AS$12)^(1-$B$11))^(1/(1-$B$11))</f>
        <v>6.6374905736797611</v>
      </c>
      <c r="AU152">
        <f>IF(FixedParams!$H$6=1,IF(AS152&lt;=MIN(AR152:AT152),1,0),$H152)</f>
        <v>0</v>
      </c>
      <c r="AV152">
        <f>IF(FixedParams!$H$6=1,IF(AT152&lt;=MIN(AR152:AT152),1,0),IF(AT152&lt;=AR152,1,0)*(1-$H152))</f>
        <v>1</v>
      </c>
      <c r="AW152" s="23">
        <f>$AS$13*IF(AU152=1,1,IF(AV152=1,FixedParams!$C$46,FixedParams!$C$47))</f>
        <v>0.32315108629483641</v>
      </c>
      <c r="AX152">
        <f>EXP($C152*FixedParams!$B$41)*EXP(IF(AU152+AV152=1,(1-FixedParams!$B$41)*$D152,0))*($B152^((FixedParams!$B$41-1)*$B$11/($B$11-1)))*((1/$B152-1)^$B$11*(AW152)^($B$11-1)+1)^((FixedParams!$B$41-$B$11)/($B$11-1))/((1+IF(AU152=1,FixedParams!$C$25,IF(AV152=1,FixedParams!$C$23,FixedParams!$C$24)))^FixedParams!$B$41)</f>
        <v>7.8150730495592E-2</v>
      </c>
      <c r="AY152">
        <f t="shared" si="84"/>
        <v>0.8311269589943745</v>
      </c>
      <c r="AZ152">
        <f t="shared" si="85"/>
        <v>34.16292539827797</v>
      </c>
      <c r="BA152">
        <f t="shared" si="86"/>
        <v>19.031605710935899</v>
      </c>
      <c r="BB152">
        <f t="shared" si="87"/>
        <v>53.19453110921387</v>
      </c>
      <c r="BC152" s="23">
        <f t="shared" si="88"/>
        <v>0.55708360712853977</v>
      </c>
      <c r="BD152" s="23">
        <f t="shared" si="89"/>
        <v>2.0639698009349274</v>
      </c>
      <c r="BE152" s="22">
        <f>IF(AU152=1,AZ152*(1+FixedParams!$C$25)+BA152*(1+FixedParams!$C$28)/$AS$12,IF(AV152=1,AZ152*(1+FixedParams!$C$23)+BA152*(1+FixedParams!$C$26)/$AS$12,AZ152*(1+FixedParams!$C$24)+BA152*(1+FixedParams!$C$27)/$AS$12))</f>
        <v>107.54738208263251</v>
      </c>
      <c r="BF152" s="23">
        <f t="shared" si="90"/>
        <v>16.203018428244526</v>
      </c>
      <c r="BG152" s="23">
        <f>BF152^((FixedParams!$B$41-1)/FixedParams!$B$41)*EXP($C152)</f>
        <v>0.24459787101262573</v>
      </c>
      <c r="BH152" s="23">
        <f t="shared" si="91"/>
        <v>0.12586042065967415</v>
      </c>
      <c r="BI152" s="23">
        <f t="shared" si="92"/>
        <v>-3.7317874030847256E-2</v>
      </c>
      <c r="BJ152" s="23">
        <f t="shared" si="66"/>
        <v>-2.3637612121608892E-2</v>
      </c>
      <c r="BK152" s="23"/>
    </row>
    <row r="153" spans="1:63">
      <c r="A153">
        <v>0.68</v>
      </c>
      <c r="B153">
        <f t="shared" si="67"/>
        <v>0.32483731176928587</v>
      </c>
      <c r="C153">
        <f>(D153-$D$17)*FixedParams!$B$41+$D$9*($A153-0.5)^2+$A153*$B$10</f>
        <v>-1.4091822091522219</v>
      </c>
      <c r="D153">
        <f>(A153-$B$6)*FixedParams!$B$40/(FixedParams!$B$39*Sectors!$B$6)</f>
        <v>9.3684346679614824E-2</v>
      </c>
      <c r="E153">
        <f t="shared" si="68"/>
        <v>0.24434302295750646</v>
      </c>
      <c r="F153" s="23">
        <f>EXP(-$D$17)*(($B153*FixedParams!$B$30)^$B$11*(1+FixedParams!$B$23)^(1-$B$11)+(1-$B153)^$B$11*((1+FixedParams!$B$26)/$B$12)^(1-$B$11))^(1/(1-$B$11))</f>
        <v>4.990074856435645</v>
      </c>
      <c r="G153" s="23">
        <f>EXP($D153-$D$17)*(($B153*FixedParams!$B$31)^$B$11*(1+FixedParams!$B$25)^(1-$B$11)+(1-$B153)^$B$11*((1+FixedParams!$B$28)/$B$12)^(1-$B$11))^(1/(1-$B$11))</f>
        <v>5.2437796090096231</v>
      </c>
      <c r="H153">
        <f t="shared" si="69"/>
        <v>0</v>
      </c>
      <c r="I153" s="23">
        <f>$B$13*IF(H153=1,1,FixedParams!$B$46)</f>
        <v>0.39101505882574561</v>
      </c>
      <c r="J153">
        <f>EXP($C153*FixedParams!$B$41)*EXP(IF(H153=1,(1-FixedParams!$B$41)*$D153,0))*($B153^((FixedParams!$B$41-1)*$B$11/($B$11-1)))*((1/$B153-1)^$B$11*(I153)^($B$11-1)+1)^((FixedParams!$B$41-$B$11)/($B$11-1))/((1+IF(H153=1,FixedParams!$B$25,FixedParams!$B$24))^FixedParams!$B$41)</f>
        <v>7.9200836985686751E-2</v>
      </c>
      <c r="K153">
        <f t="shared" si="93"/>
        <v>0.5962565109907858</v>
      </c>
      <c r="L153">
        <f>K153*FixedParams!$B$8/K$15</f>
        <v>27.040897377301583</v>
      </c>
      <c r="M153">
        <f t="shared" si="64"/>
        <v>19.81185377136881</v>
      </c>
      <c r="N153">
        <f t="shared" si="70"/>
        <v>46.852751148670393</v>
      </c>
      <c r="O153" s="23">
        <f t="shared" si="71"/>
        <v>0.73266258493326075</v>
      </c>
      <c r="P153" s="23">
        <f t="shared" si="72"/>
        <v>1.9511944135340578</v>
      </c>
      <c r="Q153" s="22">
        <f>IF(H153=1,L153*(1+FixedParams!$B$25)+M153*FixedParams!$B$33*(1+FixedParams!$B$28)/FixedParams!$B$32,L153*(1+FixedParams!$B$23)+M153*FixedParams!$B$33*(1+FixedParams!$B$26)/FixedParams!$B$32)</f>
        <v>83.653360345800735</v>
      </c>
      <c r="R153" s="23">
        <f t="shared" si="73"/>
        <v>16.763948989244902</v>
      </c>
      <c r="S153" s="23">
        <f>R153^((FixedParams!$B$41-1)/FixedParams!$B$41)*EXP($C153)</f>
        <v>0.24365444611715198</v>
      </c>
      <c r="T153" s="7">
        <f>(L153*FixedParams!$B$32*(FixedParams!$C$25-FixedParams!$C$23)+FixedParams!$B$33*(FixedParams!$C$28-FixedParams!$C$26)*M153)/N153</f>
        <v>2089.8269535601989</v>
      </c>
      <c r="U153" s="7">
        <f>(L153*FixedParams!$B$32*(FixedParams!$C$25-FixedParams!$C$23)*$Z$12/$B$12+FixedParams!$B$33*(FixedParams!$C$28-FixedParams!$C$26)*M153)/N153</f>
        <v>1459.2797837617904</v>
      </c>
      <c r="V153" s="14">
        <f t="shared" si="65"/>
        <v>-0.62793920235066736</v>
      </c>
      <c r="W153" s="14">
        <f t="shared" si="74"/>
        <v>0.83447244107903207</v>
      </c>
      <c r="X153" s="23"/>
      <c r="Y153" s="23">
        <f>EXP(-$D$17)*(($B153*FixedParams!$B$30)^$B$11*(1+FixedParams!$C$24)^(1-$B$11)+(1-$B153)^$B$11*((1+FixedParams!$C$27)/$Z$12)^(1-$B$11))^(1/(1-$B$11))</f>
        <v>6.7946887494351831</v>
      </c>
      <c r="Z153" s="23">
        <f>EXP($D153-$D$17)*(($B153*FixedParams!$C$31)^$B$11*(1+FixedParams!$C$25)^(1-$B$11)+(1-$B153)^$B$11*((1+FixedParams!$C$28)/$Z$12)^(1-$B$11))^(1/(1-$B$11))</f>
        <v>6.5910610644276613</v>
      </c>
      <c r="AA153" s="23">
        <f>EXP($D153-$D$17)*(($B153*FixedParams!$C$30)^$B$11*(1+FixedParams!$C$23)^(1-$B$11)+(1-$B153)^$B$11*((1+FixedParams!$C$26)/$Z$12)^(1-$B$11))^(1/(1-$B$11))</f>
        <v>6.4150972693741881</v>
      </c>
      <c r="AB153">
        <f>IF(FixedParams!$H$6=1,IF(Z153&lt;=MIN(Y153:AA153),1,0),$H153)</f>
        <v>0</v>
      </c>
      <c r="AC153">
        <f>IF(FixedParams!$H$6=1,IF(AA153&lt;=MIN(Y153:AA153),1,0),IF(AA153&lt;=Y153,1,0)*(1-$H153))</f>
        <v>1</v>
      </c>
      <c r="AD153" s="23">
        <f>$Z$13*IF(AB153=1,1,IF(AC153=1,FixedParams!$C$46,FixedParams!$C$47))</f>
        <v>0.34188853998947488</v>
      </c>
      <c r="AE153">
        <f>EXP($C153*FixedParams!$B$41)*EXP(IF(AB153+AC153=1,(1-FixedParams!$B$41)*$D153,0))*($B153^((FixedParams!$B$41-1)*$B$11/($B$11-1)))*((1/$B153-1)^$B$11*(AD153)^($B$11-1)+1)^((FixedParams!$B$41-$B$11)/($B$11-1))/((1+IF(AB153=1,FixedParams!$C$25,IF(AC153=1,FixedParams!$C$23,FixedParams!$C$24)))^FixedParams!$B$41)</f>
        <v>7.7052515272037297E-2</v>
      </c>
      <c r="AF153">
        <f t="shared" si="75"/>
        <v>0.84187392275233919</v>
      </c>
      <c r="AG153">
        <f t="shared" si="76"/>
        <v>31.569214268063956</v>
      </c>
      <c r="AH153">
        <f t="shared" si="77"/>
        <v>18.910559445176421</v>
      </c>
      <c r="AI153">
        <f t="shared" si="78"/>
        <v>50.479773713240377</v>
      </c>
      <c r="AJ153" s="23">
        <f t="shared" si="79"/>
        <v>0.59901900898137717</v>
      </c>
      <c r="AK153" s="23">
        <f t="shared" si="80"/>
        <v>2.1104816988503043</v>
      </c>
      <c r="AL153" s="22">
        <f>IF(AB153=1,AG153*(1+FixedParams!$C$25)+AH153*(1+FixedParams!$C$28)/$Z$12,IF(AC153=1,AG153*(1+FixedParams!$C$23)+AH153*(1+FixedParams!$C$26)/$Z$12,AG153*(1+FixedParams!$C$24)+AH153*(1+FixedParams!$C$27)/$Z$12))</f>
        <v>100.41026451890249</v>
      </c>
      <c r="AM153" s="23">
        <f t="shared" si="81"/>
        <v>15.652181144355092</v>
      </c>
      <c r="AN153" s="23">
        <f>AM153^((FixedParams!$B$41-1)/FixedParams!$B$41)*EXP($C153)</f>
        <v>0.24367118309628222</v>
      </c>
      <c r="AO153" s="23">
        <f t="shared" si="82"/>
        <v>7.4563006071020288E-2</v>
      </c>
      <c r="AP153" s="23">
        <f t="shared" si="83"/>
        <v>-6.8620409661915682E-2</v>
      </c>
      <c r="AR153" s="23">
        <f>EXP(-$D$17)*(($B153*FixedParams!$B$30)^$B$11*(1+FixedParams!$C$24)^(1-$B$11)+(1-$B153)^$B$11*((1+FixedParams!$C$27)/$AS$12)^(1-$B$11))^(1/(1-$B$11))</f>
        <v>7.0561111593734482</v>
      </c>
      <c r="AS153" s="23">
        <f>EXP($D153-$D$17)*(($B153*FixedParams!$C$31)^$B$11*(1+FixedParams!$C$25)^(1-$B$11)+(1-$B153)^$B$11*((1+FixedParams!$C$28)/$AS$12)^(1-$B$11))^(1/(1-$B$11))</f>
        <v>6.8402374859627173</v>
      </c>
      <c r="AT153" s="23">
        <f>EXP($D153-$D$17)*(($B153*FixedParams!$C$30)^$B$11*(1+FixedParams!$C$23)^(1-$B$11)+(1-$B153)^$B$11*((1+FixedParams!$C$26)/$AS$12)^(1-$B$11))^(1/(1-$B$11))</f>
        <v>6.6482524282246329</v>
      </c>
      <c r="AU153">
        <f>IF(FixedParams!$H$6=1,IF(AS153&lt;=MIN(AR153:AT153),1,0),$H153)</f>
        <v>0</v>
      </c>
      <c r="AV153">
        <f>IF(FixedParams!$H$6=1,IF(AT153&lt;=MIN(AR153:AT153),1,0),IF(AT153&lt;=AR153,1,0)*(1-$H153))</f>
        <v>1</v>
      </c>
      <c r="AW153" s="23">
        <f>$AS$13*IF(AU153=1,1,IF(AV153=1,FixedParams!$C$46,FixedParams!$C$47))</f>
        <v>0.32315108629483641</v>
      </c>
      <c r="AX153">
        <f>EXP($C153*FixedParams!$B$41)*EXP(IF(AU153+AV153=1,(1-FixedParams!$B$41)*$D153,0))*($B153^((FixedParams!$B$41-1)*$B$11/($B$11-1)))*((1/$B153-1)^$B$11*(AW153)^($B$11-1)+1)^((FixedParams!$B$41-$B$11)/($B$11-1))/((1+IF(AU153=1,FixedParams!$C$25,IF(AV153=1,FixedParams!$C$23,FixedParams!$C$24)))^FixedParams!$B$41)</f>
        <v>7.8443046492978633E-2</v>
      </c>
      <c r="AY153">
        <f t="shared" si="84"/>
        <v>0.83423571696032939</v>
      </c>
      <c r="AZ153">
        <f t="shared" si="85"/>
        <v>34.29070884378276</v>
      </c>
      <c r="BA153">
        <f t="shared" si="86"/>
        <v>18.875509443403057</v>
      </c>
      <c r="BB153">
        <f t="shared" si="87"/>
        <v>53.166218287185814</v>
      </c>
      <c r="BC153" s="23">
        <f t="shared" si="88"/>
        <v>0.55045550470810323</v>
      </c>
      <c r="BD153" s="23">
        <f t="shared" si="89"/>
        <v>2.0673162678769295</v>
      </c>
      <c r="BE153" s="22">
        <f>IF(AU153=1,AZ153*(1+FixedParams!$C$25)+BA153*(1+FixedParams!$C$28)/$AS$12,IF(AV153=1,AZ153*(1+FixedParams!$C$23)+BA153*(1+FixedParams!$C$26)/$AS$12,AZ153*(1+FixedParams!$C$24)+BA153*(1+FixedParams!$C$27)/$AS$12))</f>
        <v>107.13680075083244</v>
      </c>
      <c r="BF153" s="23">
        <f t="shared" si="90"/>
        <v>16.115032018939527</v>
      </c>
      <c r="BG153" s="23">
        <f>BF153^((FixedParams!$B$41-1)/FixedParams!$B$41)*EXP($C153)</f>
        <v>0.24366407497137335</v>
      </c>
      <c r="BH153" s="23">
        <f t="shared" si="91"/>
        <v>0.12641347060073849</v>
      </c>
      <c r="BI153" s="23">
        <f t="shared" si="92"/>
        <v>-3.9478185014995719E-2</v>
      </c>
      <c r="BJ153" s="23">
        <f t="shared" si="66"/>
        <v>-2.5797923105757355E-2</v>
      </c>
      <c r="BK153" s="23"/>
    </row>
    <row r="154" spans="1:63">
      <c r="A154">
        <v>0.68500000000000005</v>
      </c>
      <c r="B154">
        <f t="shared" si="67"/>
        <v>0.32658490159878495</v>
      </c>
      <c r="C154">
        <f>(D154-$D$17)*FixedParams!$B$41+$D$9*($A154-0.5)^2+$A154*$B$10</f>
        <v>-1.4128001457774171</v>
      </c>
      <c r="D154">
        <f>(A154-$B$6)*FixedParams!$B$40/(FixedParams!$B$39*Sectors!$B$6)</f>
        <v>9.6370817720982604E-2</v>
      </c>
      <c r="E154">
        <f t="shared" si="68"/>
        <v>0.24346060261860306</v>
      </c>
      <c r="F154" s="23">
        <f>EXP(-$D$17)*(($B154*FixedParams!$B$30)^$B$11*(1+FixedParams!$B$23)^(1-$B$11)+(1-$B154)^$B$11*((1+FixedParams!$B$26)/$B$12)^(1-$B$11))^(1/(1-$B$11))</f>
        <v>4.9872616491929262</v>
      </c>
      <c r="G154" s="23">
        <f>EXP($D154-$D$17)*(($B154*FixedParams!$B$31)^$B$11*(1+FixedParams!$B$25)^(1-$B$11)+(1-$B154)^$B$11*((1+FixedParams!$B$28)/$B$12)^(1-$B$11))^(1/(1-$B$11))</f>
        <v>5.2543079972430311</v>
      </c>
      <c r="H154">
        <f t="shared" si="69"/>
        <v>0</v>
      </c>
      <c r="I154" s="23">
        <f>$B$13*IF(H154=1,1,FixedParams!$B$46)</f>
        <v>0.39101505882574561</v>
      </c>
      <c r="J154">
        <f>EXP($C154*FixedParams!$B$41)*EXP(IF(H154=1,(1-FixedParams!$B$41)*$D154,0))*($B154^((FixedParams!$B$41-1)*$B$11/($B$11-1)))*((1/$B154-1)^$B$11*(I154)^($B$11-1)+1)^((FixedParams!$B$41-$B$11)/($B$11-1))/((1+IF(H154=1,FixedParams!$B$25,FixedParams!$B$24))^FixedParams!$B$41)</f>
        <v>7.9530312104482262E-2</v>
      </c>
      <c r="K154">
        <f t="shared" si="93"/>
        <v>0.59873693534320505</v>
      </c>
      <c r="L154">
        <f>K154*FixedParams!$B$8/K$15</f>
        <v>27.153387386432847</v>
      </c>
      <c r="M154">
        <f t="shared" si="64"/>
        <v>19.658227654133729</v>
      </c>
      <c r="N154">
        <f t="shared" si="70"/>
        <v>46.811615040566579</v>
      </c>
      <c r="O154" s="23">
        <f t="shared" si="71"/>
        <v>0.72396962391351349</v>
      </c>
      <c r="P154" s="23">
        <f t="shared" si="72"/>
        <v>1.9500944071385571</v>
      </c>
      <c r="Q154" s="22">
        <f>IF(H154=1,L154*(1+FixedParams!$B$25)+M154*FixedParams!$B$33*(1+FixedParams!$B$28)/FixedParams!$B$32,L154*(1+FixedParams!$B$23)+M154*FixedParams!$B$33*(1+FixedParams!$B$26)/FixedParams!$B$32)</f>
        <v>83.351509175353215</v>
      </c>
      <c r="R154" s="23">
        <f t="shared" si="73"/>
        <v>16.712880742649975</v>
      </c>
      <c r="S154" s="23">
        <f>R154^((FixedParams!$B$41-1)/FixedParams!$B$41)*EXP($C154)</f>
        <v>0.2427752539431475</v>
      </c>
      <c r="T154" s="7">
        <f>(L154*FixedParams!$B$32*(FixedParams!$C$25-FixedParams!$C$23)+FixedParams!$B$33*(FixedParams!$C$28-FixedParams!$C$26)*M154)/N154</f>
        <v>2122.8430901142901</v>
      </c>
      <c r="U154" s="7">
        <f>(L154*FixedParams!$B$32*(FixedParams!$C$25-FixedParams!$C$23)*$Z$12/$B$12+FixedParams!$B$33*(FixedParams!$C$28-FixedParams!$C$26)*M154)/N154</f>
        <v>1489.1164431997324</v>
      </c>
      <c r="V154" s="14">
        <f t="shared" si="65"/>
        <v>-0.61600336272041256</v>
      </c>
      <c r="W154" s="14">
        <f t="shared" si="74"/>
        <v>0.83676845075363948</v>
      </c>
      <c r="X154" s="23"/>
      <c r="Y154" s="23">
        <f>EXP(-$D$17)*(($B154*FixedParams!$B$30)^$B$11*(1+FixedParams!$C$24)^(1-$B$11)+(1-$B154)^$B$11*((1+FixedParams!$C$27)/$Z$12)^(1-$B$11))^(1/(1-$B$11))</f>
        <v>6.7942510326114531</v>
      </c>
      <c r="Z154" s="23">
        <f>EXP($D154-$D$17)*(($B154*FixedParams!$C$31)^$B$11*(1+FixedParams!$C$25)^(1-$B$11)+(1-$B154)^$B$11*((1+FixedParams!$C$28)/$Z$12)^(1-$B$11))^(1/(1-$B$11))</f>
        <v>6.6065664308069207</v>
      </c>
      <c r="AA154" s="23">
        <f>EXP($D154-$D$17)*(($B154*FixedParams!$C$30)^$B$11*(1+FixedParams!$C$23)^(1-$B$11)+(1-$B154)^$B$11*((1+FixedParams!$C$26)/$Z$12)^(1-$B$11))^(1/(1-$B$11))</f>
        <v>6.4263638363185906</v>
      </c>
      <c r="AB154">
        <f>IF(FixedParams!$H$6=1,IF(Z154&lt;=MIN(Y154:AA154),1,0),$H154)</f>
        <v>0</v>
      </c>
      <c r="AC154">
        <f>IF(FixedParams!$H$6=1,IF(AA154&lt;=MIN(Y154:AA154),1,0),IF(AA154&lt;=Y154,1,0)*(1-$H154))</f>
        <v>1</v>
      </c>
      <c r="AD154" s="23">
        <f>$Z$13*IF(AB154=1,1,IF(AC154=1,FixedParams!$C$46,FixedParams!$C$47))</f>
        <v>0.34188853998947488</v>
      </c>
      <c r="AE154">
        <f>EXP($C154*FixedParams!$B$41)*EXP(IF(AB154+AC154=1,(1-FixedParams!$B$41)*$D154,0))*($B154^((FixedParams!$B$41-1)*$B$11/($B$11-1)))*((1/$B154-1)^$B$11*(AD154)^($B$11-1)+1)^((FixedParams!$B$41-$B$11)/($B$11-1))/((1+IF(AB154=1,FixedParams!$C$25,IF(AC154=1,FixedParams!$C$23,FixedParams!$C$24)))^FixedParams!$B$41)</f>
        <v>7.7359003846209834E-2</v>
      </c>
      <c r="AF154">
        <f t="shared" si="75"/>
        <v>0.84522260951884431</v>
      </c>
      <c r="AG154">
        <f t="shared" si="76"/>
        <v>31.694785814101177</v>
      </c>
      <c r="AH154">
        <f t="shared" si="77"/>
        <v>18.760515005508445</v>
      </c>
      <c r="AI154">
        <f t="shared" si="78"/>
        <v>50.455300819609619</v>
      </c>
      <c r="AJ154" s="23">
        <f t="shared" si="79"/>
        <v>0.59191171429723921</v>
      </c>
      <c r="AK154" s="23">
        <f t="shared" si="80"/>
        <v>2.11418824956132</v>
      </c>
      <c r="AL154" s="22">
        <f>IF(AB154=1,AG154*(1+FixedParams!$C$25)+AH154*(1+FixedParams!$C$28)/$Z$12,IF(AC154=1,AG154*(1+FixedParams!$C$23)+AH154*(1+FixedParams!$C$26)/$Z$12,AG154*(1+FixedParams!$C$24)+AH154*(1+FixedParams!$C$27)/$Z$12))</f>
        <v>100.04818043474388</v>
      </c>
      <c r="AM154" s="23">
        <f t="shared" si="81"/>
        <v>15.568396527647822</v>
      </c>
      <c r="AN154" s="23">
        <f>AM154^((FixedParams!$B$41-1)/FixedParams!$B$41)*EXP($C154)</f>
        <v>0.24279249347635151</v>
      </c>
      <c r="AO154" s="23">
        <f t="shared" si="82"/>
        <v>7.4956455277084486E-2</v>
      </c>
      <c r="AP154" s="23">
        <f t="shared" si="83"/>
        <v>-7.093672827150542E-2</v>
      </c>
      <c r="AR154" s="23">
        <f>EXP(-$D$17)*(($B154*FixedParams!$B$30)^$B$11*(1+FixedParams!$C$24)^(1-$B$11)+(1-$B154)^$B$11*((1+FixedParams!$C$27)/$AS$12)^(1-$B$11))^(1/(1-$B$11))</f>
        <v>7.0546047330571433</v>
      </c>
      <c r="AS154" s="23">
        <f>EXP($D154-$D$17)*(($B154*FixedParams!$C$31)^$B$11*(1+FixedParams!$C$25)^(1-$B$11)+(1-$B154)^$B$11*((1+FixedParams!$C$28)/$AS$12)^(1-$B$11))^(1/(1-$B$11))</f>
        <v>6.8552896799290339</v>
      </c>
      <c r="AT154" s="23">
        <f>EXP($D154-$D$17)*(($B154*FixedParams!$C$30)^$B$11*(1+FixedParams!$C$23)^(1-$B$11)+(1-$B154)^$B$11*((1+FixedParams!$C$26)/$AS$12)^(1-$B$11))^(1/(1-$B$11))</f>
        <v>6.6588864912265748</v>
      </c>
      <c r="AU154">
        <f>IF(FixedParams!$H$6=1,IF(AS154&lt;=MIN(AR154:AT154),1,0),$H154)</f>
        <v>0</v>
      </c>
      <c r="AV154">
        <f>IF(FixedParams!$H$6=1,IF(AT154&lt;=MIN(AR154:AT154),1,0),IF(AT154&lt;=AR154,1,0)*(1-$H154))</f>
        <v>1</v>
      </c>
      <c r="AW154" s="23">
        <f>$AS$13*IF(AU154=1,1,IF(AV154=1,FixedParams!$C$46,FixedParams!$C$47))</f>
        <v>0.32315108629483641</v>
      </c>
      <c r="AX154">
        <f>EXP($C154*FixedParams!$B$41)*EXP(IF(AU154+AV154=1,(1-FixedParams!$B$41)*$D154,0))*($B154^((FixedParams!$B$41-1)*$B$11/($B$11-1)))*((1/$B154-1)^$B$11*(AW154)^($B$11-1)+1)^((FixedParams!$B$41-$B$11)/($B$11-1))/((1+IF(AU154=1,FixedParams!$C$25,IF(AV154=1,FixedParams!$C$23,FixedParams!$C$24)))^FixedParams!$B$41)</f>
        <v>7.8748892718114361E-2</v>
      </c>
      <c r="AY154">
        <f t="shared" si="84"/>
        <v>0.83748836784925873</v>
      </c>
      <c r="AZ154">
        <f t="shared" si="85"/>
        <v>34.42440691296774</v>
      </c>
      <c r="BA154">
        <f t="shared" si="86"/>
        <v>18.724275242559028</v>
      </c>
      <c r="BB154">
        <f t="shared" si="87"/>
        <v>53.148682155526771</v>
      </c>
      <c r="BC154" s="23">
        <f t="shared" si="88"/>
        <v>0.54392441066299269</v>
      </c>
      <c r="BD154" s="23">
        <f t="shared" si="89"/>
        <v>2.0706229972279706</v>
      </c>
      <c r="BE154" s="22">
        <f>IF(AU154=1,AZ154*(1+FixedParams!$C$25)+BA154*(1+FixedParams!$C$28)/$AS$12,IF(AV154=1,AZ154*(1+FixedParams!$C$23)+BA154*(1+FixedParams!$C$26)/$AS$12,AZ154*(1+FixedParams!$C$24)+BA154*(1+FixedParams!$C$27)/$AS$12))</f>
        <v>106.75044376111887</v>
      </c>
      <c r="BF154" s="23">
        <f t="shared" si="90"/>
        <v>16.031275484537556</v>
      </c>
      <c r="BG154" s="23">
        <f>BF154^((FixedParams!$B$41-1)/FixedParams!$B$41)*EXP($C154)</f>
        <v>0.24278537299551142</v>
      </c>
      <c r="BH154" s="23">
        <f t="shared" si="91"/>
        <v>0.126961952906125</v>
      </c>
      <c r="BI154" s="23">
        <f t="shared" si="92"/>
        <v>-4.1638192028771892E-2</v>
      </c>
      <c r="BJ154" s="23">
        <f t="shared" si="66"/>
        <v>-2.7957930119533528E-2</v>
      </c>
      <c r="BK154" s="23"/>
    </row>
    <row r="155" spans="1:63">
      <c r="A155">
        <v>0.69000000000000006</v>
      </c>
      <c r="B155">
        <f t="shared" si="67"/>
        <v>0.32833249142828402</v>
      </c>
      <c r="C155">
        <f>(D155-$D$17)*FixedParams!$B$41+$D$9*($A155-0.5)^2+$A155*$B$10</f>
        <v>-1.4162055840643071</v>
      </c>
      <c r="D155">
        <f>(A155-$B$6)*FixedParams!$B$40/(FixedParams!$B$39*Sectors!$B$6)</f>
        <v>9.9057288762350398E-2</v>
      </c>
      <c r="E155">
        <f t="shared" si="68"/>
        <v>0.24263292266747799</v>
      </c>
      <c r="F155" s="23">
        <f>EXP(-$D$17)*(($B155*FixedParams!$B$30)^$B$11*(1+FixedParams!$B$23)^(1-$B$11)+(1-$B155)^$B$11*((1+FixedParams!$B$26)/$B$12)^(1-$B$11))^(1/(1-$B$11))</f>
        <v>4.9843430785615936</v>
      </c>
      <c r="G155" s="23">
        <f>EXP($D155-$D$17)*(($B155*FixedParams!$B$31)^$B$11*(1+FixedParams!$B$25)^(1-$B$11)+(1-$B155)^$B$11*((1+FixedParams!$B$28)/$B$12)^(1-$B$11))^(1/(1-$B$11))</f>
        <v>5.2647441001072153</v>
      </c>
      <c r="H155">
        <f t="shared" si="69"/>
        <v>0</v>
      </c>
      <c r="I155" s="23">
        <f>$B$13*IF(H155=1,1,FixedParams!$B$46)</f>
        <v>0.39101505882574561</v>
      </c>
      <c r="J155">
        <f>EXP($C155*FixedParams!$B$41)*EXP(IF(H155=1,(1-FixedParams!$B$41)*$D155,0))*($B155^((FixedParams!$B$41-1)*$B$11/($B$11-1)))*((1/$B155-1)^$B$11*(I155)^($B$11-1)+1)^((FixedParams!$B$41-$B$11)/($B$11-1))/((1+IF(H155=1,FixedParams!$B$25,FixedParams!$B$24))^FixedParams!$B$41)</f>
        <v>7.9873823534630295E-2</v>
      </c>
      <c r="K155">
        <f t="shared" si="93"/>
        <v>0.60132303082679872</v>
      </c>
      <c r="L155">
        <f>K155*FixedParams!$B$8/K$15</f>
        <v>27.270669699146811</v>
      </c>
      <c r="M155">
        <f t="shared" si="64"/>
        <v>19.509527221932565</v>
      </c>
      <c r="N155">
        <f t="shared" si="70"/>
        <v>46.78019692107938</v>
      </c>
      <c r="O155" s="23">
        <f t="shared" si="71"/>
        <v>0.71540330461862256</v>
      </c>
      <c r="P155" s="23">
        <f t="shared" si="72"/>
        <v>1.9489532020714595</v>
      </c>
      <c r="Q155" s="22">
        <f>IF(H155=1,L155*(1+FixedParams!$B$25)+M155*FixedParams!$B$33*(1+FixedParams!$B$28)/FixedParams!$B$32,L155*(1+FixedParams!$B$23)+M155*FixedParams!$B$33*(1+FixedParams!$B$26)/FixedParams!$B$32)</f>
        <v>83.068377778352911</v>
      </c>
      <c r="R155" s="23">
        <f t="shared" si="73"/>
        <v>16.665862776509599</v>
      </c>
      <c r="S155" s="23">
        <f>R155^((FixedParams!$B$41-1)/FixedParams!$B$41)*EXP($C155)</f>
        <v>0.24195058624983168</v>
      </c>
      <c r="T155" s="7">
        <f>(L155*FixedParams!$B$32*(FixedParams!$C$25-FixedParams!$C$23)+FixedParams!$B$33*(FixedParams!$C$28-FixedParams!$C$26)*M155)/N155</f>
        <v>2155.7055850978704</v>
      </c>
      <c r="U155" s="7">
        <f>(L155*FixedParams!$B$32*(FixedParams!$C$25-FixedParams!$C$23)*$Z$12/$B$12+FixedParams!$B$33*(FixedParams!$C$28-FixedParams!$C$26)*M155)/N155</f>
        <v>1518.814256858207</v>
      </c>
      <c r="V155" s="14">
        <f t="shared" si="65"/>
        <v>-0.60410037320970644</v>
      </c>
      <c r="W155" s="14">
        <f t="shared" si="74"/>
        <v>0.83906291943663103</v>
      </c>
      <c r="X155" s="23"/>
      <c r="Y155" s="23">
        <f>EXP(-$D$17)*(($B155*FixedParams!$B$30)^$B$11*(1+FixedParams!$C$24)^(1-$B$11)+(1-$B155)^$B$11*((1+FixedParams!$C$27)/$Z$12)^(1-$B$11))^(1/(1-$B$11))</f>
        <v>6.7936711477675589</v>
      </c>
      <c r="Z155" s="23">
        <f>EXP($D155-$D$17)*(($B155*FixedParams!$C$31)^$B$11*(1+FixedParams!$C$25)^(1-$B$11)+(1-$B155)^$B$11*((1+FixedParams!$C$28)/$Z$12)^(1-$B$11))^(1/(1-$B$11))</f>
        <v>6.6219675654357433</v>
      </c>
      <c r="AA155" s="23">
        <f>EXP($D155-$D$17)*(($B155*FixedParams!$C$30)^$B$11*(1+FixedParams!$C$23)^(1-$B$11)+(1-$B155)^$B$11*((1+FixedParams!$C$26)/$Z$12)^(1-$B$11))^(1/(1-$B$11))</f>
        <v>6.4375105930622274</v>
      </c>
      <c r="AB155">
        <f>IF(FixedParams!$H$6=1,IF(Z155&lt;=MIN(Y155:AA155),1,0),$H155)</f>
        <v>0</v>
      </c>
      <c r="AC155">
        <f>IF(FixedParams!$H$6=1,IF(AA155&lt;=MIN(Y155:AA155),1,0),IF(AA155&lt;=Y155,1,0)*(1-$H155))</f>
        <v>1</v>
      </c>
      <c r="AD155" s="23">
        <f>$Z$13*IF(AB155=1,1,IF(AC155=1,FixedParams!$C$46,FixedParams!$C$47))</f>
        <v>0.34188853998947488</v>
      </c>
      <c r="AE155">
        <f>EXP($C155*FixedParams!$B$41)*EXP(IF(AB155+AC155=1,(1-FixedParams!$B$41)*$D155,0))*($B155^((FixedParams!$B$41-1)*$B$11/($B$11-1)))*((1/$B155-1)^$B$11*(AD155)^($B$11-1)+1)^((FixedParams!$B$41-$B$11)/($B$11-1))/((1+IF(AB155=1,FixedParams!$C$25,IF(AC155=1,FixedParams!$C$23,FixedParams!$C$24)))^FixedParams!$B$41)</f>
        <v>7.7679020322993592E-2</v>
      </c>
      <c r="AF155">
        <f t="shared" si="75"/>
        <v>0.84871910182288068</v>
      </c>
      <c r="AG155">
        <f t="shared" si="76"/>
        <v>31.825899882074548</v>
      </c>
      <c r="AH155">
        <f t="shared" si="77"/>
        <v>18.615222202685548</v>
      </c>
      <c r="AI155">
        <f t="shared" si="78"/>
        <v>50.441122084760096</v>
      </c>
      <c r="AJ155" s="23">
        <f t="shared" si="79"/>
        <v>0.58490796086398444</v>
      </c>
      <c r="AK155" s="23">
        <f t="shared" si="80"/>
        <v>2.117855384309423</v>
      </c>
      <c r="AL155" s="22">
        <f>IF(AB155=1,AG155*(1+FixedParams!$C$25)+AH155*(1+FixedParams!$C$28)/$Z$12,IF(AC155=1,AG155*(1+FixedParams!$C$23)+AH155*(1+FixedParams!$C$26)/$Z$12,AG155*(1+FixedParams!$C$24)+AH155*(1+FixedParams!$C$27)/$Z$12))</f>
        <v>99.708564350736566</v>
      </c>
      <c r="AM155" s="23">
        <f t="shared" si="81"/>
        <v>15.488683538353092</v>
      </c>
      <c r="AN155" s="23">
        <f>AM155^((FixedParams!$B$41-1)/FixedParams!$B$41)*EXP($C155)</f>
        <v>0.24196832820415459</v>
      </c>
      <c r="AO155" s="23">
        <f t="shared" si="82"/>
        <v>7.5346786118808684E-2</v>
      </c>
      <c r="AP155" s="23">
        <f t="shared" si="83"/>
        <v>-7.3252819210580564E-2</v>
      </c>
      <c r="AR155" s="23">
        <f>EXP(-$D$17)*(($B155*FixedParams!$B$30)^$B$11*(1+FixedParams!$C$24)^(1-$B$11)+(1-$B155)^$B$11*((1+FixedParams!$C$27)/$AS$12)^(1-$B$11))^(1/(1-$B$11))</f>
        <v>7.0529497125923086</v>
      </c>
      <c r="AS155" s="23">
        <f>EXP($D155-$D$17)*(($B155*FixedParams!$C$31)^$B$11*(1+FixedParams!$C$25)^(1-$B$11)+(1-$B155)^$B$11*((1+FixedParams!$C$28)/$AS$12)^(1-$B$11))^(1/(1-$B$11))</f>
        <v>6.8702280187757339</v>
      </c>
      <c r="AT155" s="23">
        <f>EXP($D155-$D$17)*(($B155*FixedParams!$C$30)^$B$11*(1+FixedParams!$C$23)^(1-$B$11)+(1-$B155)^$B$11*((1+FixedParams!$C$26)/$AS$12)^(1-$B$11))^(1/(1-$B$11))</f>
        <v>6.6693925653687405</v>
      </c>
      <c r="AU155">
        <f>IF(FixedParams!$H$6=1,IF(AS155&lt;=MIN(AR155:AT155),1,0),$H155)</f>
        <v>0</v>
      </c>
      <c r="AV155">
        <f>IF(FixedParams!$H$6=1,IF(AT155&lt;=MIN(AR155:AT155),1,0),IF(AT155&lt;=AR155,1,0)*(1-$H155))</f>
        <v>1</v>
      </c>
      <c r="AW155" s="23">
        <f>$AS$13*IF(AU155=1,1,IF(AV155=1,FixedParams!$C$46,FixedParams!$C$47))</f>
        <v>0.32315108629483641</v>
      </c>
      <c r="AX155">
        <f>EXP($C155*FixedParams!$B$41)*EXP(IF(AU155+AV155=1,(1-FixedParams!$B$41)*$D155,0))*($B155^((FixedParams!$B$41-1)*$B$11/($B$11-1)))*((1/$B155-1)^$B$11*(AW155)^($B$11-1)+1)^((FixedParams!$B$41-$B$11)/($B$11-1))/((1+IF(AU155=1,FixedParams!$C$25,IF(AV155=1,FixedParams!$C$23,FixedParams!$C$24)))^FixedParams!$B$41)</f>
        <v>7.9068458173540357E-2</v>
      </c>
      <c r="AY155">
        <f t="shared" si="84"/>
        <v>0.84088692168853274</v>
      </c>
      <c r="AZ155">
        <f t="shared" si="85"/>
        <v>34.564102226682067</v>
      </c>
      <c r="BA155">
        <f t="shared" si="86"/>
        <v>18.577806201565984</v>
      </c>
      <c r="BB155">
        <f t="shared" si="87"/>
        <v>53.141908428248051</v>
      </c>
      <c r="BC155" s="23">
        <f t="shared" si="88"/>
        <v>0.53748846360096347</v>
      </c>
      <c r="BD155" s="23">
        <f t="shared" si="89"/>
        <v>2.0738899276311265</v>
      </c>
      <c r="BE155" s="22">
        <f>IF(AU155=1,AZ155*(1+FixedParams!$C$25)+BA155*(1+FixedParams!$C$28)/$AS$12,IF(AV155=1,AZ155*(1+FixedParams!$C$23)+BA155*(1+FixedParams!$C$26)/$AS$12,AZ155*(1+FixedParams!$C$24)+BA155*(1+FixedParams!$C$27)/$AS$12))</f>
        <v>106.38806002211328</v>
      </c>
      <c r="BF155" s="23">
        <f t="shared" si="90"/>
        <v>15.95168660104674</v>
      </c>
      <c r="BG155" s="23">
        <f>BF155^((FixedParams!$B$41-1)/FixedParams!$B$41)*EXP($C155)</f>
        <v>0.24196119402124064</v>
      </c>
      <c r="BH155" s="23">
        <f t="shared" si="91"/>
        <v>0.12750588224037679</v>
      </c>
      <c r="BI155" s="23">
        <f t="shared" si="92"/>
        <v>-4.3797915534553845E-2</v>
      </c>
      <c r="BJ155" s="23">
        <f t="shared" si="66"/>
        <v>-3.0117653625315481E-2</v>
      </c>
      <c r="BK155" s="23"/>
    </row>
    <row r="156" spans="1:63">
      <c r="A156">
        <v>0.69500000000000006</v>
      </c>
      <c r="B156">
        <f t="shared" si="67"/>
        <v>0.33008008125778304</v>
      </c>
      <c r="C156">
        <f>(D156-$D$17)*FixedParams!$B$41+$D$9*($A156-0.5)^2+$A156*$B$10</f>
        <v>-1.4193985240128919</v>
      </c>
      <c r="D156">
        <f>(A156-$B$6)*FixedParams!$B$40/(FixedParams!$B$39*Sectors!$B$6)</f>
        <v>0.10174375980371818</v>
      </c>
      <c r="E156">
        <f t="shared" si="68"/>
        <v>0.24185944580556124</v>
      </c>
      <c r="F156" s="23">
        <f>EXP(-$D$17)*(($B156*FixedParams!$B$30)^$B$11*(1+FixedParams!$B$23)^(1-$B$11)+(1-$B156)^$B$11*((1+FixedParams!$B$26)/$B$12)^(1-$B$11))^(1/(1-$B$11))</f>
        <v>4.9813195828469627</v>
      </c>
      <c r="G156" s="23">
        <f>EXP($D156-$D$17)*(($B156*FixedParams!$B$31)^$B$11*(1+FixedParams!$B$25)^(1-$B$11)+(1-$B156)^$B$11*((1+FixedParams!$B$28)/$B$12)^(1-$B$11))^(1/(1-$B$11))</f>
        <v>5.275087574235358</v>
      </c>
      <c r="H156">
        <f t="shared" si="69"/>
        <v>0</v>
      </c>
      <c r="I156" s="23">
        <f>$B$13*IF(H156=1,1,FixedParams!$B$46)</f>
        <v>0.39101505882574561</v>
      </c>
      <c r="J156">
        <f>EXP($C156*FixedParams!$B$41)*EXP(IF(H156=1,(1-FixedParams!$B$41)*$D156,0))*($B156^((FixedParams!$B$41-1)*$B$11/($B$11-1)))*((1/$B156-1)^$B$11*(I156)^($B$11-1)+1)^((FixedParams!$B$41-$B$11)/($B$11-1))/((1+IF(H156=1,FixedParams!$B$25,FixedParams!$B$24))^FixedParams!$B$41)</f>
        <v>8.0231579713735068E-2</v>
      </c>
      <c r="K156">
        <f t="shared" si="93"/>
        <v>0.60401636664567337</v>
      </c>
      <c r="L156">
        <f>K156*FixedParams!$B$8/K$15</f>
        <v>27.392815480598792</v>
      </c>
      <c r="M156">
        <f t="shared" si="64"/>
        <v>19.365657963130609</v>
      </c>
      <c r="N156">
        <f t="shared" si="70"/>
        <v>46.7584734437294</v>
      </c>
      <c r="O156" s="23">
        <f t="shared" si="71"/>
        <v>0.7069612094764961</v>
      </c>
      <c r="P156" s="23">
        <f t="shared" si="72"/>
        <v>1.9477709697167438</v>
      </c>
      <c r="Q156" s="22">
        <f>IF(H156=1,L156*(1+FixedParams!$B$25)+M156*FixedParams!$B$33*(1+FixedParams!$B$28)/FixedParams!$B$32,L156*(1+FixedParams!$B$23)+M156*FixedParams!$B$33*(1+FixedParams!$B$26)/FixedParams!$B$32)</f>
        <v>82.803782564968074</v>
      </c>
      <c r="R156" s="23">
        <f t="shared" si="73"/>
        <v>16.622860908202043</v>
      </c>
      <c r="S156" s="23">
        <f>R156^((FixedParams!$B$41-1)/FixedParams!$B$41)*EXP($C156)</f>
        <v>0.2411799083010196</v>
      </c>
      <c r="T156" s="7">
        <f>(L156*FixedParams!$B$32*(FixedParams!$C$25-FixedParams!$C$23)+FixedParams!$B$33*(FixedParams!$C$28-FixedParams!$C$26)*M156)/N156</f>
        <v>2188.4142241758318</v>
      </c>
      <c r="U156" s="7">
        <f>(L156*FixedParams!$B$32*(FixedParams!$C$25-FixedParams!$C$23)*$Z$12/$B$12+FixedParams!$B$33*(FixedParams!$C$28-FixedParams!$C$26)*M156)/N156</f>
        <v>1548.3730310427279</v>
      </c>
      <c r="V156" s="14">
        <f t="shared" si="65"/>
        <v>-0.59222972515691208</v>
      </c>
      <c r="W156" s="14">
        <f t="shared" si="74"/>
        <v>0.84135632262948479</v>
      </c>
      <c r="X156" s="23"/>
      <c r="Y156" s="23">
        <f>EXP(-$D$17)*(($B156*FixedParams!$B$30)^$B$11*(1+FixedParams!$C$24)^(1-$B$11)+(1-$B156)^$B$11*((1+FixedParams!$C$27)/$Z$12)^(1-$B$11))^(1/(1-$B$11))</f>
        <v>6.7929493460675543</v>
      </c>
      <c r="Z156" s="23">
        <f>EXP($D156-$D$17)*(($B156*FixedParams!$C$31)^$B$11*(1+FixedParams!$C$25)^(1-$B$11)+(1-$B156)^$B$11*((1+FixedParams!$C$28)/$Z$12)^(1-$B$11))^(1/(1-$B$11))</f>
        <v>6.6372638475371568</v>
      </c>
      <c r="AA156" s="23">
        <f>EXP($D156-$D$17)*(($B156*FixedParams!$C$30)^$B$11*(1+FixedParams!$C$23)^(1-$B$11)+(1-$B156)^$B$11*((1+FixedParams!$C$26)/$Z$12)^(1-$B$11))^(1/(1-$B$11))</f>
        <v>6.4485372655319146</v>
      </c>
      <c r="AB156">
        <f>IF(FixedParams!$H$6=1,IF(Z156&lt;=MIN(Y156:AA156),1,0),$H156)</f>
        <v>0</v>
      </c>
      <c r="AC156">
        <f>IF(FixedParams!$H$6=1,IF(AA156&lt;=MIN(Y156:AA156),1,0),IF(AA156&lt;=Y156,1,0)*(1-$H156))</f>
        <v>1</v>
      </c>
      <c r="AD156" s="23">
        <f>$Z$13*IF(AB156=1,1,IF(AC156=1,FixedParams!$C$46,FixedParams!$C$47))</f>
        <v>0.34188853998947488</v>
      </c>
      <c r="AE156">
        <f>EXP($C156*FixedParams!$B$41)*EXP(IF(AB156+AC156=1,(1-FixedParams!$B$41)*$D156,0))*($B156^((FixedParams!$B$41-1)*$B$11/($B$11-1)))*((1/$B156-1)^$B$11*(AD156)^($B$11-1)+1)^((FixedParams!$B$41-$B$11)/($B$11-1))/((1+IF(AB156=1,FixedParams!$C$25,IF(AC156=1,FixedParams!$C$23,FixedParams!$C$24)))^FixedParams!$B$41)</f>
        <v>7.8012760414631024E-2</v>
      </c>
      <c r="AF156">
        <f t="shared" si="75"/>
        <v>0.85236553801168735</v>
      </c>
      <c r="AG156">
        <f t="shared" si="76"/>
        <v>31.962636657318654</v>
      </c>
      <c r="AH156">
        <f t="shared" si="77"/>
        <v>18.474588479280047</v>
      </c>
      <c r="AI156">
        <f t="shared" si="78"/>
        <v>50.437225136598698</v>
      </c>
      <c r="AJ156" s="23">
        <f t="shared" si="79"/>
        <v>0.57800577209420623</v>
      </c>
      <c r="AK156" s="23">
        <f t="shared" si="80"/>
        <v>2.1214830129281799</v>
      </c>
      <c r="AL156" s="22">
        <f>IF(AB156=1,AG156*(1+FixedParams!$C$25)+AH156*(1+FixedParams!$C$28)/$Z$12,IF(AC156=1,AG156*(1+FixedParams!$C$23)+AH156*(1+FixedParams!$C$26)/$Z$12,AG156*(1+FixedParams!$C$24)+AH156*(1+FixedParams!$C$27)/$Z$12))</f>
        <v>99.391196057907308</v>
      </c>
      <c r="AM156" s="23">
        <f t="shared" si="81"/>
        <v>15.412983125516437</v>
      </c>
      <c r="AN156" s="23">
        <f>AM156^((FixedParams!$B$41-1)/FixedParams!$B$41)*EXP($C156)</f>
        <v>0.24119815288630742</v>
      </c>
      <c r="AO156" s="23">
        <f t="shared" si="82"/>
        <v>7.5734006987029673E-2</v>
      </c>
      <c r="AP156" s="23">
        <f t="shared" si="83"/>
        <v>-7.5568696745272168E-2</v>
      </c>
      <c r="AR156" s="23">
        <f>EXP(-$D$17)*(($B156*FixedParams!$B$30)^$B$11*(1+FixedParams!$C$24)^(1-$B$11)+(1-$B156)^$B$11*((1+FixedParams!$C$27)/$AS$12)^(1-$B$11))^(1/(1-$B$11))</f>
        <v>7.0511464647503335</v>
      </c>
      <c r="AS156" s="23">
        <f>EXP($D156-$D$17)*(($B156*FixedParams!$C$31)^$B$11*(1+FixedParams!$C$25)^(1-$B$11)+(1-$B156)^$B$11*((1+FixedParams!$C$28)/$AS$12)^(1-$B$11))^(1/(1-$B$11))</f>
        <v>6.8850519421177534</v>
      </c>
      <c r="AT156" s="23">
        <f>EXP($D156-$D$17)*(($B156*FixedParams!$C$30)^$B$11*(1+FixedParams!$C$23)^(1-$B$11)+(1-$B156)^$B$11*((1+FixedParams!$C$26)/$AS$12)^(1-$B$11))^(1/(1-$B$11))</f>
        <v>6.6797704650684464</v>
      </c>
      <c r="AU156">
        <f>IF(FixedParams!$H$6=1,IF(AS156&lt;=MIN(AR156:AT156),1,0),$H156)</f>
        <v>0</v>
      </c>
      <c r="AV156">
        <f>IF(FixedParams!$H$6=1,IF(AT156&lt;=MIN(AR156:AT156),1,0),IF(AT156&lt;=AR156,1,0)*(1-$H156))</f>
        <v>1</v>
      </c>
      <c r="AW156" s="23">
        <f>$AS$13*IF(AU156=1,1,IF(AV156=1,FixedParams!$C$46,FixedParams!$C$47))</f>
        <v>0.32315108629483641</v>
      </c>
      <c r="AX156">
        <f>EXP($C156*FixedParams!$B$41)*EXP(IF(AU156+AV156=1,(1-FixedParams!$B$41)*$D156,0))*($B156^((FixedParams!$B$41-1)*$B$11/($B$11-1)))*((1/$B156-1)^$B$11*(AW156)^($B$11-1)+1)^((FixedParams!$B$41-$B$11)/($B$11-1))/((1+IF(AU156=1,FixedParams!$C$25,IF(AV156=1,FixedParams!$C$23,FixedParams!$C$24)))^FixedParams!$B$41)</f>
        <v>7.9401939040087008E-2</v>
      </c>
      <c r="AY156">
        <f t="shared" si="84"/>
        <v>0.84443346484607062</v>
      </c>
      <c r="AZ156">
        <f t="shared" si="85"/>
        <v>34.709880543702774</v>
      </c>
      <c r="BA156">
        <f t="shared" si="86"/>
        <v>18.436008906900199</v>
      </c>
      <c r="BB156">
        <f t="shared" si="87"/>
        <v>53.145889450602972</v>
      </c>
      <c r="BC156" s="23">
        <f t="shared" si="88"/>
        <v>0.53114584717995939</v>
      </c>
      <c r="BD156" s="23">
        <f t="shared" si="89"/>
        <v>2.0771170013782836</v>
      </c>
      <c r="BE156" s="22">
        <f>IF(AU156=1,AZ156*(1+FixedParams!$C$25)+BA156*(1+FixedParams!$C$28)/$AS$12,IF(AV156=1,AZ156*(1+FixedParams!$C$23)+BA156*(1+FixedParams!$C$26)/$AS$12,AZ156*(1+FixedParams!$C$24)+BA156*(1+FixedParams!$C$27)/$AS$12))</f>
        <v>106.04941456249213</v>
      </c>
      <c r="BF156" s="23">
        <f t="shared" si="90"/>
        <v>15.876206393179627</v>
      </c>
      <c r="BG156" s="23">
        <f>BF156^((FixedParams!$B$41-1)/FixedParams!$B$41)*EXP($C156)</f>
        <v>0.24119100364703155</v>
      </c>
      <c r="BH156" s="23">
        <f t="shared" si="91"/>
        <v>0.12804527370023155</v>
      </c>
      <c r="BI156" s="23">
        <f t="shared" si="92"/>
        <v>-4.5957375925199113E-2</v>
      </c>
      <c r="BJ156" s="23">
        <f t="shared" si="66"/>
        <v>-3.2277114015960749E-2</v>
      </c>
      <c r="BK156" s="23"/>
    </row>
    <row r="157" spans="1:63">
      <c r="A157">
        <v>0.70000000000000007</v>
      </c>
      <c r="B157">
        <f t="shared" si="67"/>
        <v>0.33182767108728212</v>
      </c>
      <c r="C157">
        <f>(D157-$D$17)*FixedParams!$B$41+$D$9*($A157-0.5)^2+$A157*$B$10</f>
        <v>-1.4223789656231713</v>
      </c>
      <c r="D157">
        <f>(A157-$B$6)*FixedParams!$B$40/(FixedParams!$B$39*Sectors!$B$6)</f>
        <v>0.10443023084508597</v>
      </c>
      <c r="E157">
        <f t="shared" si="68"/>
        <v>0.24113967100564024</v>
      </c>
      <c r="F157" s="23">
        <f>EXP(-$D$17)*(($B157*FixedParams!$B$30)^$B$11*(1+FixedParams!$B$23)^(1-$B$11)+(1-$B157)^$B$11*((1+FixedParams!$B$26)/$B$12)^(1-$B$11))^(1/(1-$B$11))</f>
        <v>4.9781916078031543</v>
      </c>
      <c r="G157" s="23">
        <f>EXP($D157-$D$17)*(($B157*FixedParams!$B$31)^$B$11*(1+FixedParams!$B$25)^(1-$B$11)+(1-$B157)^$B$11*((1+FixedParams!$B$28)/$B$12)^(1-$B$11))^(1/(1-$B$11))</f>
        <v>5.285338084722393</v>
      </c>
      <c r="H157">
        <f t="shared" si="69"/>
        <v>0</v>
      </c>
      <c r="I157" s="23">
        <f>$B$13*IF(H157=1,1,FixedParams!$B$46)</f>
        <v>0.39101505882574561</v>
      </c>
      <c r="J157">
        <f>EXP($C157*FixedParams!$B$41)*EXP(IF(H157=1,(1-FixedParams!$B$41)*$D157,0))*($B157^((FixedParams!$B$41-1)*$B$11/($B$11-1)))*((1/$B157-1)^$B$11*(I157)^($B$11-1)+1)^((FixedParams!$B$41-$B$11)/($B$11-1))/((1+IF(H157=1,FixedParams!$B$25,FixedParams!$B$24))^FixedParams!$B$41)</f>
        <v>8.0603796746283388E-2</v>
      </c>
      <c r="K157">
        <f t="shared" si="93"/>
        <v>0.60681856972338477</v>
      </c>
      <c r="L157">
        <f>K157*FixedParams!$B$8/K$15</f>
        <v>27.519898513585449</v>
      </c>
      <c r="M157">
        <f t="shared" si="64"/>
        <v>19.226528842937974</v>
      </c>
      <c r="N157">
        <f t="shared" si="70"/>
        <v>46.746427356523427</v>
      </c>
      <c r="O157" s="23">
        <f t="shared" si="71"/>
        <v>0.69864097912449141</v>
      </c>
      <c r="P157" s="23">
        <f t="shared" si="72"/>
        <v>1.9465478843709836</v>
      </c>
      <c r="Q157" s="22">
        <f>IF(H157=1,L157*(1+FixedParams!$B$25)+M157*FixedParams!$B$33*(1+FixedParams!$B$28)/FixedParams!$B$32,L157*(1+FixedParams!$B$23)+M157*FixedParams!$B$33*(1+FixedParams!$B$26)/FixedParams!$B$32)</f>
        <v>82.557552335327756</v>
      </c>
      <c r="R157" s="23">
        <f t="shared" si="73"/>
        <v>16.583843861277149</v>
      </c>
      <c r="S157" s="23">
        <f>R157^((FixedParams!$B$41-1)/FixedParams!$B$41)*EXP($C157)</f>
        <v>0.24046272144836606</v>
      </c>
      <c r="T157" s="7">
        <f>(L157*FixedParams!$B$32*(FixedParams!$C$25-FixedParams!$C$23)+FixedParams!$B$33*(FixedParams!$C$28-FixedParams!$C$26)*M157)/N157</f>
        <v>2220.968814005395</v>
      </c>
      <c r="U157" s="7">
        <f>(L157*FixedParams!$B$32*(FixedParams!$C$25-FixedParams!$C$23)*$Z$12/$B$12+FixedParams!$B$33*(FixedParams!$C$28-FixedParams!$C$26)*M157)/N157</f>
        <v>1577.7925910295612</v>
      </c>
      <c r="V157" s="14">
        <f t="shared" si="65"/>
        <v>-0.58039091671206089</v>
      </c>
      <c r="W157" s="14">
        <f t="shared" si="74"/>
        <v>0.84364913498750527</v>
      </c>
      <c r="X157" s="23"/>
      <c r="Y157" s="23">
        <f>EXP(-$D$17)*(($B157*FixedParams!$B$30)^$B$11*(1+FixedParams!$C$24)^(1-$B$11)+(1-$B157)^$B$11*((1+FixedParams!$C$27)/$Z$12)^(1-$B$11))^(1/(1-$B$11))</f>
        <v>6.7920858896250769</v>
      </c>
      <c r="Z157" s="23">
        <f>EXP($D157-$D$17)*(($B157*FixedParams!$C$31)^$B$11*(1+FixedParams!$C$25)^(1-$B$11)+(1-$B157)^$B$11*((1+FixedParams!$C$28)/$Z$12)^(1-$B$11))^(1/(1-$B$11))</f>
        <v>6.6524546655192385</v>
      </c>
      <c r="AA157" s="23">
        <f>EXP($D157-$D$17)*(($B157*FixedParams!$C$30)^$B$11*(1+FixedParams!$C$23)^(1-$B$11)+(1-$B157)^$B$11*((1+FixedParams!$C$26)/$Z$12)^(1-$B$11))^(1/(1-$B$11))</f>
        <v>6.4594435906873775</v>
      </c>
      <c r="AB157">
        <f>IF(FixedParams!$H$6=1,IF(Z157&lt;=MIN(Y157:AA157),1,0),$H157)</f>
        <v>0</v>
      </c>
      <c r="AC157">
        <f>IF(FixedParams!$H$6=1,IF(AA157&lt;=MIN(Y157:AA157),1,0),IF(AA157&lt;=Y157,1,0)*(1-$H157))</f>
        <v>1</v>
      </c>
      <c r="AD157" s="23">
        <f>$Z$13*IF(AB157=1,1,IF(AC157=1,FixedParams!$C$46,FixedParams!$C$47))</f>
        <v>0.34188853998947488</v>
      </c>
      <c r="AE157">
        <f>EXP($C157*FixedParams!$B$41)*EXP(IF(AB157+AC157=1,(1-FixedParams!$B$41)*$D157,0))*($B157^((FixedParams!$B$41-1)*$B$11/($B$11-1)))*((1/$B157-1)^$B$11*(AD157)^($B$11-1)+1)^((FixedParams!$B$41-$B$11)/($B$11-1))/((1+IF(AB157=1,FixedParams!$C$25,IF(AC157=1,FixedParams!$C$23,FixedParams!$C$24)))^FixedParams!$B$41)</f>
        <v>7.8360427140979613E-2</v>
      </c>
      <c r="AF157">
        <f t="shared" si="75"/>
        <v>0.85616413627532861</v>
      </c>
      <c r="AG157">
        <f t="shared" si="76"/>
        <v>32.105079319173697</v>
      </c>
      <c r="AH157">
        <f t="shared" si="77"/>
        <v>18.33852465310785</v>
      </c>
      <c r="AI157">
        <f t="shared" si="78"/>
        <v>50.443603972281551</v>
      </c>
      <c r="AJ157" s="23">
        <f t="shared" si="79"/>
        <v>0.57120321899207305</v>
      </c>
      <c r="AK157" s="23">
        <f t="shared" si="80"/>
        <v>2.1250710488808382</v>
      </c>
      <c r="AL157" s="22">
        <f>IF(AB157=1,AG157*(1+FixedParams!$C$25)+AH157*(1+FixedParams!$C$28)/$Z$12,IF(AC157=1,AG157*(1+FixedParams!$C$23)+AH157*(1+FixedParams!$C$26)/$Z$12,AG157*(1+FixedParams!$C$24)+AH157*(1+FixedParams!$C$27)/$Z$12))</f>
        <v>99.095870217164332</v>
      </c>
      <c r="AM157" s="23">
        <f t="shared" si="81"/>
        <v>15.341239353809284</v>
      </c>
      <c r="AN157" s="23">
        <f>AM157^((FixedParams!$B$41-1)/FixedParams!$B$41)*EXP($C157)</f>
        <v>0.24048146921499619</v>
      </c>
      <c r="AO157" s="23">
        <f t="shared" si="82"/>
        <v>7.6118126590682539E-2</v>
      </c>
      <c r="AP157" s="23">
        <f t="shared" si="83"/>
        <v>-7.7884375096429106E-2</v>
      </c>
      <c r="AR157" s="23">
        <f>EXP(-$D$17)*(($B157*FixedParams!$B$30)^$B$11*(1+FixedParams!$C$24)^(1-$B$11)+(1-$B157)^$B$11*((1+FixedParams!$C$27)/$AS$12)^(1-$B$11))^(1/(1-$B$11))</f>
        <v>7.0491953675766856</v>
      </c>
      <c r="AS157" s="23">
        <f>EXP($D157-$D$17)*(($B157*FixedParams!$C$31)^$B$11*(1+FixedParams!$C$25)^(1-$B$11)+(1-$B157)^$B$11*((1+FixedParams!$C$28)/$AS$12)^(1-$B$11))^(1/(1-$B$11))</f>
        <v>6.8997608998355187</v>
      </c>
      <c r="AT157" s="23">
        <f>EXP($D157-$D$17)*(($B157*FixedParams!$C$30)^$B$11*(1+FixedParams!$C$23)^(1-$B$11)+(1-$B157)^$B$11*((1+FixedParams!$C$26)/$AS$12)^(1-$B$11))^(1/(1-$B$11))</f>
        <v>6.6900200164519399</v>
      </c>
      <c r="AU157">
        <f>IF(FixedParams!$H$6=1,IF(AS157&lt;=MIN(AR157:AT157),1,0),$H157)</f>
        <v>0</v>
      </c>
      <c r="AV157">
        <f>IF(FixedParams!$H$6=1,IF(AT157&lt;=MIN(AR157:AT157),1,0),IF(AT157&lt;=AR157,1,0)*(1-$H157))</f>
        <v>1</v>
      </c>
      <c r="AW157" s="23">
        <f>$AS$13*IF(AU157=1,1,IF(AV157=1,FixedParams!$C$46,FixedParams!$C$47))</f>
        <v>0.32315108629483641</v>
      </c>
      <c r="AX157">
        <f>EXP($C157*FixedParams!$B$41)*EXP(IF(AU157+AV157=1,(1-FixedParams!$B$41)*$D157,0))*($B157^((FixedParams!$B$41-1)*$B$11/($B$11-1)))*((1/$B157-1)^$B$11*(AW157)^($B$11-1)+1)^((FixedParams!$B$41-$B$11)/($B$11-1))/((1+IF(AU157=1,FixedParams!$C$25,IF(AV157=1,FixedParams!$C$23,FixedParams!$C$24)))^FixedParams!$B$41)</f>
        <v>7.9749538874668832E-2</v>
      </c>
      <c r="AY157">
        <f t="shared" si="84"/>
        <v>0.84813016213387438</v>
      </c>
      <c r="AZ157">
        <f t="shared" si="85"/>
        <v>34.861830847199201</v>
      </c>
      <c r="BA157">
        <f t="shared" si="86"/>
        <v>18.298793339414058</v>
      </c>
      <c r="BB157">
        <f t="shared" si="87"/>
        <v>53.160624186613262</v>
      </c>
      <c r="BC157" s="23">
        <f t="shared" si="88"/>
        <v>0.52489478879116824</v>
      </c>
      <c r="BD157" s="23">
        <f t="shared" si="89"/>
        <v>2.0803041644022957</v>
      </c>
      <c r="BE157" s="22">
        <f>IF(AU157=1,AZ157*(1+FixedParams!$C$25)+BA157*(1+FixedParams!$C$28)/$AS$12,IF(AV157=1,AZ157*(1+FixedParams!$C$23)+BA157*(1+FixedParams!$C$26)/$AS$12,AZ157*(1+FixedParams!$C$24)+BA157*(1+FixedParams!$C$27)/$AS$12))</f>
        <v>105.73428827707356</v>
      </c>
      <c r="BF157" s="23">
        <f t="shared" si="90"/>
        <v>15.804779061505688</v>
      </c>
      <c r="BG157" s="23">
        <f>BF157^((FixedParams!$B$41-1)/FixedParams!$B$41)*EXP($C157)</f>
        <v>0.24047430355614266</v>
      </c>
      <c r="BH157" s="23">
        <f t="shared" si="91"/>
        <v>0.12858014280229546</v>
      </c>
      <c r="BI157" s="23">
        <f t="shared" si="92"/>
        <v>-4.8116593522668699E-2</v>
      </c>
      <c r="BJ157" s="23">
        <f t="shared" si="66"/>
        <v>-3.4436331613430335E-2</v>
      </c>
      <c r="BK157" s="23"/>
    </row>
    <row r="158" spans="1:63">
      <c r="A158">
        <v>0.70499999999999996</v>
      </c>
      <c r="B158">
        <f t="shared" si="67"/>
        <v>0.33357526091678114</v>
      </c>
      <c r="C158">
        <f>(D158-$D$17)*FixedParams!$B$41+$D$9*($A158-0.5)^2+$A158*$B$10</f>
        <v>-1.4251469088951452</v>
      </c>
      <c r="D158">
        <f>(A158-$B$6)*FixedParams!$B$40/(FixedParams!$B$39*Sectors!$B$6)</f>
        <v>0.10711670188645371</v>
      </c>
      <c r="E158">
        <f t="shared" si="68"/>
        <v>0.24047313297096576</v>
      </c>
      <c r="F158" s="23">
        <f>EXP(-$D$17)*(($B158*FixedParams!$B$30)^$B$11*(1+FixedParams!$B$23)^(1-$B$11)+(1-$B158)^$B$11*((1+FixedParams!$B$26)/$B$12)^(1-$B$11))^(1/(1-$B$11))</f>
        <v>4.9749596065508195</v>
      </c>
      <c r="G158" s="23">
        <f>EXP($D158-$D$17)*(($B158*FixedParams!$B$31)^$B$11*(1+FixedParams!$B$25)^(1-$B$11)+(1-$B158)^$B$11*((1+FixedParams!$B$28)/$B$12)^(1-$B$11))^(1/(1-$B$11))</f>
        <v>5.2954953051446791</v>
      </c>
      <c r="H158">
        <f t="shared" si="69"/>
        <v>0</v>
      </c>
      <c r="I158" s="23">
        <f>$B$13*IF(H158=1,1,FixedParams!$B$46)</f>
        <v>0.39101505882574561</v>
      </c>
      <c r="J158">
        <f>EXP($C158*FixedParams!$B$41)*EXP(IF(H158=1,(1-FixedParams!$B$41)*$D158,0))*($B158^((FixedParams!$B$41-1)*$B$11/($B$11-1)))*((1/$B158-1)^$B$11*(I158)^($B$11-1)+1)^((FixedParams!$B$41-$B$11)/($B$11-1))/((1+IF(H158=1,FixedParams!$B$25,FixedParams!$B$24))^FixedParams!$B$41)</f>
        <v>8.0990698619054058E-2</v>
      </c>
      <c r="K158">
        <f t="shared" si="93"/>
        <v>0.6097313263246279</v>
      </c>
      <c r="L158">
        <f>K158*FixedParams!$B$8/K$15</f>
        <v>27.651995272090264</v>
      </c>
      <c r="M158">
        <f t="shared" si="64"/>
        <v>19.092052207595696</v>
      </c>
      <c r="N158">
        <f t="shared" si="70"/>
        <v>46.74404747968596</v>
      </c>
      <c r="O158" s="23">
        <f t="shared" si="71"/>
        <v>0.69044031071659062</v>
      </c>
      <c r="P158" s="23">
        <f t="shared" si="72"/>
        <v>1.9452841232111768</v>
      </c>
      <c r="Q158" s="22">
        <f>IF(H158=1,L158*(1+FixedParams!$B$25)+M158*FixedParams!$B$33*(1+FixedParams!$B$28)/FixedParams!$B$32,L158*(1+FixedParams!$B$23)+M158*FixedParams!$B$33*(1+FixedParams!$B$26)/FixedParams!$B$32)</f>
        <v>82.32952809490908</v>
      </c>
      <c r="R158" s="23">
        <f t="shared" si="73"/>
        <v>16.548783227606712</v>
      </c>
      <c r="S158" s="23">
        <f>R158^((FixedParams!$B$41-1)/FixedParams!$B$41)*EXP($C158)</f>
        <v>0.23979856259364896</v>
      </c>
      <c r="T158" s="7">
        <f>(L158*FixedParams!$B$32*(FixedParams!$C$25-FixedParams!$C$23)+FixedParams!$B$33*(FixedParams!$C$28-FixedParams!$C$26)*M158)/N158</f>
        <v>2253.3691818416419</v>
      </c>
      <c r="U158" s="7">
        <f>(L158*FixedParams!$B$32*(FixedParams!$C$25-FixedParams!$C$23)*$Z$12/$B$12+FixedParams!$B$33*(FixedParams!$C$28-FixedParams!$C$26)*M158)/N158</f>
        <v>1607.0727807092455</v>
      </c>
      <c r="V158" s="14">
        <f t="shared" si="65"/>
        <v>-0.56858345268074495</v>
      </c>
      <c r="W158" s="14">
        <f t="shared" si="74"/>
        <v>0.84594183061765305</v>
      </c>
      <c r="X158" s="23"/>
      <c r="Y158" s="23">
        <f>EXP(-$D$17)*(($B158*FixedParams!$B$30)^$B$11*(1+FixedParams!$C$24)^(1-$B$11)+(1-$B158)^$B$11*((1+FixedParams!$C$27)/$Z$12)^(1-$B$11))^(1/(1-$B$11))</f>
        <v>6.7910810514555431</v>
      </c>
      <c r="Z158" s="23">
        <f>EXP($D158-$D$17)*(($B158*FixedParams!$C$31)^$B$11*(1+FixedParams!$C$25)^(1-$B$11)+(1-$B158)^$B$11*((1+FixedParams!$C$28)/$Z$12)^(1-$B$11))^(1/(1-$B$11))</f>
        <v>6.667539417038566</v>
      </c>
      <c r="AA158" s="23">
        <f>EXP($D158-$D$17)*(($B158*FixedParams!$C$30)^$B$11*(1+FixedParams!$C$23)^(1-$B$11)+(1-$B158)^$B$11*((1+FixedParams!$C$26)/$Z$12)^(1-$B$11))^(1/(1-$B$11))</f>
        <v>6.4702293165146321</v>
      </c>
      <c r="AB158">
        <f>IF(FixedParams!$H$6=1,IF(Z158&lt;=MIN(Y158:AA158),1,0),$H158)</f>
        <v>0</v>
      </c>
      <c r="AC158">
        <f>IF(FixedParams!$H$6=1,IF(AA158&lt;=MIN(Y158:AA158),1,0),IF(AA158&lt;=Y158,1,0)*(1-$H158))</f>
        <v>1</v>
      </c>
      <c r="AD158" s="23">
        <f>$Z$13*IF(AB158=1,1,IF(AC158=1,FixedParams!$C$46,FixedParams!$C$47))</f>
        <v>0.34188853998947488</v>
      </c>
      <c r="AE158">
        <f>EXP($C158*FixedParams!$B$41)*EXP(IF(AB158+AC158=1,(1-FixedParams!$B$41)*$D158,0))*($B158^((FixedParams!$B$41-1)*$B$11/($B$11-1)))*((1/$B158-1)^$B$11*(AD158)^($B$11-1)+1)^((FixedParams!$B$41-$B$11)/($B$11-1))/((1+IF(AB158=1,FixedParams!$C$25,IF(AC158=1,FixedParams!$C$23,FixedParams!$C$24)))^FixedParams!$B$41)</f>
        <v>7.8722231032879134E-2</v>
      </c>
      <c r="AF158">
        <f t="shared" si="75"/>
        <v>0.86011719686868016</v>
      </c>
      <c r="AG158">
        <f t="shared" si="76"/>
        <v>32.253314124307181</v>
      </c>
      <c r="AH158">
        <f t="shared" si="77"/>
        <v>18.206944823240597</v>
      </c>
      <c r="AI158">
        <f t="shared" si="78"/>
        <v>50.460258947547779</v>
      </c>
      <c r="AJ158" s="23">
        <f t="shared" si="79"/>
        <v>0.56449841876928963</v>
      </c>
      <c r="AK158" s="23">
        <f t="shared" si="80"/>
        <v>2.1286194092581483</v>
      </c>
      <c r="AL158" s="22">
        <f>IF(AB158=1,AG158*(1+FixedParams!$C$25)+AH158*(1+FixedParams!$C$28)/$Z$12,IF(AC158=1,AG158*(1+FixedParams!$C$23)+AH158*(1+FixedParams!$C$26)/$Z$12,AG158*(1+FixedParams!$C$24)+AH158*(1+FixedParams!$C$27)/$Z$12))</f>
        <v>98.822396137877604</v>
      </c>
      <c r="AM158" s="23">
        <f t="shared" si="81"/>
        <v>15.273399334648472</v>
      </c>
      <c r="AN158" s="23">
        <f>AM158^((FixedParams!$B$41-1)/FixedParams!$B$41)*EXP($C158)</f>
        <v>0.23981781443064476</v>
      </c>
      <c r="AO158" s="23">
        <f t="shared" si="82"/>
        <v>7.6499153948463419E-2</v>
      </c>
      <c r="AP158" s="23">
        <f t="shared" si="83"/>
        <v>-8.019986843863787E-2</v>
      </c>
      <c r="AR158" s="23">
        <f>EXP(-$D$17)*(($B158*FixedParams!$B$30)^$B$11*(1+FixedParams!$C$24)^(1-$B$11)+(1-$B158)^$B$11*((1+FixedParams!$C$27)/$AS$12)^(1-$B$11))^(1/(1-$B$11))</f>
        <v>7.0470968103212979</v>
      </c>
      <c r="AS158" s="23">
        <f>EXP($D158-$D$17)*(($B158*FixedParams!$C$31)^$B$11*(1+FixedParams!$C$25)^(1-$B$11)+(1-$B158)^$B$11*((1+FixedParams!$C$28)/$AS$12)^(1-$B$11))^(1/(1-$B$11))</f>
        <v>6.9143543521238584</v>
      </c>
      <c r="AT158" s="23">
        <f>EXP($D158-$D$17)*(($B158*FixedParams!$C$30)^$B$11*(1+FixedParams!$C$23)^(1-$B$11)+(1-$B158)^$B$11*((1+FixedParams!$C$26)/$AS$12)^(1-$B$11))^(1/(1-$B$11))</f>
        <v>6.7001410573268423</v>
      </c>
      <c r="AU158">
        <f>IF(FixedParams!$H$6=1,IF(AS158&lt;=MIN(AR158:AT158),1,0),$H158)</f>
        <v>0</v>
      </c>
      <c r="AV158">
        <f>IF(FixedParams!$H$6=1,IF(AT158&lt;=MIN(AR158:AT158),1,0),IF(AT158&lt;=AR158,1,0)*(1-$H158))</f>
        <v>1</v>
      </c>
      <c r="AW158" s="23">
        <f>$AS$13*IF(AU158=1,1,IF(AV158=1,FixedParams!$C$46,FixedParams!$C$47))</f>
        <v>0.32315108629483641</v>
      </c>
      <c r="AX158">
        <f>EXP($C158*FixedParams!$B$41)*EXP(IF(AU158+AV158=1,(1-FixedParams!$B$41)*$D158,0))*($B158^((FixedParams!$B$41-1)*$B$11/($B$11-1)))*((1/$B158-1)^$B$11*(AW158)^($B$11-1)+1)^((FixedParams!$B$41-$B$11)/($B$11-1))/((1+IF(AU158=1,FixedParams!$C$25,IF(AV158=1,FixedParams!$C$23,FixedParams!$C$24)))^FixedParams!$B$41)</f>
        <v>8.011146881467994E-2</v>
      </c>
      <c r="AY158">
        <f t="shared" si="84"/>
        <v>0.85197925898175875</v>
      </c>
      <c r="AZ158">
        <f t="shared" si="85"/>
        <v>35.020045434082682</v>
      </c>
      <c r="BA158">
        <f t="shared" si="86"/>
        <v>18.16607277940075</v>
      </c>
      <c r="BB158">
        <f t="shared" si="87"/>
        <v>53.186118213483432</v>
      </c>
      <c r="BC158" s="23">
        <f t="shared" si="88"/>
        <v>0.51873355828718937</v>
      </c>
      <c r="BD158" s="23">
        <f t="shared" si="89"/>
        <v>2.083451366268414</v>
      </c>
      <c r="BE158" s="22">
        <f>IF(AU158=1,AZ158*(1+FixedParams!$C$25)+BA158*(1+FixedParams!$C$28)/$AS$12,IF(AV158=1,AZ158*(1+FixedParams!$C$23)+BA158*(1+FixedParams!$C$26)/$AS$12,AZ158*(1+FixedParams!$C$24)+BA158*(1+FixedParams!$C$27)/$AS$12))</f>
        <v>105.44247769055359</v>
      </c>
      <c r="BF158" s="23">
        <f t="shared" si="90"/>
        <v>15.737351913695679</v>
      </c>
      <c r="BG158" s="23">
        <f>BF158^((FixedParams!$B$41-1)/FixedParams!$B$41)*EXP($C158)</f>
        <v>0.23981063097927885</v>
      </c>
      <c r="BH158" s="23">
        <f t="shared" si="91"/>
        <v>0.12911050547090419</v>
      </c>
      <c r="BI158" s="23">
        <f t="shared" si="92"/>
        <v>-5.0275588576657246E-2</v>
      </c>
      <c r="BJ158" s="23">
        <f t="shared" si="66"/>
        <v>-3.6595326667418882E-2</v>
      </c>
      <c r="BK158" s="23"/>
    </row>
    <row r="159" spans="1:63">
      <c r="A159">
        <v>0.71</v>
      </c>
      <c r="B159">
        <f t="shared" si="67"/>
        <v>0.33532285074628021</v>
      </c>
      <c r="C159">
        <f>(D159-$D$17)*FixedParams!$B$41+$D$9*($A159-0.5)^2+$A159*$B$10</f>
        <v>-1.4277023538288138</v>
      </c>
      <c r="D159">
        <f>(A159-$B$6)*FixedParams!$B$40/(FixedParams!$B$39*Sectors!$B$6)</f>
        <v>0.10980317292782149</v>
      </c>
      <c r="E159">
        <f t="shared" si="68"/>
        <v>0.23985940163393696</v>
      </c>
      <c r="F159" s="23">
        <f>EXP(-$D$17)*(($B159*FixedParams!$B$30)^$B$11*(1+FixedParams!$B$23)^(1-$B$11)+(1-$B159)^$B$11*((1+FixedParams!$B$26)/$B$12)^(1-$B$11))^(1/(1-$B$11))</f>
        <v>4.9716240394935962</v>
      </c>
      <c r="G159" s="23">
        <f>EXP($D159-$D$17)*(($B159*FixedParams!$B$31)^$B$11*(1+FixedParams!$B$25)^(1-$B$11)+(1-$B159)^$B$11*((1+FixedParams!$B$28)/$B$12)^(1-$B$11))^(1/(1-$B$11))</f>
        <v>5.3055589175778373</v>
      </c>
      <c r="H159">
        <f t="shared" si="69"/>
        <v>0</v>
      </c>
      <c r="I159" s="23">
        <f>$B$13*IF(H159=1,1,FixedParams!$B$46)</f>
        <v>0.39101505882574561</v>
      </c>
      <c r="J159">
        <f>EXP($C159*FixedParams!$B$41)*EXP(IF(H159=1,(1-FixedParams!$B$41)*$D159,0))*($B159^((FixedParams!$B$41-1)*$B$11/($B$11-1)))*((1/$B159-1)^$B$11*(I159)^($B$11-1)+1)^((FixedParams!$B$41-$B$11)/($B$11-1))/((1+IF(H159=1,FixedParams!$B$25,FixedParams!$B$24))^FixedParams!$B$41)</f>
        <v>8.1392517423796371E-2</v>
      </c>
      <c r="K159">
        <f t="shared" si="93"/>
        <v>0.61275638373165298</v>
      </c>
      <c r="L159">
        <f>K159*FixedParams!$B$8/K$15</f>
        <v>27.789184997310851</v>
      </c>
      <c r="M159">
        <f t="shared" si="64"/>
        <v>18.962143692496465</v>
      </c>
      <c r="N159">
        <f t="shared" si="70"/>
        <v>46.751328689807316</v>
      </c>
      <c r="O159" s="23">
        <f t="shared" si="71"/>
        <v>0.68235695628826198</v>
      </c>
      <c r="P159" s="23">
        <f t="shared" si="72"/>
        <v>1.9439798662620795</v>
      </c>
      <c r="Q159" s="22">
        <f>IF(H159=1,L159*(1+FixedParams!$B$25)+M159*FixedParams!$B$33*(1+FixedParams!$B$28)/FixedParams!$B$32,L159*(1+FixedParams!$B$23)+M159*FixedParams!$B$33*(1+FixedParams!$B$26)/FixedParams!$B$32)</f>
        <v>82.119562883428642</v>
      </c>
      <c r="R159" s="23">
        <f t="shared" si="73"/>
        <v>16.517653432980271</v>
      </c>
      <c r="S159" s="23">
        <f>R159^((FixedParams!$B$41-1)/FixedParams!$B$41)*EXP($C159)</f>
        <v>0.23918700369038851</v>
      </c>
      <c r="T159" s="7">
        <f>(L159*FixedParams!$B$32*(FixedParams!$C$25-FixedParams!$C$23)+FixedParams!$B$33*(FixedParams!$C$28-FixedParams!$C$26)*M159)/N159</f>
        <v>2285.6151751471934</v>
      </c>
      <c r="U159" s="7">
        <f>(L159*FixedParams!$B$32*(FixedParams!$C$25-FixedParams!$C$23)*$Z$12/$B$12+FixedParams!$B$33*(FixedParams!$C$28-FixedParams!$C$26)*M159)/N159</f>
        <v>1636.2134622338581</v>
      </c>
      <c r="V159" s="14">
        <f t="shared" si="65"/>
        <v>-0.5568068443719163</v>
      </c>
      <c r="W159" s="14">
        <f t="shared" si="74"/>
        <v>0.84823488337559627</v>
      </c>
      <c r="X159" s="23"/>
      <c r="Y159" s="23">
        <f>EXP(-$D$17)*(($B159*FixedParams!$B$30)^$B$11*(1+FixedParams!$C$24)^(1-$B$11)+(1-$B159)^$B$11*((1+FixedParams!$C$27)/$Z$12)^(1-$B$11))^(1/(1-$B$11))</f>
        <v>6.7899351154262249</v>
      </c>
      <c r="Z159" s="23">
        <f>EXP($D159-$D$17)*(($B159*FixedParams!$C$31)^$B$11*(1+FixedParams!$C$25)^(1-$B$11)+(1-$B159)^$B$11*((1+FixedParams!$C$28)/$Z$12)^(1-$B$11))^(1/(1-$B$11))</f>
        <v>6.6825175090616096</v>
      </c>
      <c r="AA159" s="23">
        <f>EXP($D159-$D$17)*(($B159*FixedParams!$C$30)^$B$11*(1+FixedParams!$C$23)^(1-$B$11)+(1-$B159)^$B$11*((1+FixedParams!$C$26)/$Z$12)^(1-$B$11))^(1/(1-$B$11))</f>
        <v>6.4808942020170957</v>
      </c>
      <c r="AB159">
        <f>IF(FixedParams!$H$6=1,IF(Z159&lt;=MIN(Y159:AA159),1,0),$H159)</f>
        <v>0</v>
      </c>
      <c r="AC159">
        <f>IF(FixedParams!$H$6=1,IF(AA159&lt;=MIN(Y159:AA159),1,0),IF(AA159&lt;=Y159,1,0)*(1-$H159))</f>
        <v>1</v>
      </c>
      <c r="AD159" s="23">
        <f>$Z$13*IF(AB159=1,1,IF(AC159=1,FixedParams!$C$46,FixedParams!$C$47))</f>
        <v>0.34188853998947488</v>
      </c>
      <c r="AE159">
        <f>EXP($C159*FixedParams!$B$41)*EXP(IF(AB159+AC159=1,(1-FixedParams!$B$41)*$D159,0))*($B159^((FixedParams!$B$41-1)*$B$11/($B$11-1)))*((1/$B159-1)^$B$11*(AD159)^($B$11-1)+1)^((FixedParams!$B$41-$B$11)/($B$11-1))/((1+IF(AB159=1,FixedParams!$C$25,IF(AC159=1,FixedParams!$C$23,FixedParams!$C$24)))^FixedParams!$B$41)</f>
        <v>7.9098390342370775E-2</v>
      </c>
      <c r="AF159">
        <f t="shared" si="75"/>
        <v>0.86422710440827821</v>
      </c>
      <c r="AG159">
        <f t="shared" si="76"/>
        <v>32.407430492842884</v>
      </c>
      <c r="AH159">
        <f t="shared" si="77"/>
        <v>18.07976627985218</v>
      </c>
      <c r="AI159">
        <f t="shared" si="78"/>
        <v>50.487196772695064</v>
      </c>
      <c r="AJ159" s="23">
        <f t="shared" si="79"/>
        <v>0.55788953350822001</v>
      </c>
      <c r="AK159" s="23">
        <f t="shared" si="80"/>
        <v>2.1321280147754393</v>
      </c>
      <c r="AL159" s="22">
        <f>IF(AB159=1,AG159*(1+FixedParams!$C$25)+AH159*(1+FixedParams!$C$28)/$Z$12,IF(AC159=1,AG159*(1+FixedParams!$C$23)+AH159*(1+FixedParams!$C$26)/$Z$12,AG159*(1+FixedParams!$C$24)+AH159*(1+FixedParams!$C$27)/$Z$12))</f>
        <v>98.570597572665434</v>
      </c>
      <c r="AM159" s="23">
        <f t="shared" si="81"/>
        <v>15.209413161224973</v>
      </c>
      <c r="AN159" s="23">
        <f>AM159^((FixedParams!$B$41-1)/FixedParams!$B$41)*EXP($C159)</f>
        <v>0.23920676082391273</v>
      </c>
      <c r="AO159" s="23">
        <f t="shared" si="82"/>
        <v>7.6877098380605718E-2</v>
      </c>
      <c r="AP159" s="23">
        <f t="shared" si="83"/>
        <v>-8.2515190899256186E-2</v>
      </c>
      <c r="AR159" s="23">
        <f>EXP(-$D$17)*(($B159*FixedParams!$B$30)^$B$11*(1+FixedParams!$C$24)^(1-$B$11)+(1-$B159)^$B$11*((1+FixedParams!$C$27)/$AS$12)^(1-$B$11))^(1/(1-$B$11))</f>
        <v>7.0448511933668145</v>
      </c>
      <c r="AS159" s="23">
        <f>EXP($D159-$D$17)*(($B159*FixedParams!$C$31)^$B$11*(1+FixedParams!$C$25)^(1-$B$11)+(1-$B159)^$B$11*((1+FixedParams!$C$28)/$AS$12)^(1-$B$11))^(1/(1-$B$11))</f>
        <v>6.9288317695386707</v>
      </c>
      <c r="AT159" s="23">
        <f>EXP($D159-$D$17)*(($B159*FixedParams!$C$30)^$B$11*(1+FixedParams!$C$23)^(1-$B$11)+(1-$B159)^$B$11*((1+FixedParams!$C$26)/$AS$12)^(1-$B$11))^(1/(1-$B$11))</f>
        <v>6.7101334371522752</v>
      </c>
      <c r="AU159">
        <f>IF(FixedParams!$H$6=1,IF(AS159&lt;=MIN(AR159:AT159),1,0),$H159)</f>
        <v>0</v>
      </c>
      <c r="AV159">
        <f>IF(FixedParams!$H$6=1,IF(AT159&lt;=MIN(AR159:AT159),1,0),IF(AT159&lt;=AR159,1,0)*(1-$H159))</f>
        <v>1</v>
      </c>
      <c r="AW159" s="23">
        <f>$AS$13*IF(AU159=1,1,IF(AV159=1,FixedParams!$C$46,FixedParams!$C$47))</f>
        <v>0.32315108629483641</v>
      </c>
      <c r="AX159">
        <f>EXP($C159*FixedParams!$B$41)*EXP(IF(AU159+AV159=1,(1-FixedParams!$B$41)*$D159,0))*($B159^((FixedParams!$B$41-1)*$B$11/($B$11-1)))*((1/$B159-1)^$B$11*(AW159)^($B$11-1)+1)^((FixedParams!$B$41-$B$11)/($B$11-1))/((1+IF(AU159=1,FixedParams!$C$25,IF(AV159=1,FixedParams!$C$23,FixedParams!$C$24)))^FixedParams!$B$41)</f>
        <v>8.048794778927261E-2</v>
      </c>
      <c r="AY159">
        <f t="shared" si="84"/>
        <v>0.85598308368428255</v>
      </c>
      <c r="AZ159">
        <f t="shared" si="85"/>
        <v>35.184620007365204</v>
      </c>
      <c r="BA159">
        <f t="shared" si="86"/>
        <v>18.037763715521777</v>
      </c>
      <c r="BB159">
        <f t="shared" si="87"/>
        <v>53.222383722886981</v>
      </c>
      <c r="BC159" s="23">
        <f t="shared" si="88"/>
        <v>0.51266046675353971</v>
      </c>
      <c r="BD159" s="23">
        <f t="shared" si="89"/>
        <v>2.0865585601649967</v>
      </c>
      <c r="BE159" s="22">
        <f>IF(AU159=1,AZ159*(1+FixedParams!$C$25)+BA159*(1+FixedParams!$C$28)/$AS$12,IF(AV159=1,AZ159*(1+FixedParams!$C$23)+BA159*(1+FixedParams!$C$26)/$AS$12,AZ159*(1+FixedParams!$C$24)+BA159*(1+FixedParams!$C$27)/$AS$12))</f>
        <v>105.17379473853484</v>
      </c>
      <c r="BF159" s="23">
        <f t="shared" si="90"/>
        <v>15.673875299739155</v>
      </c>
      <c r="BG159" s="23">
        <f>BF159^((FixedParams!$B$41-1)/FixedParams!$B$41)*EXP($C159)</f>
        <v>0.23919955819658037</v>
      </c>
      <c r="BH159" s="23">
        <f t="shared" si="91"/>
        <v>0.12963637802617511</v>
      </c>
      <c r="BI159" s="23">
        <f t="shared" si="92"/>
        <v>-5.2434381263238315E-2</v>
      </c>
      <c r="BJ159" s="23">
        <f t="shared" si="66"/>
        <v>-3.8754119353999951E-2</v>
      </c>
      <c r="BK159" s="23"/>
    </row>
    <row r="160" spans="1:63">
      <c r="A160">
        <v>0.71499999999999997</v>
      </c>
      <c r="B160">
        <f t="shared" si="67"/>
        <v>0.33707044057577928</v>
      </c>
      <c r="C160">
        <f>(D160-$D$17)*FixedParams!$B$41+$D$9*($A160-0.5)^2+$A160*$B$10</f>
        <v>-1.4300453004241775</v>
      </c>
      <c r="D160">
        <f>(A160-$B$6)*FixedParams!$B$40/(FixedParams!$B$39*Sectors!$B$6)</f>
        <v>0.11248964396918927</v>
      </c>
      <c r="E160">
        <f t="shared" si="68"/>
        <v>0.23929808169361003</v>
      </c>
      <c r="F160" s="23">
        <f>EXP(-$D$17)*(($B160*FixedParams!$B$30)^$B$11*(1+FixedParams!$B$23)^(1-$B$11)+(1-$B160)^$B$11*((1+FixedParams!$B$26)/$B$12)^(1-$B$11))^(1/(1-$B$11))</f>
        <v>4.9681853742334559</v>
      </c>
      <c r="G160" s="23">
        <f>EXP($D160-$D$17)*(($B160*FixedParams!$B$31)^$B$11*(1+FixedParams!$B$25)^(1-$B$11)+(1-$B160)^$B$11*((1+FixedParams!$B$28)/$B$12)^(1-$B$11))^(1/(1-$B$11))</f>
        <v>5.31552861261284</v>
      </c>
      <c r="H160">
        <f t="shared" si="69"/>
        <v>0</v>
      </c>
      <c r="I160" s="23">
        <f>$B$13*IF(H160=1,1,FixedParams!$B$46)</f>
        <v>0.39101505882574561</v>
      </c>
      <c r="J160">
        <f>EXP($C160*FixedParams!$B$41)*EXP(IF(H160=1,(1-FixedParams!$B$41)*$D160,0))*($B160^((FixedParams!$B$41-1)*$B$11/($B$11-1)))*((1/$B160-1)^$B$11*(I160)^($B$11-1)+1)^((FixedParams!$B$41-$B$11)/($B$11-1))/((1+IF(H160=1,FixedParams!$B$25,FixedParams!$B$24))^FixedParams!$B$41)</f>
        <v>8.1809493587485779E-2</v>
      </c>
      <c r="K160">
        <f t="shared" si="93"/>
        <v>0.61589555197772472</v>
      </c>
      <c r="L160">
        <f>K160*FixedParams!$B$8/K$15</f>
        <v>27.931549776273275</v>
      </c>
      <c r="M160">
        <f t="shared" si="64"/>
        <v>18.836722134105898</v>
      </c>
      <c r="N160">
        <f t="shared" si="70"/>
        <v>46.76827191037917</v>
      </c>
      <c r="O160" s="23">
        <f t="shared" si="71"/>
        <v>0.67438872117675808</v>
      </c>
      <c r="P160" s="23">
        <f t="shared" si="72"/>
        <v>1.9426352963631037</v>
      </c>
      <c r="Q160" s="22">
        <f>IF(H160=1,L160*(1+FixedParams!$B$25)+M160*FixedParams!$B$33*(1+FixedParams!$B$28)/FixedParams!$B$32,L160*(1+FixedParams!$B$23)+M160*FixedParams!$B$33*(1+FixedParams!$B$26)/FixedParams!$B$32)</f>
        <v>81.927521616982119</v>
      </c>
      <c r="R160" s="23">
        <f t="shared" si="73"/>
        <v>16.49043170608801</v>
      </c>
      <c r="S160" s="23">
        <f>R160^((FixedParams!$B$41-1)/FixedParams!$B$41)*EXP($C160)</f>
        <v>0.23862765128405067</v>
      </c>
      <c r="T160" s="7">
        <f>(L160*FixedParams!$B$32*(FixedParams!$C$25-FixedParams!$C$23)+FixedParams!$B$33*(FixedParams!$C$28-FixedParams!$C$26)*M160)/N160</f>
        <v>2317.7066612060557</v>
      </c>
      <c r="U160" s="7">
        <f>(L160*FixedParams!$B$32*(FixedParams!$C$25-FixedParams!$C$23)*$Z$12/$B$12+FixedParams!$B$33*(FixedParams!$C$28-FixedParams!$C$26)*M160)/N160</f>
        <v>1665.2145156680485</v>
      </c>
      <c r="V160" s="14">
        <f t="shared" si="65"/>
        <v>-0.54506060944947476</v>
      </c>
      <c r="W160" s="14">
        <f t="shared" si="74"/>
        <v>0.85052876716229842</v>
      </c>
      <c r="X160" s="23"/>
      <c r="Y160" s="23">
        <f>EXP(-$D$17)*(($B160*FixedParams!$B$30)^$B$11*(1+FixedParams!$C$24)^(1-$B$11)+(1-$B160)^$B$11*((1+FixedParams!$C$27)/$Z$12)^(1-$B$11))^(1/(1-$B$11))</f>
        <v>6.7886483762043159</v>
      </c>
      <c r="Z160" s="23">
        <f>EXP($D160-$D$17)*(($B160*FixedParams!$C$31)^$B$11*(1+FixedParams!$C$25)^(1-$B$11)+(1-$B160)^$B$11*((1+FixedParams!$C$28)/$Z$12)^(1-$B$11))^(1/(1-$B$11))</f>
        <v>6.6973883579241758</v>
      </c>
      <c r="AA160" s="23">
        <f>EXP($D160-$D$17)*(($B160*FixedParams!$C$30)^$B$11*(1+FixedParams!$C$23)^(1-$B$11)+(1-$B160)^$B$11*((1+FixedParams!$C$26)/$Z$12)^(1-$B$11))^(1/(1-$B$11))</f>
        <v>6.4914380172045059</v>
      </c>
      <c r="AB160">
        <f>IF(FixedParams!$H$6=1,IF(Z160&lt;=MIN(Y160:AA160),1,0),$H160)</f>
        <v>0</v>
      </c>
      <c r="AC160">
        <f>IF(FixedParams!$H$6=1,IF(AA160&lt;=MIN(Y160:AA160),1,0),IF(AA160&lt;=Y160,1,0)*(1-$H160))</f>
        <v>1</v>
      </c>
      <c r="AD160" s="23">
        <f>$Z$13*IF(AB160=1,1,IF(AC160=1,FixedParams!$C$46,FixedParams!$C$47))</f>
        <v>0.34188853998947488</v>
      </c>
      <c r="AE160">
        <f>EXP($C160*FixedParams!$B$41)*EXP(IF(AB160+AC160=1,(1-FixedParams!$B$41)*$D160,0))*($B160^((FixedParams!$B$41-1)*$B$11/($B$11-1)))*((1/$B160-1)^$B$11*(AD160)^($B$11-1)+1)^((FixedParams!$B$41-$B$11)/($B$11-1))/((1+IF(AB160=1,FixedParams!$C$25,IF(AC160=1,FixedParams!$C$23,FixedParams!$C$24)))^FixedParams!$B$41)</f>
        <v>7.9489131260059936E-2</v>
      </c>
      <c r="AF160">
        <f t="shared" si="75"/>
        <v>0.86849633024721984</v>
      </c>
      <c r="AG160">
        <f t="shared" si="76"/>
        <v>32.567521097416645</v>
      </c>
      <c r="AH160">
        <f t="shared" si="77"/>
        <v>17.956909417767903</v>
      </c>
      <c r="AI160">
        <f t="shared" si="78"/>
        <v>50.524430515184548</v>
      </c>
      <c r="AJ160" s="23">
        <f t="shared" si="79"/>
        <v>0.55137476887033632</v>
      </c>
      <c r="AK160" s="23">
        <f t="shared" si="80"/>
        <v>2.1355967897689725</v>
      </c>
      <c r="AL160" s="22">
        <f>IF(AB160=1,AG160*(1+FixedParams!$C$25)+AH160*(1+FixedParams!$C$28)/$Z$12,IF(AC160=1,AG160*(1+FixedParams!$C$23)+AH160*(1+FixedParams!$C$26)/$Z$12,AG160*(1+FixedParams!$C$24)+AH160*(1+FixedParams!$C$27)/$Z$12))</f>
        <v>98.340312528079792</v>
      </c>
      <c r="AM160" s="23">
        <f t="shared" si="81"/>
        <v>15.149233847330084</v>
      </c>
      <c r="AN160" s="23">
        <f>AM160^((FixedParams!$B$41-1)/FixedParams!$B$41)*EXP($C160)</f>
        <v>0.23864791527627446</v>
      </c>
      <c r="AO160" s="23">
        <f t="shared" si="82"/>
        <v>7.7251969500770443E-2</v>
      </c>
      <c r="AP160" s="23">
        <f t="shared" si="83"/>
        <v>-8.4830356557456146E-2</v>
      </c>
      <c r="AR160" s="23">
        <f>EXP(-$D$17)*(($B160*FixedParams!$B$30)^$B$11*(1+FixedParams!$C$24)^(1-$B$11)+(1-$B160)^$B$11*((1+FixedParams!$C$27)/$AS$12)^(1-$B$11))^(1/(1-$B$11))</f>
        <v>7.0424589281548382</v>
      </c>
      <c r="AS160" s="23">
        <f>EXP($D160-$D$17)*(($B160*FixedParams!$C$31)^$B$11*(1+FixedParams!$C$25)^(1-$B$11)+(1-$B160)^$B$11*((1+FixedParams!$C$28)/$AS$12)^(1-$B$11))^(1/(1-$B$11))</f>
        <v>6.9431926330414102</v>
      </c>
      <c r="AT160" s="23">
        <f>EXP($D160-$D$17)*(($B160*FixedParams!$C$30)^$B$11*(1+FixedParams!$C$23)^(1-$B$11)+(1-$B160)^$B$11*((1+FixedParams!$C$26)/$AS$12)^(1-$B$11))^(1/(1-$B$11))</f>
        <v>6.7199970170067607</v>
      </c>
      <c r="AU160">
        <f>IF(FixedParams!$H$6=1,IF(AS160&lt;=MIN(AR160:AT160),1,0),$H160)</f>
        <v>0</v>
      </c>
      <c r="AV160">
        <f>IF(FixedParams!$H$6=1,IF(AT160&lt;=MIN(AR160:AT160),1,0),IF(AT160&lt;=AR160,1,0)*(1-$H160))</f>
        <v>1</v>
      </c>
      <c r="AW160" s="23">
        <f>$AS$13*IF(AU160=1,1,IF(AV160=1,FixedParams!$C$46,FixedParams!$C$47))</f>
        <v>0.32315108629483641</v>
      </c>
      <c r="AX160">
        <f>EXP($C160*FixedParams!$B$41)*EXP(IF(AU160+AV160=1,(1-FixedParams!$B$41)*$D160,0))*($B160^((FixedParams!$B$41-1)*$B$11/($B$11-1)))*((1/$B160-1)^$B$11*(AW160)^($B$11-1)+1)^((FixedParams!$B$41-$B$11)/($B$11-1))/((1+IF(AU160=1,FixedParams!$C$25,IF(AV160=1,FixedParams!$C$23,FixedParams!$C$24)))^FixedParams!$B$41)</f>
        <v>8.0879202737811975E-2</v>
      </c>
      <c r="AY160">
        <f t="shared" si="84"/>
        <v>0.86014404972399683</v>
      </c>
      <c r="AZ160">
        <f t="shared" si="85"/>
        <v>35.355653771654993</v>
      </c>
      <c r="BA160">
        <f t="shared" si="86"/>
        <v>17.91378575746409</v>
      </c>
      <c r="BB160">
        <f t="shared" si="87"/>
        <v>53.269439529119083</v>
      </c>
      <c r="BC160" s="23">
        <f t="shared" si="88"/>
        <v>0.50667386532181069</v>
      </c>
      <c r="BD160" s="23">
        <f t="shared" si="89"/>
        <v>2.0896257028935299</v>
      </c>
      <c r="BE160" s="22">
        <f>IF(AU160=1,AZ160*(1+FixedParams!$C$25)+BA160*(1+FixedParams!$C$28)/$AS$12,IF(AV160=1,AZ160*(1+FixedParams!$C$23)+BA160*(1+FixedParams!$C$26)/$AS$12,AZ160*(1+FixedParams!$C$24)+BA160*(1+FixedParams!$C$27)/$AS$12))</f>
        <v>104.92806656551937</v>
      </c>
      <c r="BF160" s="23">
        <f t="shared" si="90"/>
        <v>15.614302551023558</v>
      </c>
      <c r="BG160" s="23">
        <f>BF160^((FixedParams!$B$41-1)/FixedParams!$B$41)*EXP($C160)</f>
        <v>0.23864069207819158</v>
      </c>
      <c r="BH160" s="23">
        <f t="shared" si="91"/>
        <v>0.13015777717224172</v>
      </c>
      <c r="BI160" s="23">
        <f t="shared" si="92"/>
        <v>-5.4592991683524189E-2</v>
      </c>
      <c r="BJ160" s="23">
        <f t="shared" si="66"/>
        <v>-4.0912729774285825E-2</v>
      </c>
      <c r="BK160" s="23"/>
    </row>
    <row r="161" spans="1:63">
      <c r="A161">
        <v>0.72</v>
      </c>
      <c r="B161">
        <f t="shared" si="67"/>
        <v>0.33881803040527836</v>
      </c>
      <c r="C161">
        <f>(D161-$D$17)*FixedParams!$B$41+$D$9*($A161-0.5)^2+$A161*$B$10</f>
        <v>-1.4321757486812356</v>
      </c>
      <c r="D161">
        <f>(A161-$B$6)*FixedParams!$B$40/(FixedParams!$B$39*Sectors!$B$6)</f>
        <v>0.11517611501055708</v>
      </c>
      <c r="E161">
        <f t="shared" si="68"/>
        <v>0.23878881219133338</v>
      </c>
      <c r="F161" s="23">
        <f>EXP(-$D$17)*(($B161*FixedParams!$B$30)^$B$11*(1+FixedParams!$B$23)^(1-$B$11)+(1-$B161)^$B$11*((1+FixedParams!$B$26)/$B$12)^(1-$B$11))^(1/(1-$B$11))</f>
        <v>4.9646440854848803</v>
      </c>
      <c r="G161" s="23">
        <f>EXP($D161-$D$17)*(($B161*FixedParams!$B$31)^$B$11*(1+FixedParams!$B$25)^(1-$B$11)+(1-$B161)^$B$11*((1+FixedParams!$B$28)/$B$12)^(1-$B$11))^(1/(1-$B$11))</f>
        <v>5.3254040893702674</v>
      </c>
      <c r="H161">
        <f t="shared" si="69"/>
        <v>0</v>
      </c>
      <c r="I161" s="23">
        <f>$B$13*IF(H161=1,1,FixedParams!$B$46)</f>
        <v>0.39101505882574561</v>
      </c>
      <c r="J161">
        <f>EXP($C161*FixedParams!$B$41)*EXP(IF(H161=1,(1-FixedParams!$B$41)*$D161,0))*($B161^((FixedParams!$B$41-1)*$B$11/($B$11-1)))*((1/$B161-1)^$B$11*(I161)^($B$11-1)+1)^((FixedParams!$B$41-$B$11)/($B$11-1))/((1+IF(H161=1,FixedParams!$B$25,FixedParams!$B$24))^FixedParams!$B$41)</f>
        <v>8.2241876110471984E-2</v>
      </c>
      <c r="K161">
        <f t="shared" si="93"/>
        <v>0.61915070563999897</v>
      </c>
      <c r="L161">
        <f>K161*FixedParams!$B$8/K$15</f>
        <v>28.079174623141011</v>
      </c>
      <c r="M161">
        <f t="shared" si="64"/>
        <v>18.715709485555283</v>
      </c>
      <c r="N161">
        <f t="shared" si="70"/>
        <v>46.794884108696294</v>
      </c>
      <c r="O161" s="23">
        <f t="shared" si="71"/>
        <v>0.66653346249469259</v>
      </c>
      <c r="P161" s="23">
        <f t="shared" si="72"/>
        <v>1.9412505991347604</v>
      </c>
      <c r="Q161" s="22">
        <f>IF(H161=1,L161*(1+FixedParams!$B$25)+M161*FixedParams!$B$33*(1+FixedParams!$B$28)/FixedParams!$B$32,L161*(1+FixedParams!$B$23)+M161*FixedParams!$B$33*(1+FixedParams!$B$26)/FixedParams!$B$32)</f>
        <v>81.753280943192536</v>
      </c>
      <c r="R161" s="23">
        <f t="shared" si="73"/>
        <v>16.467098050838011</v>
      </c>
      <c r="S161" s="23">
        <f>R161^((FixedParams!$B$41-1)/FixedParams!$B$41)*EXP($C161)</f>
        <v>0.23812014609014351</v>
      </c>
      <c r="T161" s="7">
        <f>(L161*FixedParams!$B$32*(FixedParams!$C$25-FixedParams!$C$23)+FixedParams!$B$33*(FixedParams!$C$28-FixedParams!$C$26)*M161)/N161</f>
        <v>2349.6435267416473</v>
      </c>
      <c r="U161" s="7">
        <f>(L161*FixedParams!$B$32*(FixedParams!$C$25-FixedParams!$C$23)*$Z$12/$B$12+FixedParams!$B$33*(FixedParams!$C$28-FixedParams!$C$26)*M161)/N161</f>
        <v>1694.0758386438506</v>
      </c>
      <c r="V161" s="14">
        <f t="shared" si="65"/>
        <v>-0.53334427178751376</v>
      </c>
      <c r="W161" s="14">
        <f t="shared" si="74"/>
        <v>0.85282395622045404</v>
      </c>
      <c r="X161" s="23"/>
      <c r="Y161" s="23">
        <f>EXP(-$D$17)*(($B161*FixedParams!$B$30)^$B$11*(1+FixedParams!$C$24)^(1-$B$11)+(1-$B161)^$B$11*((1+FixedParams!$C$27)/$Z$12)^(1-$B$11))^(1/(1-$B$11))</f>
        <v>6.787221139202936</v>
      </c>
      <c r="Z161" s="23">
        <f>EXP($D161-$D$17)*(($B161*FixedParams!$C$31)^$B$11*(1+FixedParams!$C$25)^(1-$B$11)+(1-$B161)^$B$11*((1+FixedParams!$C$28)/$Z$12)^(1-$B$11))^(1/(1-$B$11))</f>
        <v>6.712151389388807</v>
      </c>
      <c r="AA161" s="23">
        <f>EXP($D161-$D$17)*(($B161*FixedParams!$C$30)^$B$11*(1+FixedParams!$C$23)^(1-$B$11)+(1-$B161)^$B$11*((1+FixedParams!$C$26)/$Z$12)^(1-$B$11))^(1/(1-$B$11))</f>
        <v>6.5018605430795908</v>
      </c>
      <c r="AB161">
        <f>IF(FixedParams!$H$6=1,IF(Z161&lt;=MIN(Y161:AA161),1,0),$H161)</f>
        <v>0</v>
      </c>
      <c r="AC161">
        <f>IF(FixedParams!$H$6=1,IF(AA161&lt;=MIN(Y161:AA161),1,0),IF(AA161&lt;=Y161,1,0)*(1-$H161))</f>
        <v>1</v>
      </c>
      <c r="AD161" s="23">
        <f>$Z$13*IF(AB161=1,1,IF(AC161=1,FixedParams!$C$46,FixedParams!$C$47))</f>
        <v>0.34188853998947488</v>
      </c>
      <c r="AE161">
        <f>EXP($C161*FixedParams!$B$41)*EXP(IF(AB161+AC161=1,(1-FixedParams!$B$41)*$D161,0))*($B161^((FixedParams!$B$41-1)*$B$11/($B$11-1)))*((1/$B161-1)^$B$11*(AD161)^($B$11-1)+1)^((FixedParams!$B$41-$B$11)/($B$11-1))/((1+IF(AB161=1,FixedParams!$C$25,IF(AC161=1,FixedParams!$C$23,FixedParams!$C$24)))^FixedParams!$B$41)</f>
        <v>7.9894688139921261E-2</v>
      </c>
      <c r="AF161">
        <f t="shared" si="75"/>
        <v>0.87292743493137748</v>
      </c>
      <c r="AG161">
        <f t="shared" si="76"/>
        <v>32.733681955281277</v>
      </c>
      <c r="AH161">
        <f t="shared" si="77"/>
        <v>17.838297653589745</v>
      </c>
      <c r="AI161">
        <f t="shared" si="78"/>
        <v>50.571979608871018</v>
      </c>
      <c r="AJ161" s="23">
        <f t="shared" si="79"/>
        <v>0.54495237284822773</v>
      </c>
      <c r="AK161" s="23">
        <f t="shared" si="80"/>
        <v>2.1390256621915582</v>
      </c>
      <c r="AL161" s="22">
        <f>IF(AB161=1,AG161*(1+FixedParams!$C$25)+AH161*(1+FixedParams!$C$28)/$Z$12,IF(AC161=1,AG161*(1+FixedParams!$C$23)+AH161*(1+FixedParams!$C$26)/$Z$12,AG161*(1+FixedParams!$C$24)+AH161*(1+FixedParams!$C$27)/$Z$12))</f>
        <v>98.131393090904368</v>
      </c>
      <c r="AM161" s="23">
        <f t="shared" si="81"/>
        <v>15.092817269874054</v>
      </c>
      <c r="AN161" s="23">
        <f>AM161^((FixedParams!$B$41-1)/FixedParams!$B$41)*EXP($C161)</f>
        <v>0.23814091883848734</v>
      </c>
      <c r="AO161" s="23">
        <f t="shared" si="82"/>
        <v>7.7623777208057618E-2</v>
      </c>
      <c r="AP161" s="23">
        <f t="shared" si="83"/>
        <v>-8.714537944326696E-2</v>
      </c>
      <c r="AR161" s="23">
        <f>EXP(-$D$17)*(($B161*FixedParams!$B$30)^$B$11*(1+FixedParams!$C$24)^(1-$B$11)+(1-$B161)^$B$11*((1+FixedParams!$C$27)/$AS$12)^(1-$B$11))^(1/(1-$B$11))</f>
        <v>7.0399204371101192</v>
      </c>
      <c r="AS161" s="23">
        <f>EXP($D161-$D$17)*(($B161*FixedParams!$C$31)^$B$11*(1+FixedParams!$C$25)^(1-$B$11)+(1-$B161)^$B$11*((1+FixedParams!$C$28)/$AS$12)^(1-$B$11))^(1/(1-$B$11))</f>
        <v>6.9574364340413091</v>
      </c>
      <c r="AT161" s="23">
        <f>EXP($D161-$D$17)*(($B161*FixedParams!$C$30)^$B$11*(1+FixedParams!$C$23)^(1-$B$11)+(1-$B161)^$B$11*((1+FixedParams!$C$26)/$AS$12)^(1-$B$11))^(1/(1-$B$11))</f>
        <v>6.7297316695538383</v>
      </c>
      <c r="AU161">
        <f>IF(FixedParams!$H$6=1,IF(AS161&lt;=MIN(AR161:AT161),1,0),$H161)</f>
        <v>0</v>
      </c>
      <c r="AV161">
        <f>IF(FixedParams!$H$6=1,IF(AT161&lt;=MIN(AR161:AT161),1,0),IF(AT161&lt;=AR161,1,0)*(1-$H161))</f>
        <v>1</v>
      </c>
      <c r="AW161" s="23">
        <f>$AS$13*IF(AU161=1,1,IF(AV161=1,FixedParams!$C$46,FixedParams!$C$47))</f>
        <v>0.32315108629483641</v>
      </c>
      <c r="AX161">
        <f>EXP($C161*FixedParams!$B$41)*EXP(IF(AU161+AV161=1,(1-FixedParams!$B$41)*$D161,0))*($B161^((FixedParams!$B$41-1)*$B$11/($B$11-1)))*((1/$B161-1)^$B$11*(AW161)^($B$11-1)+1)^((FixedParams!$B$41-$B$11)/($B$11-1))/((1+IF(AU161=1,FixedParams!$C$25,IF(AV161=1,FixedParams!$C$23,FixedParams!$C$24)))^FixedParams!$B$41)</f>
        <v>8.1285468835807631E-2</v>
      </c>
      <c r="AY161">
        <f t="shared" si="84"/>
        <v>0.8644646581742107</v>
      </c>
      <c r="AZ161">
        <f t="shared" si="85"/>
        <v>35.533249531920575</v>
      </c>
      <c r="BA161">
        <f t="shared" si="86"/>
        <v>17.794061552198951</v>
      </c>
      <c r="BB161">
        <f t="shared" si="87"/>
        <v>53.327311084119529</v>
      </c>
      <c r="BC161" s="23">
        <f t="shared" si="88"/>
        <v>0.5007721440228543</v>
      </c>
      <c r="BD161" s="23">
        <f t="shared" si="89"/>
        <v>2.0926527548579328</v>
      </c>
      <c r="BE161" s="22">
        <f>IF(AU161=1,AZ161*(1+FixedParams!$C$25)+BA161*(1+FixedParams!$C$28)/$AS$12,IF(AV161=1,AZ161*(1+FixedParams!$C$23)+BA161*(1+FixedParams!$C$26)/$AS$12,AZ161*(1+FixedParams!$C$24)+BA161*(1+FixedParams!$C$27)/$AS$12))</f>
        <v>104.70513533956014</v>
      </c>
      <c r="BF161" s="23">
        <f t="shared" si="90"/>
        <v>15.558589923170262</v>
      </c>
      <c r="BG161" s="23">
        <f>BF161^((FixedParams!$B$41-1)/FixedParams!$B$41)*EXP($C161)</f>
        <v>0.23813367366271793</v>
      </c>
      <c r="BH161" s="23">
        <f t="shared" si="91"/>
        <v>0.13067471998568092</v>
      </c>
      <c r="BI161" s="23">
        <f t="shared" si="92"/>
        <v>-5.675143986232533E-2</v>
      </c>
      <c r="BJ161" s="23">
        <f t="shared" si="66"/>
        <v>-4.3071177953086966E-2</v>
      </c>
      <c r="BK161" s="23"/>
    </row>
    <row r="162" spans="1:63">
      <c r="A162">
        <v>0.72499999999999998</v>
      </c>
      <c r="B162">
        <f t="shared" si="67"/>
        <v>0.34056562023477732</v>
      </c>
      <c r="C162">
        <f>(D162-$D$17)*FixedParams!$B$41+$D$9*($A162-0.5)^2+$A162*$B$10</f>
        <v>-1.4340936985999886</v>
      </c>
      <c r="D162">
        <f>(A162-$B$6)*FixedParams!$B$40/(FixedParams!$B$39*Sectors!$B$6)</f>
        <v>0.11786258605192486</v>
      </c>
      <c r="E162">
        <f t="shared" si="68"/>
        <v>0.23833126612387151</v>
      </c>
      <c r="F162" s="23">
        <f>EXP(-$D$17)*(($B162*FixedParams!$B$30)^$B$11*(1+FixedParams!$B$23)^(1-$B$11)+(1-$B162)^$B$11*((1+FixedParams!$B$26)/$B$12)^(1-$B$11))^(1/(1-$B$11))</f>
        <v>4.961000654987922</v>
      </c>
      <c r="G162" s="23">
        <f>EXP($D162-$D$17)*(($B162*FixedParams!$B$31)^$B$11*(1+FixedParams!$B$25)^(1-$B$11)+(1-$B162)^$B$11*((1+FixedParams!$B$28)/$B$12)^(1-$B$11))^(1/(1-$B$11))</f>
        <v>5.3351850555128193</v>
      </c>
      <c r="H162">
        <f t="shared" si="69"/>
        <v>0</v>
      </c>
      <c r="I162" s="23">
        <f>$B$13*IF(H162=1,1,FixedParams!$B$46)</f>
        <v>0.39101505882574561</v>
      </c>
      <c r="J162">
        <f>EXP($C162*FixedParams!$B$41)*EXP(IF(H162=1,(1-FixedParams!$B$41)*$D162,0))*($B162^((FixedParams!$B$41-1)*$B$11/($B$11-1)))*((1/$B162-1)^$B$11*(I162)^($B$11-1)+1)^((FixedParams!$B$41-$B$11)/($B$11-1))/((1+IF(H162=1,FixedParams!$B$25,FixedParams!$B$24))^FixedParams!$B$41)</f>
        <v>8.2689922812847941E-2</v>
      </c>
      <c r="K162">
        <f t="shared" si="93"/>
        <v>0.62252378569429045</v>
      </c>
      <c r="L162">
        <f>K162*FixedParams!$B$8/K$15</f>
        <v>28.23214756333072</v>
      </c>
      <c r="M162">
        <f t="shared" si="64"/>
        <v>18.599030735783558</v>
      </c>
      <c r="N162">
        <f t="shared" si="70"/>
        <v>46.831178299114278</v>
      </c>
      <c r="O162" s="23">
        <f t="shared" si="71"/>
        <v>0.65878908765484345</v>
      </c>
      <c r="P162" s="23">
        <f t="shared" si="72"/>
        <v>1.9398259629446648</v>
      </c>
      <c r="Q162" s="22">
        <f>IF(H162=1,L162*(1+FixedParams!$B$25)+M162*FixedParams!$B$33*(1+FixedParams!$B$28)/FixedParams!$B$32,L162*(1+FixedParams!$B$23)+M162*FixedParams!$B$33*(1+FixedParams!$B$26)/FixedParams!$B$32)</f>
        <v>81.596729109151326</v>
      </c>
      <c r="R162" s="23">
        <f t="shared" si="73"/>
        <v>16.447635221961079</v>
      </c>
      <c r="S162" s="23">
        <f>R162^((FixedParams!$B$41-1)/FixedParams!$B$41)*EXP($C162)</f>
        <v>0.23766416260957263</v>
      </c>
      <c r="T162" s="7">
        <f>(L162*FixedParams!$B$32*(FixedParams!$C$25-FixedParams!$C$23)+FixedParams!$B$33*(FixedParams!$C$28-FixedParams!$C$26)*M162)/N162</f>
        <v>2381.4256775390263</v>
      </c>
      <c r="U162" s="7">
        <f>(L162*FixedParams!$B$32*(FixedParams!$C$25-FixedParams!$C$23)*$Z$12/$B$12+FixedParams!$B$33*(FixedParams!$C$28-FixedParams!$C$26)*M162)/N162</f>
        <v>1722.7973460192854</v>
      </c>
      <c r="V162" s="14">
        <f t="shared" si="65"/>
        <v>-0.52165736132912144</v>
      </c>
      <c r="W162" s="14">
        <f t="shared" si="74"/>
        <v>0.85512092543108376</v>
      </c>
      <c r="X162" s="23"/>
      <c r="Y162" s="23">
        <f>EXP(-$D$17)*(($B162*FixedParams!$B$30)^$B$11*(1+FixedParams!$C$24)^(1-$B$11)+(1-$B162)^$B$11*((1+FixedParams!$C$27)/$Z$12)^(1-$B$11))^(1/(1-$B$11))</f>
        <v>6.785653720525131</v>
      </c>
      <c r="Z162" s="23">
        <f>EXP($D162-$D$17)*(($B162*FixedParams!$C$31)^$B$11*(1+FixedParams!$C$25)^(1-$B$11)+(1-$B162)^$B$11*((1+FixedParams!$C$28)/$Z$12)^(1-$B$11))^(1/(1-$B$11))</f>
        <v>6.7268060387001674</v>
      </c>
      <c r="AA162" s="23">
        <f>EXP($D162-$D$17)*(($B162*FixedParams!$C$30)^$B$11*(1+FixedParams!$C$23)^(1-$B$11)+(1-$B162)^$B$11*((1+FixedParams!$C$26)/$Z$12)^(1-$B$11))^(1/(1-$B$11))</f>
        <v>6.5121615716225802</v>
      </c>
      <c r="AB162">
        <f>IF(FixedParams!$H$6=1,IF(Z162&lt;=MIN(Y162:AA162),1,0),$H162)</f>
        <v>0</v>
      </c>
      <c r="AC162">
        <f>IF(FixedParams!$H$6=1,IF(AA162&lt;=MIN(Y162:AA162),1,0),IF(AA162&lt;=Y162,1,0)*(1-$H162))</f>
        <v>1</v>
      </c>
      <c r="AD162" s="23">
        <f>$Z$13*IF(AB162=1,1,IF(AC162=1,FixedParams!$C$46,FixedParams!$C$47))</f>
        <v>0.34188853998947488</v>
      </c>
      <c r="AE162">
        <f>EXP($C162*FixedParams!$B$41)*EXP(IF(AB162+AC162=1,(1-FixedParams!$B$41)*$D162,0))*($B162^((FixedParams!$B$41-1)*$B$11/($B$11-1)))*((1/$B162-1)^$B$11*(AD162)^($B$11-1)+1)^((FixedParams!$B$41-$B$11)/($B$11-1))/((1+IF(AB162=1,FixedParams!$C$25,IF(AC162=1,FixedParams!$C$23,FixedParams!$C$24)))^FixedParams!$B$41)</f>
        <v>8.0315303731855858E-2</v>
      </c>
      <c r="AF162">
        <f t="shared" si="75"/>
        <v>0.87752307074031366</v>
      </c>
      <c r="AG162">
        <f t="shared" si="76"/>
        <v>32.906012523587734</v>
      </c>
      <c r="AH162">
        <f t="shared" si="77"/>
        <v>17.723857346277381</v>
      </c>
      <c r="AI162">
        <f t="shared" si="78"/>
        <v>50.629869869865118</v>
      </c>
      <c r="AJ162" s="23">
        <f t="shared" si="79"/>
        <v>0.53862063455949094</v>
      </c>
      <c r="AK162" s="23">
        <f t="shared" si="80"/>
        <v>2.1424145636074572</v>
      </c>
      <c r="AL162" s="22">
        <f>IF(AB162=1,AG162*(1+FixedParams!$C$25)+AH162*(1+FixedParams!$C$28)/$Z$12,IF(AC162=1,AG162*(1+FixedParams!$C$23)+AH162*(1+FixedParams!$C$26)/$Z$12,AG162*(1+FixedParams!$C$24)+AH162*(1+FixedParams!$C$27)/$Z$12))</f>
        <v>97.943705269805335</v>
      </c>
      <c r="AM162" s="23">
        <f t="shared" si="81"/>
        <v>15.040122114998683</v>
      </c>
      <c r="AN162" s="23">
        <f>AM162^((FixedParams!$B$41-1)/FixedParams!$B$41)*EXP($C162)</f>
        <v>0.2376854463463165</v>
      </c>
      <c r="AO162" s="23">
        <f t="shared" si="82"/>
        <v>7.7992531679124955E-2</v>
      </c>
      <c r="AP162" s="23">
        <f t="shared" si="83"/>
        <v>-8.9460273536633619E-2</v>
      </c>
      <c r="AR162" s="23">
        <f>EXP(-$D$17)*(($B162*FixedParams!$B$30)^$B$11*(1+FixedParams!$C$24)^(1-$B$11)+(1-$B162)^$B$11*((1+FixedParams!$C$27)/$AS$12)^(1-$B$11))^(1/(1-$B$11))</f>
        <v>7.0372361535628087</v>
      </c>
      <c r="AS162" s="23">
        <f>EXP($D162-$D$17)*(($B162*FixedParams!$C$31)^$B$11*(1+FixedParams!$C$25)^(1-$B$11)+(1-$B162)^$B$11*((1+FixedParams!$C$28)/$AS$12)^(1-$B$11))^(1/(1-$B$11))</f>
        <v>6.9715626744354084</v>
      </c>
      <c r="AT162" s="23">
        <f>EXP($D162-$D$17)*(($B162*FixedParams!$C$30)^$B$11*(1+FixedParams!$C$23)^(1-$B$11)+(1-$B162)^$B$11*((1+FixedParams!$C$26)/$AS$12)^(1-$B$11))^(1/(1-$B$11))</f>
        <v>6.7393372790055004</v>
      </c>
      <c r="AU162">
        <f>IF(FixedParams!$H$6=1,IF(AS162&lt;=MIN(AR162:AT162),1,0),$H162)</f>
        <v>0</v>
      </c>
      <c r="AV162">
        <f>IF(FixedParams!$H$6=1,IF(AT162&lt;=MIN(AR162:AT162),1,0),IF(AT162&lt;=AR162,1,0)*(1-$H162))</f>
        <v>1</v>
      </c>
      <c r="AW162" s="23">
        <f>$AS$13*IF(AU162=1,1,IF(AV162=1,FixedParams!$C$46,FixedParams!$C$47))</f>
        <v>0.32315108629483641</v>
      </c>
      <c r="AX162">
        <f>EXP($C162*FixedParams!$B$41)*EXP(IF(AU162+AV162=1,(1-FixedParams!$B$41)*$D162,0))*($B162^((FixedParams!$B$41-1)*$B$11/($B$11-1)))*((1/$B162-1)^$B$11*(AW162)^($B$11-1)+1)^((FixedParams!$B$41-$B$11)/($B$11-1))/((1+IF(AU162=1,FixedParams!$C$25,IF(AV162=1,FixedParams!$C$23,FixedParams!$C$24)))^FixedParams!$B$41)</f>
        <v>8.1706989728633675E-2</v>
      </c>
      <c r="AY162">
        <f t="shared" si="84"/>
        <v>0.86894750018458522</v>
      </c>
      <c r="AZ162">
        <f t="shared" si="85"/>
        <v>35.717513795659521</v>
      </c>
      <c r="BA162">
        <f t="shared" si="86"/>
        <v>17.678516703720856</v>
      </c>
      <c r="BB162">
        <f t="shared" si="87"/>
        <v>53.396030499380373</v>
      </c>
      <c r="BC162" s="23">
        <f t="shared" si="88"/>
        <v>0.49495373067845477</v>
      </c>
      <c r="BD162" s="23">
        <f t="shared" si="89"/>
        <v>2.0956396800531896</v>
      </c>
      <c r="BE162" s="22">
        <f>IF(AU162=1,AZ162*(1+FixedParams!$C$25)+BA162*(1+FixedParams!$C$28)/$AS$12,IF(AV162=1,AZ162*(1+FixedParams!$C$23)+BA162*(1+FixedParams!$C$26)/$AS$12,AZ162*(1+FixedParams!$C$24)+BA162*(1+FixedParams!$C$27)/$AS$12))</f>
        <v>104.5048580832933</v>
      </c>
      <c r="BF162" s="23">
        <f t="shared" si="90"/>
        <v>15.506696542529282</v>
      </c>
      <c r="BG162" s="23">
        <f>BF162^((FixedParams!$B$41-1)/FixedParams!$B$41)*EXP($C162)</f>
        <v>0.23767817777293923</v>
      </c>
      <c r="BH162" s="23">
        <f t="shared" si="91"/>
        <v>0.13118722390411569</v>
      </c>
      <c r="BI162" s="23">
        <f t="shared" si="92"/>
        <v>-5.8909745746841963E-2</v>
      </c>
      <c r="BJ162" s="23">
        <f t="shared" si="66"/>
        <v>-4.5229483837603598E-2</v>
      </c>
      <c r="BK162" s="23"/>
    </row>
    <row r="163" spans="1:63">
      <c r="A163">
        <v>0.73</v>
      </c>
      <c r="B163">
        <f t="shared" si="67"/>
        <v>0.3423132100642764</v>
      </c>
      <c r="C163">
        <f>(D163-$D$17)*FixedParams!$B$41+$D$9*($A163-0.5)^2+$A163*$B$10</f>
        <v>-1.4357991501804359</v>
      </c>
      <c r="D163">
        <f>(A163-$B$6)*FixedParams!$B$40/(FixedParams!$B$39*Sectors!$B$6)</f>
        <v>0.12054905709329264</v>
      </c>
      <c r="E163">
        <f t="shared" si="68"/>
        <v>0.23792515009343806</v>
      </c>
      <c r="F163" s="23">
        <f>EXP(-$D$17)*(($B163*FixedParams!$B$30)^$B$11*(1+FixedParams!$B$23)^(1-$B$11)+(1-$B163)^$B$11*((1+FixedParams!$B$26)/$B$12)^(1-$B$11))^(1/(1-$B$11))</f>
        <v>4.9572555714201965</v>
      </c>
      <c r="G163" s="23">
        <f>EXP($D163-$D$17)*(($B163*FixedParams!$B$31)^$B$11*(1+FixedParams!$B$25)^(1-$B$11)+(1-$B163)^$B$11*((1+FixedParams!$B$28)/$B$12)^(1-$B$11))^(1/(1-$B$11))</f>
        <v>5.3448712272560215</v>
      </c>
      <c r="H163">
        <f t="shared" si="69"/>
        <v>0</v>
      </c>
      <c r="I163" s="23">
        <f>$B$13*IF(H163=1,1,FixedParams!$B$46)</f>
        <v>0.39101505882574561</v>
      </c>
      <c r="J163">
        <f>EXP($C163*FixedParams!$B$41)*EXP(IF(H163=1,(1-FixedParams!$B$41)*$D163,0))*($B163^((FixedParams!$B$41-1)*$B$11/($B$11-1)))*((1/$B163-1)^$B$11*(I163)^($B$11-1)+1)^((FixedParams!$B$41-$B$11)/($B$11-1))/((1+IF(H163=1,FixedParams!$B$25,FixedParams!$B$24))^FixedParams!$B$41)</f>
        <v>8.3153900589378479E-2</v>
      </c>
      <c r="K163">
        <f t="shared" si="93"/>
        <v>0.62601680143428018</v>
      </c>
      <c r="L163">
        <f>K163*FixedParams!$B$8/K$15</f>
        <v>28.390559720550453</v>
      </c>
      <c r="M163">
        <f t="shared" si="64"/>
        <v>18.486613832111082</v>
      </c>
      <c r="N163">
        <f t="shared" si="70"/>
        <v>46.877173552661532</v>
      </c>
      <c r="O163" s="23">
        <f t="shared" si="71"/>
        <v>0.65115355294420563</v>
      </c>
      <c r="P163" s="23">
        <f t="shared" si="72"/>
        <v>1.9383615788731232</v>
      </c>
      <c r="Q163" s="22">
        <f>IF(H163=1,L163*(1+FixedParams!$B$25)+M163*FixedParams!$B$33*(1+FixedParams!$B$28)/FixedParams!$B$32,L163*(1+FixedParams!$B$23)+M163*FixedParams!$B$33*(1+FixedParams!$B$26)/FixedParams!$B$32)</f>
        <v>81.457765841953645</v>
      </c>
      <c r="R163" s="23">
        <f t="shared" si="73"/>
        <v>16.432028703861427</v>
      </c>
      <c r="S163" s="23">
        <f>R163^((FixedParams!$B$41-1)/FixedParams!$B$41)*EXP($C163)</f>
        <v>0.23725940878068014</v>
      </c>
      <c r="T163" s="7">
        <f>(L163*FixedParams!$B$32*(FixedParams!$C$25-FixedParams!$C$23)+FixedParams!$B$33*(FixedParams!$C$28-FixedParams!$C$26)*M163)/N163</f>
        <v>2413.0530380713321</v>
      </c>
      <c r="U163" s="7">
        <f>(L163*FixedParams!$B$32*(FixedParams!$C$25-FixedParams!$C$23)*$Z$12/$B$12+FixedParams!$B$33*(FixedParams!$C$28-FixedParams!$C$26)*M163)/N163</f>
        <v>1751.3789695407838</v>
      </c>
      <c r="V163" s="14">
        <f t="shared" si="65"/>
        <v>-0.50999941394861059</v>
      </c>
      <c r="W163" s="14">
        <f t="shared" si="74"/>
        <v>0.85742015061060151</v>
      </c>
      <c r="X163" s="23"/>
      <c r="Y163" s="23">
        <f>EXP(-$D$17)*(($B163*FixedParams!$B$30)^$B$11*(1+FixedParams!$C$24)^(1-$B$11)+(1-$B163)^$B$11*((1+FixedParams!$C$27)/$Z$12)^(1-$B$11))^(1/(1-$B$11))</f>
        <v>6.7839464469058965</v>
      </c>
      <c r="Z163" s="23">
        <f>EXP($D163-$D$17)*(($B163*FixedParams!$C$31)^$B$11*(1+FixedParams!$C$25)^(1-$B$11)+(1-$B163)^$B$11*((1+FixedParams!$C$28)/$Z$12)^(1-$B$11))^(1/(1-$B$11))</f>
        <v>6.7413517506383851</v>
      </c>
      <c r="AA163" s="23">
        <f>EXP($D163-$D$17)*(($B163*FixedParams!$C$30)^$B$11*(1+FixedParams!$C$23)^(1-$B$11)+(1-$B163)^$B$11*((1+FixedParams!$C$26)/$Z$12)^(1-$B$11))^(1/(1-$B$11))</f>
        <v>6.522340905773512</v>
      </c>
      <c r="AB163">
        <f>IF(FixedParams!$H$6=1,IF(Z163&lt;=MIN(Y163:AA163),1,0),$H163)</f>
        <v>0</v>
      </c>
      <c r="AC163">
        <f>IF(FixedParams!$H$6=1,IF(AA163&lt;=MIN(Y163:AA163),1,0),IF(AA163&lt;=Y163,1,0)*(1-$H163))</f>
        <v>1</v>
      </c>
      <c r="AD163" s="23">
        <f>$Z$13*IF(AB163=1,1,IF(AC163=1,FixedParams!$C$46,FixedParams!$C$47))</f>
        <v>0.34188853998947488</v>
      </c>
      <c r="AE163">
        <f>EXP($C163*FixedParams!$B$41)*EXP(IF(AB163+AC163=1,(1-FixedParams!$B$41)*$D163,0))*($B163^((FixedParams!$B$41-1)*$B$11/($B$11-1)))*((1/$B163-1)^$B$11*(AD163)^($B$11-1)+1)^((FixedParams!$B$41-$B$11)/($B$11-1))/((1+IF(AB163=1,FixedParams!$C$25,IF(AC163=1,FixedParams!$C$23,FixedParams!$C$24)))^FixedParams!$B$41)</f>
        <v>8.0751229422322018E-2</v>
      </c>
      <c r="AF163">
        <f t="shared" si="75"/>
        <v>0.88228598431640626</v>
      </c>
      <c r="AG163">
        <f t="shared" si="76"/>
        <v>33.084615797973953</v>
      </c>
      <c r="AH163">
        <f t="shared" si="77"/>
        <v>17.613517721069879</v>
      </c>
      <c r="AI163">
        <f t="shared" si="78"/>
        <v>50.698133519043836</v>
      </c>
      <c r="AJ163" s="23">
        <f t="shared" si="79"/>
        <v>0.53237788308088807</v>
      </c>
      <c r="AK163" s="23">
        <f t="shared" si="80"/>
        <v>2.1457634291865633</v>
      </c>
      <c r="AL163" s="22">
        <f>IF(AB163=1,AG163*(1+FixedParams!$C$25)+AH163*(1+FixedParams!$C$28)/$Z$12,IF(AC163=1,AG163*(1+FixedParams!$C$23)+AH163*(1+FixedParams!$C$26)/$Z$12,AG163*(1+FixedParams!$C$24)+AH163*(1+FixedParams!$C$27)/$Z$12))</f>
        <v>97.777128852097462</v>
      </c>
      <c r="AM163" s="23">
        <f t="shared" si="81"/>
        <v>14.991109827691789</v>
      </c>
      <c r="AN163" s="23">
        <f>AM163^((FixedParams!$B$41-1)/FixedParams!$B$41)*EXP($C163)</f>
        <v>0.23728120607294106</v>
      </c>
      <c r="AO163" s="23">
        <f t="shared" si="82"/>
        <v>7.8358243360428376E-2</v>
      </c>
      <c r="AP163" s="23">
        <f t="shared" si="83"/>
        <v>-9.1775052766481402E-2</v>
      </c>
      <c r="AR163" s="23">
        <f>EXP(-$D$17)*(($B163*FixedParams!$B$30)^$B$11*(1+FixedParams!$C$24)^(1-$B$11)+(1-$B163)^$B$11*((1+FixedParams!$C$27)/$AS$12)^(1-$B$11))^(1/(1-$B$11))</f>
        <v>7.0344065216686644</v>
      </c>
      <c r="AS163" s="23">
        <f>EXP($D163-$D$17)*(($B163*FixedParams!$C$31)^$B$11*(1+FixedParams!$C$25)^(1-$B$11)+(1-$B163)^$B$11*((1+FixedParams!$C$28)/$AS$12)^(1-$B$11))^(1/(1-$B$11))</f>
        <v>6.9855708666463245</v>
      </c>
      <c r="AT163" s="23">
        <f>EXP($D163-$D$17)*(($B163*FixedParams!$C$30)^$B$11*(1+FixedParams!$C$23)^(1-$B$11)+(1-$B163)^$B$11*((1+FixedParams!$C$26)/$AS$12)^(1-$B$11))^(1/(1-$B$11))</f>
        <v>6.748813741083425</v>
      </c>
      <c r="AU163">
        <f>IF(FixedParams!$H$6=1,IF(AS163&lt;=MIN(AR163:AT163),1,0),$H163)</f>
        <v>0</v>
      </c>
      <c r="AV163">
        <f>IF(FixedParams!$H$6=1,IF(AT163&lt;=MIN(AR163:AT163),1,0),IF(AT163&lt;=AR163,1,0)*(1-$H163))</f>
        <v>1</v>
      </c>
      <c r="AW163" s="23">
        <f>$AS$13*IF(AU163=1,1,IF(AV163=1,FixedParams!$C$46,FixedParams!$C$47))</f>
        <v>0.32315108629483641</v>
      </c>
      <c r="AX163">
        <f>EXP($C163*FixedParams!$B$41)*EXP(IF(AU163+AV163=1,(1-FixedParams!$B$41)*$D163,0))*($B163^((FixedParams!$B$41-1)*$B$11/($B$11-1)))*((1/$B163-1)^$B$11*(AW163)^($B$11-1)+1)^((FixedParams!$B$41-$B$11)/($B$11-1))/((1+IF(AU163=1,FixedParams!$C$25,IF(AV163=1,FixedParams!$C$23,FixedParams!$C$24)))^FixedParams!$B$41)</f>
        <v>8.2144017773360736E-2</v>
      </c>
      <c r="AY163">
        <f t="shared" si="84"/>
        <v>0.87359525955299899</v>
      </c>
      <c r="AZ163">
        <f t="shared" si="85"/>
        <v>35.908556878613282</v>
      </c>
      <c r="BA163">
        <f t="shared" si="86"/>
        <v>17.56707969615033</v>
      </c>
      <c r="BB163">
        <f t="shared" si="87"/>
        <v>53.475636574763612</v>
      </c>
      <c r="BC163" s="23">
        <f t="shared" si="88"/>
        <v>0.48921708983000312</v>
      </c>
      <c r="BD163" s="23">
        <f t="shared" si="89"/>
        <v>2.0985864460532953</v>
      </c>
      <c r="BE163" s="22">
        <f>IF(AU163=1,AZ163*(1+FixedParams!$C$25)+BA163*(1+FixedParams!$C$28)/$AS$12,IF(AV163=1,AZ163*(1+FixedParams!$C$23)+BA163*(1+FixedParams!$C$26)/$AS$12,AZ163*(1+FixedParams!$C$24)+BA163*(1+FixedParams!$C$27)/$AS$12))</f>
        <v>104.32710652109969</v>
      </c>
      <c r="BF163" s="23">
        <f t="shared" si="90"/>
        <v>15.458584356241468</v>
      </c>
      <c r="BG163" s="23">
        <f>BF163^((FixedParams!$B$41-1)/FixedParams!$B$41)*EXP($C163)</f>
        <v>0.23727391266820302</v>
      </c>
      <c r="BH163" s="23">
        <f t="shared" si="91"/>
        <v>0.13169530671501134</v>
      </c>
      <c r="BI163" s="23">
        <f t="shared" si="92"/>
        <v>-6.1067929205349661E-2</v>
      </c>
      <c r="BJ163" s="23">
        <f t="shared" si="66"/>
        <v>-4.7387667296111297E-2</v>
      </c>
      <c r="BK163" s="23"/>
    </row>
    <row r="164" spans="1:63">
      <c r="A164">
        <v>0.73499999999999999</v>
      </c>
      <c r="B164">
        <f t="shared" si="67"/>
        <v>0.34406079989377547</v>
      </c>
      <c r="C164">
        <f>(D164-$D$17)*FixedParams!$B$41+$D$9*($A164-0.5)^2+$A164*$B$10</f>
        <v>-1.4372921034225781</v>
      </c>
      <c r="D164">
        <f>(A164-$B$6)*FixedParams!$B$40/(FixedParams!$B$39*Sectors!$B$6)</f>
        <v>0.12323552813466043</v>
      </c>
      <c r="E164">
        <f t="shared" si="68"/>
        <v>0.23757020399411236</v>
      </c>
      <c r="F164" s="23">
        <f>EXP(-$D$17)*(($B164*FixedParams!$B$30)^$B$11*(1+FixedParams!$B$23)^(1-$B$11)+(1-$B164)^$B$11*((1+FixedParams!$B$26)/$B$12)^(1-$B$11))^(1/(1-$B$11))</f>
        <v>4.9534093303078519</v>
      </c>
      <c r="G164" s="23">
        <f>EXP($D164-$D$17)*(($B164*FixedParams!$B$31)^$B$11*(1+FixedParams!$B$25)^(1-$B$11)+(1-$B164)^$B$11*((1+FixedParams!$B$28)/$B$12)^(1-$B$11))^(1/(1-$B$11))</f>
        <v>5.3544623293772089</v>
      </c>
      <c r="H164">
        <f t="shared" si="69"/>
        <v>0</v>
      </c>
      <c r="I164" s="23">
        <f>$B$13*IF(H164=1,1,FixedParams!$B$46)</f>
        <v>0.39101505882574561</v>
      </c>
      <c r="J164">
        <f>EXP($C164*FixedParams!$B$41)*EXP(IF(H164=1,(1-FixedParams!$B$41)*$D164,0))*($B164^((FixedParams!$B$41-1)*$B$11/($B$11-1)))*((1/$B164-1)^$B$11*(I164)^($B$11-1)+1)^((FixedParams!$B$41-$B$11)/($B$11-1))/((1+IF(H164=1,FixedParams!$B$25,FixedParams!$B$24))^FixedParams!$B$41)</f>
        <v>8.3634085673338451E-2</v>
      </c>
      <c r="K164">
        <f t="shared" si="93"/>
        <v>0.62963183245779741</v>
      </c>
      <c r="L164">
        <f>K164*FixedParams!$B$8/K$15</f>
        <v>28.554505406879741</v>
      </c>
      <c r="M164">
        <f t="shared" si="64"/>
        <v>18.378389606133595</v>
      </c>
      <c r="N164">
        <f t="shared" si="70"/>
        <v>46.932895013013336</v>
      </c>
      <c r="O164" s="23">
        <f t="shared" si="71"/>
        <v>0.64362486214541903</v>
      </c>
      <c r="P164" s="23">
        <f t="shared" si="72"/>
        <v>1.9368576406783218</v>
      </c>
      <c r="Q164" s="22">
        <f>IF(H164=1,L164*(1+FixedParams!$B$25)+M164*FixedParams!$B$33*(1+FixedParams!$B$28)/FixedParams!$B$32,L164*(1+FixedParams!$B$23)+M164*FixedParams!$B$33*(1+FixedParams!$B$26)/FixedParams!$B$32)</f>
        <v>81.336302241648781</v>
      </c>
      <c r="R164" s="23">
        <f t="shared" si="73"/>
        <v>16.420266692676854</v>
      </c>
      <c r="S164" s="23">
        <f>R164^((FixedParams!$B$41-1)/FixedParams!$B$41)*EXP($C164)</f>
        <v>0.23690562566744555</v>
      </c>
      <c r="T164" s="7">
        <f>(L164*FixedParams!$B$32*(FixedParams!$C$25-FixedParams!$C$23)+FixedParams!$B$33*(FixedParams!$C$28-FixedParams!$C$26)*M164)/N164</f>
        <v>2444.5255511304408</v>
      </c>
      <c r="U164" s="7">
        <f>(L164*FixedParams!$B$32*(FixedParams!$C$25-FixedParams!$C$23)*$Z$12/$B$12+FixedParams!$B$33*(FixedParams!$C$28-FixedParams!$C$26)*M164)/N164</f>
        <v>1779.8206575094036</v>
      </c>
      <c r="V164" s="14">
        <f t="shared" si="65"/>
        <v>-0.49836997131708677</v>
      </c>
      <c r="W164" s="14">
        <f t="shared" si="74"/>
        <v>0.85972210880866473</v>
      </c>
      <c r="X164" s="23"/>
      <c r="Y164" s="23">
        <f>EXP(-$D$17)*(($B164*FixedParams!$B$30)^$B$11*(1+FixedParams!$C$24)^(1-$B$11)+(1-$B164)^$B$11*((1+FixedParams!$C$27)/$Z$12)^(1-$B$11))^(1/(1-$B$11))</f>
        <v>6.7820996556522353</v>
      </c>
      <c r="Z164" s="23">
        <f>EXP($D164-$D$17)*(($B164*FixedParams!$C$31)^$B$11*(1+FixedParams!$C$25)^(1-$B$11)+(1-$B164)^$B$11*((1+FixedParams!$C$28)/$Z$12)^(1-$B$11))^(1/(1-$B$11))</f>
        <v>6.7557879795704361</v>
      </c>
      <c r="AA164" s="23">
        <f>EXP($D164-$D$17)*(($B164*FixedParams!$C$30)^$B$11*(1+FixedParams!$C$23)^(1-$B$11)+(1-$B164)^$B$11*((1+FixedParams!$C$26)/$Z$12)^(1-$B$11))^(1/(1-$B$11))</f>
        <v>6.5323983594124204</v>
      </c>
      <c r="AB164">
        <f>IF(FixedParams!$H$6=1,IF(Z164&lt;=MIN(Y164:AA164),1,0),$H164)</f>
        <v>0</v>
      </c>
      <c r="AC164">
        <f>IF(FixedParams!$H$6=1,IF(AA164&lt;=MIN(Y164:AA164),1,0),IF(AA164&lt;=Y164,1,0)*(1-$H164))</f>
        <v>1</v>
      </c>
      <c r="AD164" s="23">
        <f>$Z$13*IF(AB164=1,1,IF(AC164=1,FixedParams!$C$46,FixedParams!$C$47))</f>
        <v>0.34188853998947488</v>
      </c>
      <c r="AE164">
        <f>EXP($C164*FixedParams!$B$41)*EXP(IF(AB164+AC164=1,(1-FixedParams!$B$41)*$D164,0))*($B164^((FixedParams!$B$41-1)*$B$11/($B$11-1)))*((1/$B164-1)^$B$11*(AD164)^($B$11-1)+1)^((FixedParams!$B$41-$B$11)/($B$11-1))/((1+IF(AB164=1,FixedParams!$C$25,IF(AC164=1,FixedParams!$C$23,FixedParams!$C$24)))^FixedParams!$B$41)</f>
        <v>8.1202725483368932E-2</v>
      </c>
      <c r="AF164">
        <f t="shared" si="75"/>
        <v>0.88721901938578485</v>
      </c>
      <c r="AG164">
        <f t="shared" si="76"/>
        <v>33.26959841459658</v>
      </c>
      <c r="AH164">
        <f t="shared" si="77"/>
        <v>17.507210796638066</v>
      </c>
      <c r="AI164">
        <f t="shared" si="78"/>
        <v>50.776809211234649</v>
      </c>
      <c r="AJ164" s="23">
        <f t="shared" si="79"/>
        <v>0.52622248632123614</v>
      </c>
      <c r="AK164" s="23">
        <f t="shared" si="80"/>
        <v>2.1490721976978819</v>
      </c>
      <c r="AL164" s="22">
        <f>IF(AB164=1,AG164*(1+FixedParams!$C$25)+AH164*(1+FixedParams!$C$28)/$Z$12,IF(AC164=1,AG164*(1+FixedParams!$C$23)+AH164*(1+FixedParams!$C$26)/$Z$12,AG164*(1+FixedParams!$C$24)+AH164*(1+FixedParams!$C$27)/$Z$12))</f>
        <v>97.631557275410415</v>
      </c>
      <c r="AM164" s="23">
        <f t="shared" si="81"/>
        <v>14.945744564817421</v>
      </c>
      <c r="AN164" s="23">
        <f>AM164^((FixedParams!$B$41-1)/FixedParams!$B$41)*EXP($C164)</f>
        <v>0.23692793941752022</v>
      </c>
      <c r="AO164" s="23">
        <f t="shared" si="82"/>
        <v>7.872092296056947E-2</v>
      </c>
      <c r="AP164" s="23">
        <f t="shared" si="83"/>
        <v>-9.408973100978206E-2</v>
      </c>
      <c r="AR164" s="23">
        <f>EXP(-$D$17)*(($B164*FixedParams!$B$30)^$B$11*(1+FixedParams!$C$24)^(1-$B$11)+(1-$B164)^$B$11*((1+FixedParams!$C$27)/$AS$12)^(1-$B$11))^(1/(1-$B$11))</f>
        <v>7.0314319963274414</v>
      </c>
      <c r="AS164" s="23">
        <f>EXP($D164-$D$17)*(($B164*FixedParams!$C$31)^$B$11*(1+FixedParams!$C$25)^(1-$B$11)+(1-$B164)^$B$11*((1+FixedParams!$C$28)/$AS$12)^(1-$B$11))^(1/(1-$B$11))</f>
        <v>6.9994605336578646</v>
      </c>
      <c r="AT164" s="23">
        <f>EXP($D164-$D$17)*(($B164*FixedParams!$C$30)^$B$11*(1+FixedParams!$C$23)^(1-$B$11)+(1-$B164)^$B$11*((1+FixedParams!$C$26)/$AS$12)^(1-$B$11))^(1/(1-$B$11))</f>
        <v>6.7581609629780619</v>
      </c>
      <c r="AU164">
        <f>IF(FixedParams!$H$6=1,IF(AS164&lt;=MIN(AR164:AT164),1,0),$H164)</f>
        <v>0</v>
      </c>
      <c r="AV164">
        <f>IF(FixedParams!$H$6=1,IF(AT164&lt;=MIN(AR164:AT164),1,0),IF(AT164&lt;=AR164,1,0)*(1-$H164))</f>
        <v>1</v>
      </c>
      <c r="AW164" s="23">
        <f>$AS$13*IF(AU164=1,1,IF(AV164=1,FixedParams!$C$46,FixedParams!$C$47))</f>
        <v>0.32315108629483641</v>
      </c>
      <c r="AX164">
        <f>EXP($C164*FixedParams!$B$41)*EXP(IF(AU164+AV164=1,(1-FixedParams!$B$41)*$D164,0))*($B164^((FixedParams!$B$41-1)*$B$11/($B$11-1)))*((1/$B164-1)^$B$11*(AW164)^($B$11-1)+1)^((FixedParams!$B$41-$B$11)/($B$11-1))/((1+IF(AU164=1,FixedParams!$C$25,IF(AV164=1,FixedParams!$C$23,FixedParams!$C$24)))^FixedParams!$B$41)</f>
        <v>8.2596814289031109E-2</v>
      </c>
      <c r="AY164">
        <f t="shared" si="84"/>
        <v>0.87841071538720372</v>
      </c>
      <c r="AZ164">
        <f t="shared" si="85"/>
        <v>36.106493014172749</v>
      </c>
      <c r="BA164">
        <f t="shared" si="86"/>
        <v>17.45968182008917</v>
      </c>
      <c r="BB164">
        <f t="shared" si="87"/>
        <v>53.566174834261915</v>
      </c>
      <c r="BC164" s="23">
        <f t="shared" si="88"/>
        <v>0.48356072170276371</v>
      </c>
      <c r="BD164" s="23">
        <f t="shared" si="89"/>
        <v>2.1014930239985312</v>
      </c>
      <c r="BE164" s="22">
        <f>IF(AU164=1,AZ164*(1+FixedParams!$C$25)+BA164*(1+FixedParams!$C$28)/$AS$12,IF(AV164=1,AZ164*(1+FixedParams!$C$23)+BA164*(1+FixedParams!$C$26)/$AS$12,AZ164*(1+FixedParams!$C$24)+BA164*(1+FixedParams!$C$27)/$AS$12))</f>
        <v>104.17176694216332</v>
      </c>
      <c r="BF164" s="23">
        <f t="shared" si="90"/>
        <v>15.414218085782142</v>
      </c>
      <c r="BG164" s="23">
        <f>BF164^((FixedParams!$B$41-1)/FixedParams!$B$41)*EXP($C164)</f>
        <v>0.23692061973297715</v>
      </c>
      <c r="BH164" s="23">
        <f t="shared" si="91"/>
        <v>0.13219898654464179</v>
      </c>
      <c r="BI164" s="23">
        <f t="shared" si="92"/>
        <v>-6.3226010025909926E-2</v>
      </c>
      <c r="BJ164" s="23">
        <f t="shared" si="66"/>
        <v>-4.9545748116671562E-2</v>
      </c>
      <c r="BK164" s="23"/>
    </row>
    <row r="165" spans="1:63">
      <c r="A165">
        <v>0.74</v>
      </c>
      <c r="B165">
        <f t="shared" si="67"/>
        <v>0.34580838972327455</v>
      </c>
      <c r="C165">
        <f>(D165-$D$17)*FixedParams!$B$41+$D$9*($A165-0.5)^2+$A165*$B$10</f>
        <v>-1.4385725583264151</v>
      </c>
      <c r="D165">
        <f>(A165-$B$6)*FixedParams!$B$40/(FixedParams!$B$39*Sectors!$B$6)</f>
        <v>0.12592199917602823</v>
      </c>
      <c r="E165">
        <f t="shared" si="68"/>
        <v>0.23726620073417112</v>
      </c>
      <c r="F165" s="23">
        <f>EXP(-$D$17)*(($B165*FixedParams!$B$30)^$B$11*(1+FixedParams!$B$23)^(1-$B$11)+(1-$B165)^$B$11*((1+FixedParams!$B$26)/$B$12)^(1-$B$11))^(1/(1-$B$11))</f>
        <v>4.9494624339354658</v>
      </c>
      <c r="G165" s="23">
        <f>EXP($D165-$D$17)*(($B165*FixedParams!$B$31)^$B$11*(1+FixedParams!$B$25)^(1-$B$11)+(1-$B165)^$B$11*((1+FixedParams!$B$28)/$B$12)^(1-$B$11))^(1/(1-$B$11))</f>
        <v>5.3639580952227019</v>
      </c>
      <c r="H165">
        <f t="shared" si="69"/>
        <v>0</v>
      </c>
      <c r="I165" s="23">
        <f>$B$13*IF(H165=1,1,FixedParams!$B$46)</f>
        <v>0.39101505882574561</v>
      </c>
      <c r="J165">
        <f>EXP($C165*FixedParams!$B$41)*EXP(IF(H165=1,(1-FixedParams!$B$41)*$D165,0))*($B165^((FixedParams!$B$41-1)*$B$11/($B$11-1)))*((1/$B165-1)^$B$11*(I165)^($B$11-1)+1)^((FixedParams!$B$41-$B$11)/($B$11-1))/((1+IF(H165=1,FixedParams!$B$25,FixedParams!$B$24))^FixedParams!$B$41)</f>
        <v>8.4130763909624776E-2</v>
      </c>
      <c r="K165">
        <f t="shared" si="93"/>
        <v>0.63337103072292011</v>
      </c>
      <c r="L165">
        <f>K165*FixedParams!$B$8/K$15</f>
        <v>28.724082216016054</v>
      </c>
      <c r="M165">
        <f t="shared" si="64"/>
        <v>18.274291702829743</v>
      </c>
      <c r="N165">
        <f t="shared" si="70"/>
        <v>46.9983739188458</v>
      </c>
      <c r="O165" s="23">
        <f t="shared" si="71"/>
        <v>0.6362010652037583</v>
      </c>
      <c r="P165" s="23">
        <f t="shared" si="72"/>
        <v>1.9353143447610941</v>
      </c>
      <c r="Q165" s="22">
        <f>IF(H165=1,L165*(1+FixedParams!$B$25)+M165*FixedParams!$B$33*(1+FixedParams!$B$28)/FixedParams!$B$32,L165*(1+FixedParams!$B$23)+M165*FixedParams!$B$33*(1+FixedParams!$B$26)/FixedParams!$B$32)</f>
        <v>81.232260686446637</v>
      </c>
      <c r="R165" s="23">
        <f t="shared" si="73"/>
        <v>16.412340081517993</v>
      </c>
      <c r="S165" s="23">
        <f>R165^((FixedParams!$B$41-1)/FixedParams!$B$41)*EXP($C165)</f>
        <v>0.23660258718338278</v>
      </c>
      <c r="T165" s="7">
        <f>(L165*FixedParams!$B$32*(FixedParams!$C$25-FixedParams!$C$23)+FixedParams!$B$33*(FixedParams!$C$28-FixedParams!$C$26)*M165)/N165</f>
        <v>2475.8431774618662</v>
      </c>
      <c r="U165" s="7">
        <f>(L165*FixedParams!$B$32*(FixedParams!$C$25-FixedParams!$C$23)*$Z$12/$B$12+FixedParams!$B$33*(FixedParams!$C$28-FixedParams!$C$26)*M165)/N165</f>
        <v>1808.1223744508934</v>
      </c>
      <c r="V165" s="14">
        <f t="shared" si="65"/>
        <v>-0.48676858077123419</v>
      </c>
      <c r="W165" s="14">
        <f t="shared" si="74"/>
        <v>0.86202727860712125</v>
      </c>
      <c r="X165" s="23"/>
      <c r="Y165" s="23">
        <f>EXP(-$D$17)*(($B165*FixedParams!$B$30)^$B$11*(1+FixedParams!$C$24)^(1-$B$11)+(1-$B165)^$B$11*((1+FixedParams!$C$27)/$Z$12)^(1-$B$11))^(1/(1-$B$11))</f>
        <v>6.7801136945812637</v>
      </c>
      <c r="Z165" s="23">
        <f>EXP($D165-$D$17)*(($B165*FixedParams!$C$31)^$B$11*(1+FixedParams!$C$25)^(1-$B$11)+(1-$B165)^$B$11*((1+FixedParams!$C$28)/$Z$12)^(1-$B$11))^(1/(1-$B$11))</f>
        <v>6.7701141894993837</v>
      </c>
      <c r="AA165" s="23">
        <f>EXP($D165-$D$17)*(($B165*FixedParams!$C$30)^$B$11*(1+FixedParams!$C$23)^(1-$B$11)+(1-$B165)^$B$11*((1+FixedParams!$C$26)/$Z$12)^(1-$B$11))^(1/(1-$B$11))</f>
        <v>6.5423337573373637</v>
      </c>
      <c r="AB165">
        <f>IF(FixedParams!$H$6=1,IF(Z165&lt;=MIN(Y165:AA165),1,0),$H165)</f>
        <v>0</v>
      </c>
      <c r="AC165">
        <f>IF(FixedParams!$H$6=1,IF(AA165&lt;=MIN(Y165:AA165),1,0),IF(AA165&lt;=Y165,1,0)*(1-$H165))</f>
        <v>1</v>
      </c>
      <c r="AD165" s="23">
        <f>$Z$13*IF(AB165=1,1,IF(AC165=1,FixedParams!$C$46,FixedParams!$C$47))</f>
        <v>0.34188853998947488</v>
      </c>
      <c r="AE165">
        <f>EXP($C165*FixedParams!$B$41)*EXP(IF(AB165+AC165=1,(1-FixedParams!$B$41)*$D165,0))*($B165^((FixedParams!$B$41-1)*$B$11/($B$11-1)))*((1/$B165-1)^$B$11*(AD165)^($B$11-1)+1)^((FixedParams!$B$41-$B$11)/($B$11-1))/((1+IF(AB165=1,FixedParams!$C$25,IF(AC165=1,FixedParams!$C$23,FixedParams!$C$24)))^FixedParams!$B$41)</f>
        <v>8.1670061330418819E-2</v>
      </c>
      <c r="AF165">
        <f t="shared" si="75"/>
        <v>0.89232511957485239</v>
      </c>
      <c r="AG165">
        <f t="shared" si="76"/>
        <v>33.461070755746995</v>
      </c>
      <c r="AH165">
        <f t="shared" si="77"/>
        <v>17.404871315363039</v>
      </c>
      <c r="AI165">
        <f t="shared" si="78"/>
        <v>50.865942071110034</v>
      </c>
      <c r="AJ165" s="23">
        <f t="shared" si="79"/>
        <v>0.52015284993154987</v>
      </c>
      <c r="AK165" s="23">
        <f t="shared" si="80"/>
        <v>2.1523408115023042</v>
      </c>
      <c r="AL165" s="22">
        <f>IF(AB165=1,AG165*(1+FixedParams!$C$25)+AH165*(1+FixedParams!$C$28)/$Z$12,IF(AC165=1,AG165*(1+FixedParams!$C$23)+AH165*(1+FixedParams!$C$26)/$Z$12,AG165*(1+FixedParams!$C$24)+AH165*(1+FixedParams!$C$27)/$Z$12))</f>
        <v>97.506897514064832</v>
      </c>
      <c r="AM165" s="23">
        <f t="shared" si="81"/>
        <v>14.903993151481888</v>
      </c>
      <c r="AN165" s="23">
        <f>AM165^((FixedParams!$B$41-1)/FixedParams!$B$41)*EXP($C165)</f>
        <v>0.23662542062945491</v>
      </c>
      <c r="AO165" s="23">
        <f t="shared" si="82"/>
        <v>7.9080581442762907E-2</v>
      </c>
      <c r="AP165" s="23">
        <f t="shared" si="83"/>
        <v>-9.640432209064187E-2</v>
      </c>
      <c r="AR165" s="23">
        <f>EXP(-$D$17)*(($B165*FixedParams!$B$30)^$B$11*(1+FixedParams!$C$24)^(1-$B$11)+(1-$B165)^$B$11*((1+FixedParams!$C$27)/$AS$12)^(1-$B$11))^(1/(1-$B$11))</f>
        <v>7.0283130430992804</v>
      </c>
      <c r="AS165" s="23">
        <f>EXP($D165-$D$17)*(($B165*FixedParams!$C$31)^$B$11*(1+FixedParams!$C$25)^(1-$B$11)+(1-$B165)^$B$11*((1+FixedParams!$C$28)/$AS$12)^(1-$B$11))^(1/(1-$B$11))</f>
        <v>7.0132312090483264</v>
      </c>
      <c r="AT165" s="23">
        <f>EXP($D165-$D$17)*(($B165*FixedParams!$C$30)^$B$11*(1+FixedParams!$C$23)^(1-$B$11)+(1-$B165)^$B$11*((1+FixedParams!$C$26)/$AS$12)^(1-$B$11))^(1/(1-$B$11))</f>
        <v>6.7673788633055905</v>
      </c>
      <c r="AU165">
        <f>IF(FixedParams!$H$6=1,IF(AS165&lt;=MIN(AR165:AT165),1,0),$H165)</f>
        <v>0</v>
      </c>
      <c r="AV165">
        <f>IF(FixedParams!$H$6=1,IF(AT165&lt;=MIN(AR165:AT165),1,0),IF(AT165&lt;=AR165,1,0)*(1-$H165))</f>
        <v>1</v>
      </c>
      <c r="AW165" s="23">
        <f>$AS$13*IF(AU165=1,1,IF(AV165=1,FixedParams!$C$46,FixedParams!$C$47))</f>
        <v>0.32315108629483641</v>
      </c>
      <c r="AX165">
        <f>EXP($C165*FixedParams!$B$41)*EXP(IF(AU165+AV165=1,(1-FixedParams!$B$41)*$D165,0))*($B165^((FixedParams!$B$41-1)*$B$11/($B$11-1)))*((1/$B165-1)^$B$11*(AW165)^($B$11-1)+1)^((FixedParams!$B$41-$B$11)/($B$11-1))/((1+IF(AU165=1,FixedParams!$C$25,IF(AV165=1,FixedParams!$C$23,FixedParams!$C$24)))^FixedParams!$B$41)</f>
        <v>8.3065649815724452E-2</v>
      </c>
      <c r="AY165">
        <f t="shared" si="84"/>
        <v>0.88339674485996911</v>
      </c>
      <c r="AZ165">
        <f t="shared" si="85"/>
        <v>36.311440466626699</v>
      </c>
      <c r="BA165">
        <f t="shared" si="86"/>
        <v>17.356257102122637</v>
      </c>
      <c r="BB165">
        <f t="shared" si="87"/>
        <v>53.667697568749333</v>
      </c>
      <c r="BC165" s="23">
        <f t="shared" si="88"/>
        <v>0.4779831612043734</v>
      </c>
      <c r="BD165" s="23">
        <f t="shared" si="89"/>
        <v>2.1043593885820817</v>
      </c>
      <c r="BE165" s="22">
        <f>IF(AU165=1,AZ165*(1+FixedParams!$C$25)+BA165*(1+FixedParams!$C$28)/$AS$12,IF(AV165=1,AZ165*(1+FixedParams!$C$23)+BA165*(1+FixedParams!$C$26)/$AS$12,AZ165*(1+FixedParams!$C$24)+BA165*(1+FixedParams!$C$27)/$AS$12))</f>
        <v>104.03874007922627</v>
      </c>
      <c r="BF165" s="23">
        <f t="shared" si="90"/>
        <v>15.373565183907489</v>
      </c>
      <c r="BG165" s="23">
        <f>BF165^((FixedParams!$B$41-1)/FixedParams!$B$41)*EXP($C165)</f>
        <v>0.23661807320109704</v>
      </c>
      <c r="BH165" s="23">
        <f t="shared" si="91"/>
        <v>0.13269828184724725</v>
      </c>
      <c r="BI165" s="23">
        <f t="shared" si="92"/>
        <v>-6.5384007915092815E-2</v>
      </c>
      <c r="BJ165" s="23">
        <f t="shared" si="66"/>
        <v>-5.1703746005854451E-2</v>
      </c>
      <c r="BK165" s="23"/>
    </row>
    <row r="166" spans="1:63">
      <c r="A166">
        <v>0.745</v>
      </c>
      <c r="B166">
        <f t="shared" si="67"/>
        <v>0.34755597955277362</v>
      </c>
      <c r="C166">
        <f>(D166-$D$17)*FixedParams!$B$41+$D$9*($A166-0.5)^2+$A166*$B$10</f>
        <v>-1.4396405148919469</v>
      </c>
      <c r="D166">
        <f>(A166-$B$6)*FixedParams!$B$40/(FixedParams!$B$39*Sectors!$B$6)</f>
        <v>0.12860847021739599</v>
      </c>
      <c r="E166">
        <f t="shared" si="68"/>
        <v>0.23701294599391998</v>
      </c>
      <c r="F166" s="23">
        <f>EXP(-$D$17)*(($B166*FixedParams!$B$30)^$B$11*(1+FixedParams!$B$23)^(1-$B$11)+(1-$B166)^$B$11*((1+FixedParams!$B$26)/$B$12)^(1-$B$11))^(1/(1-$B$11))</f>
        <v>4.9454153912550298</v>
      </c>
      <c r="G166" s="23">
        <f>EXP($D166-$D$17)*(($B166*FixedParams!$B$31)^$B$11*(1+FixedParams!$B$25)^(1-$B$11)+(1-$B166)^$B$11*((1+FixedParams!$B$28)/$B$12)^(1-$B$11))^(1/(1-$B$11))</f>
        <v>5.3733582667132813</v>
      </c>
      <c r="H166">
        <f t="shared" si="69"/>
        <v>0</v>
      </c>
      <c r="I166" s="23">
        <f>$B$13*IF(H166=1,1,FixedParams!$B$46)</f>
        <v>0.39101505882574561</v>
      </c>
      <c r="J166">
        <f>EXP($C166*FixedParams!$B$41)*EXP(IF(H166=1,(1-FixedParams!$B$41)*$D166,0))*($B166^((FixedParams!$B$41-1)*$B$11/($B$11-1)))*((1/$B166-1)^$B$11*(I166)^($B$11-1)+1)^((FixedParams!$B$41-$B$11)/($B$11-1))/((1+IF(H166=1,FixedParams!$B$25,FixedParams!$B$24))^FixedParams!$B$41)</f>
        <v>8.4644231037517684E-2</v>
      </c>
      <c r="K166">
        <f t="shared" si="93"/>
        <v>0.63723662267671743</v>
      </c>
      <c r="L166">
        <f>K166*FixedParams!$B$8/K$15</f>
        <v>28.899391119815629</v>
      </c>
      <c r="M166">
        <f t="shared" si="64"/>
        <v>18.174256512780431</v>
      </c>
      <c r="N166">
        <f t="shared" si="70"/>
        <v>47.073647632596064</v>
      </c>
      <c r="O166" s="23">
        <f t="shared" si="71"/>
        <v>0.62888025693796623</v>
      </c>
      <c r="P166" s="23">
        <f t="shared" si="72"/>
        <v>1.9337318901293332</v>
      </c>
      <c r="Q166" s="22">
        <f>IF(H166=1,L166*(1+FixedParams!$B$25)+M166*FixedParams!$B$33*(1+FixedParams!$B$28)/FixedParams!$B$32,L166*(1+FixedParams!$B$23)+M166*FixedParams!$B$33*(1+FixedParams!$B$26)/FixedParams!$B$32)</f>
        <v>81.145574750037639</v>
      </c>
      <c r="R166" s="23">
        <f t="shared" si="73"/>
        <v>16.408242448860257</v>
      </c>
      <c r="S166" s="23">
        <f>R166^((FixedParams!$B$41-1)/FixedParams!$B$41)*EXP($C166)</f>
        <v>0.23635009985072131</v>
      </c>
      <c r="T166" s="7">
        <f>(L166*FixedParams!$B$32*(FixedParams!$C$25-FixedParams!$C$23)+FixedParams!$B$33*(FixedParams!$C$28-FixedParams!$C$26)*M166)/N166</f>
        <v>2507.0058954038941</v>
      </c>
      <c r="U166" s="7">
        <f>(L166*FixedParams!$B$32*(FixedParams!$C$25-FixedParams!$C$23)*$Z$12/$B$12+FixedParams!$B$33*(FixedParams!$C$28-FixedParams!$C$26)*M166)/N166</f>
        <v>1836.2841007895772</v>
      </c>
      <c r="V166" s="14">
        <f t="shared" si="65"/>
        <v>-0.47519479518522784</v>
      </c>
      <c r="W166" s="14">
        <f t="shared" si="74"/>
        <v>0.86433614042036644</v>
      </c>
      <c r="X166" s="23"/>
      <c r="Y166" s="23">
        <f>EXP(-$D$17)*(($B166*FixedParams!$B$30)^$B$11*(1+FixedParams!$C$24)^(1-$B$11)+(1-$B166)^$B$11*((1+FixedParams!$C$27)/$Z$12)^(1-$B$11))^(1/(1-$B$11))</f>
        <v>6.777988921956446</v>
      </c>
      <c r="Z166" s="23">
        <f>EXP($D166-$D$17)*(($B166*FixedParams!$C$31)^$B$11*(1+FixedParams!$C$25)^(1-$B$11)+(1-$B166)^$B$11*((1+FixedParams!$C$28)/$Z$12)^(1-$B$11))^(1/(1-$B$11))</f>
        <v>6.7843298541117036</v>
      </c>
      <c r="AA166" s="23">
        <f>EXP($D166-$D$17)*(($B166*FixedParams!$C$30)^$B$11*(1+FixedParams!$C$23)^(1-$B$11)+(1-$B166)^$B$11*((1+FixedParams!$C$26)/$Z$12)^(1-$B$11))^(1/(1-$B$11))</f>
        <v>6.552146935240394</v>
      </c>
      <c r="AB166">
        <f>IF(FixedParams!$H$6=1,IF(Z166&lt;=MIN(Y166:AA166),1,0),$H166)</f>
        <v>0</v>
      </c>
      <c r="AC166">
        <f>IF(FixedParams!$H$6=1,IF(AA166&lt;=MIN(Y166:AA166),1,0),IF(AA166&lt;=Y166,1,0)*(1-$H166))</f>
        <v>1</v>
      </c>
      <c r="AD166" s="23">
        <f>$Z$13*IF(AB166=1,1,IF(AC166=1,FixedParams!$C$46,FixedParams!$C$47))</f>
        <v>0.34188853998947488</v>
      </c>
      <c r="AE166">
        <f>EXP($C166*FixedParams!$B$41)*EXP(IF(AB166+AC166=1,(1-FixedParams!$B$41)*$D166,0))*($B166^((FixedParams!$B$41-1)*$B$11/($B$11-1)))*((1/$B166-1)^$B$11*(AD166)^($B$11-1)+1)^((FixedParams!$B$41-$B$11)/($B$11-1))/((1+IF(AB166=1,FixedParams!$C$25,IF(AC166=1,FixedParams!$C$23,FixedParams!$C$24)))^FixedParams!$B$41)</f>
        <v>8.2153515789151227E-2</v>
      </c>
      <c r="AF166">
        <f t="shared" si="75"/>
        <v>0.89760733132625592</v>
      </c>
      <c r="AG166">
        <f t="shared" si="76"/>
        <v>33.659147059196535</v>
      </c>
      <c r="AH166">
        <f t="shared" si="77"/>
        <v>17.30643667664048</v>
      </c>
      <c r="AI166">
        <f t="shared" si="78"/>
        <v>50.965583735837015</v>
      </c>
      <c r="AJ166" s="23">
        <f t="shared" si="79"/>
        <v>0.51416741625102835</v>
      </c>
      <c r="AK166" s="23">
        <f t="shared" si="80"/>
        <v>2.1555692165446998</v>
      </c>
      <c r="AL166" s="22">
        <f>IF(AB166=1,AG166*(1+FixedParams!$C$25)+AH166*(1+FixedParams!$C$28)/$Z$12,IF(AC166=1,AG166*(1+FixedParams!$C$23)+AH166*(1+FixedParams!$C$26)/$Z$12,AG166*(1+FixedParams!$C$24)+AH166*(1+FixedParams!$C$27)/$Z$12))</f>
        <v>97.403069979987052</v>
      </c>
      <c r="AM166" s="23">
        <f t="shared" si="81"/>
        <v>14.865825040661028</v>
      </c>
      <c r="AN166" s="23">
        <f>AM166^((FixedParams!$B$41-1)/FixedParams!$B$41)*EXP($C166)</f>
        <v>0.23637345656793254</v>
      </c>
      <c r="AO166" s="23">
        <f t="shared" si="82"/>
        <v>7.9437230017410654E-2</v>
      </c>
      <c r="AP166" s="23">
        <f t="shared" si="83"/>
        <v>-9.8718839779387543E-2</v>
      </c>
      <c r="AR166" s="23">
        <f>EXP(-$D$17)*(($B166*FixedParams!$B$30)^$B$11*(1+FixedParams!$C$24)^(1-$B$11)+(1-$B166)^$B$11*((1+FixedParams!$C$27)/$AS$12)^(1-$B$11))^(1/(1-$B$11))</f>
        <v>7.0250501381193278</v>
      </c>
      <c r="AS166" s="23">
        <f>EXP($D166-$D$17)*(($B166*FixedParams!$C$31)^$B$11*(1+FixedParams!$C$25)^(1-$B$11)+(1-$B166)^$B$11*((1+FixedParams!$C$28)/$AS$12)^(1-$B$11))^(1/(1-$B$11))</f>
        <v>7.0268824370216896</v>
      </c>
      <c r="AT166" s="23">
        <f>EXP($D166-$D$17)*(($B166*FixedParams!$C$30)^$B$11*(1+FixedParams!$C$23)^(1-$B$11)+(1-$B166)^$B$11*((1+FixedParams!$C$26)/$AS$12)^(1-$B$11))^(1/(1-$B$11))</f>
        <v>6.7764673720627835</v>
      </c>
      <c r="AU166">
        <f>IF(FixedParams!$H$6=1,IF(AS166&lt;=MIN(AR166:AT166),1,0),$H166)</f>
        <v>0</v>
      </c>
      <c r="AV166">
        <f>IF(FixedParams!$H$6=1,IF(AT166&lt;=MIN(AR166:AT166),1,0),IF(AT166&lt;=AR166,1,0)*(1-$H166))</f>
        <v>1</v>
      </c>
      <c r="AW166" s="23">
        <f>$AS$13*IF(AU166=1,1,IF(AV166=1,FixedParams!$C$46,FixedParams!$C$47))</f>
        <v>0.32315108629483641</v>
      </c>
      <c r="AX166">
        <f>EXP($C166*FixedParams!$B$41)*EXP(IF(AU166+AV166=1,(1-FixedParams!$B$41)*$D166,0))*($B166^((FixedParams!$B$41-1)*$B$11/($B$11-1)))*((1/$B166-1)^$B$11*(AW166)^($B$11-1)+1)^((FixedParams!$B$41-$B$11)/($B$11-1))/((1+IF(AU166=1,FixedParams!$C$25,IF(AV166=1,FixedParams!$C$23,FixedParams!$C$24)))^FixedParams!$B$41)</f>
        <v>8.3550804382769711E-2</v>
      </c>
      <c r="AY166">
        <f t="shared" si="84"/>
        <v>0.88855632606149482</v>
      </c>
      <c r="AZ166">
        <f t="shared" si="85"/>
        <v>36.523521648408305</v>
      </c>
      <c r="BA166">
        <f t="shared" si="86"/>
        <v>17.256742237367067</v>
      </c>
      <c r="BB166">
        <f t="shared" si="87"/>
        <v>53.780263885775369</v>
      </c>
      <c r="BC166" s="23">
        <f t="shared" si="88"/>
        <v>0.47248297695627922</v>
      </c>
      <c r="BD166" s="23">
        <f t="shared" si="89"/>
        <v>2.1071855180359997</v>
      </c>
      <c r="BE166" s="22">
        <f>IF(AU166=1,AZ166*(1+FixedParams!$C$25)+BA166*(1+FixedParams!$C$28)/$AS$12,IF(AV166=1,AZ166*(1+FixedParams!$C$23)+BA166*(1+FixedParams!$C$26)/$AS$12,AZ166*(1+FixedParams!$C$24)+BA166*(1+FixedParams!$C$27)/$AS$12))</f>
        <v>103.92794100285585</v>
      </c>
      <c r="BF166" s="23">
        <f t="shared" si="90"/>
        <v>15.336595794929618</v>
      </c>
      <c r="BG166" s="23">
        <f>BF166^((FixedParams!$B$41-1)/FixedParams!$B$41)*EXP($C166)</f>
        <v>0.23636607991529529</v>
      </c>
      <c r="BH166" s="23">
        <f t="shared" si="91"/>
        <v>0.13319321139436474</v>
      </c>
      <c r="BI166" s="23">
        <f t="shared" si="92"/>
        <v>-6.7541942496706947E-2</v>
      </c>
      <c r="BJ166" s="23">
        <f t="shared" si="66"/>
        <v>-5.3861680587468583E-2</v>
      </c>
      <c r="BK166" s="23"/>
    </row>
    <row r="167" spans="1:63">
      <c r="A167">
        <v>0.75</v>
      </c>
      <c r="B167">
        <f t="shared" si="67"/>
        <v>0.34930356938227269</v>
      </c>
      <c r="C167">
        <f>(D167-$D$17)*FixedParams!$B$41+$D$9*($A167-0.5)^2+$A167*$B$10</f>
        <v>-1.4404959731191733</v>
      </c>
      <c r="D167">
        <f>(A167-$B$6)*FixedParams!$B$40/(FixedParams!$B$39*Sectors!$B$6)</f>
        <v>0.13129494125876381</v>
      </c>
      <c r="E167">
        <f t="shared" si="68"/>
        <v>0.23681027801866325</v>
      </c>
      <c r="F167" s="23">
        <f>EXP(-$D$17)*(($B167*FixedParams!$B$30)^$B$11*(1+FixedParams!$B$23)^(1-$B$11)+(1-$B167)^$B$11*((1+FixedParams!$B$26)/$B$12)^(1-$B$11))^(1/(1-$B$11))</f>
        <v>4.9412687177939372</v>
      </c>
      <c r="G167" s="23">
        <f>EXP($D167-$D$17)*(($B167*FixedParams!$B$31)^$B$11*(1+FixedParams!$B$25)^(1-$B$11)+(1-$B167)^$B$11*((1+FixedParams!$B$28)/$B$12)^(1-$B$11))^(1/(1-$B$11))</f>
        <v>5.3826625943479023</v>
      </c>
      <c r="H167">
        <f t="shared" si="69"/>
        <v>0</v>
      </c>
      <c r="I167" s="23">
        <f>$B$13*IF(H167=1,1,FixedParams!$B$46)</f>
        <v>0.39101505882574561</v>
      </c>
      <c r="J167">
        <f>EXP($C167*FixedParams!$B$41)*EXP(IF(H167=1,(1-FixedParams!$B$41)*$D167,0))*($B167^((FixedParams!$B$41-1)*$B$11/($B$11-1)))*((1/$B167-1)^$B$11*(I167)^($B$11-1)+1)^((FixedParams!$B$41-$B$11)/($B$11-1))/((1+IF(H167=1,FixedParams!$B$25,FixedParams!$B$24))^FixedParams!$B$41)</f>
        <v>8.517479298348174E-2</v>
      </c>
      <c r="K167">
        <f t="shared" si="93"/>
        <v>0.64123091145957689</v>
      </c>
      <c r="L167">
        <f>K167*FixedParams!$B$8/K$15</f>
        <v>29.080536568262193</v>
      </c>
      <c r="M167">
        <f t="shared" si="64"/>
        <v>18.078223107403296</v>
      </c>
      <c r="N167">
        <f t="shared" si="70"/>
        <v>47.158759675665493</v>
      </c>
      <c r="O167" s="23">
        <f t="shared" si="71"/>
        <v>0.62166057579327605</v>
      </c>
      <c r="P167" s="23">
        <f t="shared" si="72"/>
        <v>1.9321104783620129</v>
      </c>
      <c r="Q167" s="22">
        <f>IF(H167=1,L167*(1+FixedParams!$B$25)+M167*FixedParams!$B$33*(1+FixedParams!$B$28)/FixedParams!$B$32,L167*(1+FixedParams!$B$23)+M167*FixedParams!$B$33*(1+FixedParams!$B$26)/FixedParams!$B$32)</f>
        <v>81.076189130903657</v>
      </c>
      <c r="R167" s="23">
        <f t="shared" si="73"/>
        <v>16.407970050068574</v>
      </c>
      <c r="S167" s="23">
        <f>R167^((FixedParams!$B$41-1)/FixedParams!$B$41)*EXP($C167)</f>
        <v>0.23614800259451182</v>
      </c>
      <c r="T167" s="7">
        <f>(L167*FixedParams!$B$32*(FixedParams!$C$25-FixedParams!$C$23)+FixedParams!$B$33*(FixedParams!$C$28-FixedParams!$C$26)*M167)/N167</f>
        <v>2538.0137005309643</v>
      </c>
      <c r="U167" s="7">
        <f>(L167*FixedParams!$B$32*(FixedParams!$C$25-FixedParams!$C$23)*$Z$12/$B$12+FixedParams!$B$33*(FixedParams!$C$28-FixedParams!$C$26)*M167)/N167</f>
        <v>1864.305832526079</v>
      </c>
      <c r="V167" s="14">
        <f t="shared" si="65"/>
        <v>-0.46364817284567417</v>
      </c>
      <c r="W167" s="14">
        <f t="shared" si="74"/>
        <v>0.86664917679742759</v>
      </c>
      <c r="X167" s="23"/>
      <c r="Y167" s="23">
        <f>EXP(-$D$17)*(($B167*FixedParams!$B$30)^$B$11*(1+FixedParams!$C$24)^(1-$B$11)+(1-$B167)^$B$11*((1+FixedParams!$C$27)/$Z$12)^(1-$B$11))^(1/(1-$B$11))</f>
        <v>6.7757257064218965</v>
      </c>
      <c r="Z167" s="23">
        <f>EXP($D167-$D$17)*(($B167*FixedParams!$C$31)^$B$11*(1+FixedParams!$C$25)^(1-$B$11)+(1-$B167)^$B$11*((1+FixedParams!$C$28)/$Z$12)^(1-$B$11))^(1/(1-$B$11))</f>
        <v>6.798434456822485</v>
      </c>
      <c r="AA167" s="23">
        <f>EXP($D167-$D$17)*(($B167*FixedParams!$C$30)^$B$11*(1+FixedParams!$C$23)^(1-$B$11)+(1-$B167)^$B$11*((1+FixedParams!$C$26)/$Z$12)^(1-$B$11))^(1/(1-$B$11))</f>
        <v>6.5618377396813745</v>
      </c>
      <c r="AB167">
        <f>IF(FixedParams!$H$6=1,IF(Z167&lt;=MIN(Y167:AA167),1,0),$H167)</f>
        <v>0</v>
      </c>
      <c r="AC167">
        <f>IF(FixedParams!$H$6=1,IF(AA167&lt;=MIN(Y167:AA167),1,0),IF(AA167&lt;=Y167,1,0)*(1-$H167))</f>
        <v>1</v>
      </c>
      <c r="AD167" s="23">
        <f>$Z$13*IF(AB167=1,1,IF(AC167=1,FixedParams!$C$46,FixedParams!$C$47))</f>
        <v>0.34188853998947488</v>
      </c>
      <c r="AE167">
        <f>EXP($C167*FixedParams!$B$41)*EXP(IF(AB167+AC167=1,(1-FixedParams!$B$41)*$D167,0))*($B167^((FixedParams!$B$41-1)*$B$11/($B$11-1)))*((1/$B167-1)^$B$11*(AD167)^($B$11-1)+1)^((FixedParams!$B$41-$B$11)/($B$11-1))/((1+IF(AB167=1,FixedParams!$C$25,IF(AC167=1,FixedParams!$C$23,FixedParams!$C$24)))^FixedParams!$B$41)</f>
        <v>8.2653377371858558E-2</v>
      </c>
      <c r="AF167">
        <f t="shared" si="75"/>
        <v>0.90306880691834135</v>
      </c>
      <c r="AG167">
        <f t="shared" si="76"/>
        <v>33.863945531422246</v>
      </c>
      <c r="AH167">
        <f t="shared" si="77"/>
        <v>17.211846873115835</v>
      </c>
      <c r="AI167">
        <f t="shared" si="78"/>
        <v>51.075792404538078</v>
      </c>
      <c r="AJ167" s="23">
        <f t="shared" si="79"/>
        <v>0.50826466328753739</v>
      </c>
      <c r="AK167" s="23">
        <f t="shared" si="80"/>
        <v>2.1587573623453049</v>
      </c>
      <c r="AL167" s="22">
        <f>IF(AB167=1,AG167*(1+FixedParams!$C$25)+AH167*(1+FixedParams!$C$28)/$Z$12,IF(AC167=1,AG167*(1+FixedParams!$C$23)+AH167*(1+FixedParams!$C$26)/$Z$12,AG167*(1+FixedParams!$C$24)+AH167*(1+FixedParams!$C$27)/$Z$12))</f>
        <v>97.320008438015677</v>
      </c>
      <c r="AM167" s="23">
        <f t="shared" si="81"/>
        <v>14.831212276020295</v>
      </c>
      <c r="AN167" s="23">
        <f>AM167^((FixedParams!$B$41-1)/FixedParams!$B$41)*EXP($C167)</f>
        <v>0.23617188649639712</v>
      </c>
      <c r="AO167" s="23">
        <f t="shared" si="82"/>
        <v>7.9790880134791284E-2</v>
      </c>
      <c r="AP167" s="23">
        <f t="shared" si="83"/>
        <v>-0.10103329779166599</v>
      </c>
      <c r="AR167" s="23">
        <f>EXP(-$D$17)*(($B167*FixedParams!$B$30)^$B$11*(1+FixedParams!$C$24)^(1-$B$11)+(1-$B167)^$B$11*((1+FixedParams!$C$27)/$AS$12)^(1-$B$11))^(1/(1-$B$11))</f>
        <v>7.0216437680104651</v>
      </c>
      <c r="AS167" s="23">
        <f>EXP($D167-$D$17)*(($B167*FixedParams!$C$31)^$B$11*(1+FixedParams!$C$25)^(1-$B$11)+(1-$B167)^$B$11*((1+FixedParams!$C$28)/$AS$12)^(1-$B$11))^(1/(1-$B$11))</f>
        <v>7.0404137724365183</v>
      </c>
      <c r="AT167" s="23">
        <f>EXP($D167-$D$17)*(($B167*FixedParams!$C$30)^$B$11*(1+FixedParams!$C$23)^(1-$B$11)+(1-$B167)^$B$11*((1+FixedParams!$C$26)/$AS$12)^(1-$B$11))^(1/(1-$B$11))</f>
        <v>6.7854264305797845</v>
      </c>
      <c r="AU167">
        <f>IF(FixedParams!$H$6=1,IF(AS167&lt;=MIN(AR167:AT167),1,0),$H167)</f>
        <v>0</v>
      </c>
      <c r="AV167">
        <f>IF(FixedParams!$H$6=1,IF(AT167&lt;=MIN(AR167:AT167),1,0),IF(AT167&lt;=AR167,1,0)*(1-$H167))</f>
        <v>1</v>
      </c>
      <c r="AW167" s="23">
        <f>$AS$13*IF(AU167=1,1,IF(AV167=1,FixedParams!$C$46,FixedParams!$C$47))</f>
        <v>0.32315108629483641</v>
      </c>
      <c r="AX167">
        <f>EXP($C167*FixedParams!$B$41)*EXP(IF(AU167+AV167=1,(1-FixedParams!$B$41)*$D167,0))*($B167^((FixedParams!$B$41-1)*$B$11/($B$11-1)))*((1/$B167-1)^$B$11*(AW167)^($B$11-1)+1)^((FixedParams!$B$41-$B$11)/($B$11-1))/((1+IF(AU167=1,FixedParams!$C$25,IF(AV167=1,FixedParams!$C$23,FixedParams!$C$24)))^FixedParams!$B$41)</f>
        <v>8.4052567786474283E-2</v>
      </c>
      <c r="AY167">
        <f t="shared" si="84"/>
        <v>0.89389254095303916</v>
      </c>
      <c r="AZ167">
        <f t="shared" si="85"/>
        <v>36.742863241502079</v>
      </c>
      <c r="BA167">
        <f t="shared" si="86"/>
        <v>17.16107652496677</v>
      </c>
      <c r="BB167">
        <f t="shared" si="87"/>
        <v>53.903939766468852</v>
      </c>
      <c r="BC167" s="23">
        <f t="shared" si="88"/>
        <v>0.46705877035687465</v>
      </c>
      <c r="BD167" s="23">
        <f t="shared" si="89"/>
        <v>2.109971394116521</v>
      </c>
      <c r="BE167" s="22">
        <f>IF(AU167=1,AZ167*(1+FixedParams!$C$25)+BA167*(1+FixedParams!$C$28)/$AS$12,IF(AV167=1,AZ167*(1+FixedParams!$C$23)+BA167*(1+FixedParams!$C$26)/$AS$12,AZ167*(1+FixedParams!$C$24)+BA167*(1+FixedParams!$C$27)/$AS$12))</f>
        <v>103.83929903106764</v>
      </c>
      <c r="BF167" s="23">
        <f t="shared" si="90"/>
        <v>15.303282718252834</v>
      </c>
      <c r="BG167" s="23">
        <f>BF167^((FixedParams!$B$41-1)/FixedParams!$B$41)*EXP($C167)</f>
        <v>0.23616447912165534</v>
      </c>
      <c r="BH167" s="23">
        <f t="shared" si="91"/>
        <v>0.13368379426433591</v>
      </c>
      <c r="BI167" s="23">
        <f t="shared" si="92"/>
        <v>-6.9699833310551476E-2</v>
      </c>
      <c r="BJ167" s="23">
        <f t="shared" si="66"/>
        <v>-5.6019571401313112E-2</v>
      </c>
      <c r="BK167" s="23"/>
    </row>
    <row r="168" spans="1:63">
      <c r="A168">
        <v>0.755</v>
      </c>
      <c r="B168">
        <f t="shared" si="67"/>
        <v>0.35105115921177177</v>
      </c>
      <c r="C168">
        <f>(D168-$D$17)*FixedParams!$B$41+$D$9*($A168-0.5)^2+$A168*$B$10</f>
        <v>-1.4411389330080946</v>
      </c>
      <c r="D168">
        <f>(A168-$B$6)*FixedParams!$B$40/(FixedParams!$B$39*Sectors!$B$6)</f>
        <v>0.13398141230013158</v>
      </c>
      <c r="E168">
        <f t="shared" si="68"/>
        <v>0.23665806744650286</v>
      </c>
      <c r="F168" s="23">
        <f>EXP(-$D$17)*(($B168*FixedParams!$B$30)^$B$11*(1+FixedParams!$B$23)^(1-$B$11)+(1-$B168)^$B$11*((1+FixedParams!$B$26)/$B$12)^(1-$B$11))^(1/(1-$B$11))</f>
        <v>4.9370229355620809</v>
      </c>
      <c r="G168" s="23">
        <f>EXP($D168-$D$17)*(($B168*FixedParams!$B$31)^$B$11*(1+FixedParams!$B$25)^(1-$B$11)+(1-$B168)^$B$11*((1+FixedParams!$B$28)/$B$12)^(1-$B$11))^(1/(1-$B$11))</f>
        <v>5.3918708372057012</v>
      </c>
      <c r="H168">
        <f t="shared" si="69"/>
        <v>0</v>
      </c>
      <c r="I168" s="23">
        <f>$B$13*IF(H168=1,1,FixedParams!$B$46)</f>
        <v>0.39101505882574561</v>
      </c>
      <c r="J168">
        <f>EXP($C168*FixedParams!$B$41)*EXP(IF(H168=1,(1-FixedParams!$B$41)*$D168,0))*($B168^((FixedParams!$B$41-1)*$B$11/($B$11-1)))*((1/$B168-1)^$B$11*(I168)^($B$11-1)+1)^((FixedParams!$B$41-$B$11)/($B$11-1))/((1+IF(H168=1,FixedParams!$B$25,FixedParams!$B$24))^FixedParams!$B$41)</f>
        <v>8.5722766164411157E-2</v>
      </c>
      <c r="K168">
        <f t="shared" si="93"/>
        <v>0.64535627918815963</v>
      </c>
      <c r="L168">
        <f>K168*FixedParams!$B$8/K$15</f>
        <v>29.267626593001502</v>
      </c>
      <c r="M168">
        <f t="shared" si="64"/>
        <v>17.98613317710987</v>
      </c>
      <c r="N168">
        <f t="shared" si="70"/>
        <v>47.253759770111373</v>
      </c>
      <c r="O168" s="23">
        <f t="shared" si="71"/>
        <v>0.61454020263504139</v>
      </c>
      <c r="P168" s="23">
        <f t="shared" si="72"/>
        <v>1.9304503135728623</v>
      </c>
      <c r="Q168" s="22">
        <f>IF(H168=1,L168*(1+FixedParams!$B$25)+M168*FixedParams!$B$33*(1+FixedParams!$B$28)/FixedParams!$B$32,L168*(1+FixedParams!$B$23)+M168*FixedParams!$B$33*(1+FixedParams!$B$26)/FixedParams!$B$32)</f>
        <v>81.024059593513954</v>
      </c>
      <c r="R168" s="23">
        <f t="shared" si="73"/>
        <v>16.411521812039009</v>
      </c>
      <c r="S168" s="23">
        <f>R168^((FixedParams!$B$41-1)/FixedParams!$B$41)*EXP($C168)</f>
        <v>0.23599616657134997</v>
      </c>
      <c r="T168" s="7">
        <f>(L168*FixedParams!$B$32*(FixedParams!$C$25-FixedParams!$C$23)+FixedParams!$B$33*(FixedParams!$C$28-FixedParams!$C$26)*M168)/N168</f>
        <v>2568.8666053012962</v>
      </c>
      <c r="U168" s="7">
        <f>(L168*FixedParams!$B$32*(FixedParams!$C$25-FixedParams!$C$23)*$Z$12/$B$12+FixedParams!$B$33*(FixedParams!$C$28-FixedParams!$C$26)*M168)/N168</f>
        <v>1892.1875809188834</v>
      </c>
      <c r="V168" s="14">
        <f t="shared" si="65"/>
        <v>-0.45212827732948507</v>
      </c>
      <c r="W168" s="14">
        <f t="shared" si="74"/>
        <v>0.86896687272609252</v>
      </c>
      <c r="X168" s="23"/>
      <c r="Y168" s="23">
        <f>EXP(-$D$17)*(($B168*FixedParams!$B$30)^$B$11*(1+FixedParams!$C$24)^(1-$B$11)+(1-$B168)^$B$11*((1+FixedParams!$C$27)/$Z$12)^(1-$B$11))^(1/(1-$B$11))</f>
        <v>6.7733244269348774</v>
      </c>
      <c r="Z168" s="23">
        <f>EXP($D168-$D$17)*(($B168*FixedParams!$C$31)^$B$11*(1+FixedParams!$C$25)^(1-$B$11)+(1-$B168)^$B$11*((1+FixedParams!$C$28)/$Z$12)^(1-$B$11))^(1/(1-$B$11))</f>
        <v>6.8124274908186537</v>
      </c>
      <c r="AA168" s="23">
        <f>EXP($D168-$D$17)*(($B168*FixedParams!$C$30)^$B$11*(1+FixedParams!$C$23)^(1-$B$11)+(1-$B168)^$B$11*((1+FixedParams!$C$26)/$Z$12)^(1-$B$11))^(1/(1-$B$11))</f>
        <v>6.5714060280598208</v>
      </c>
      <c r="AB168">
        <f>IF(FixedParams!$H$6=1,IF(Z168&lt;=MIN(Y168:AA168),1,0),$H168)</f>
        <v>0</v>
      </c>
      <c r="AC168">
        <f>IF(FixedParams!$H$6=1,IF(AA168&lt;=MIN(Y168:AA168),1,0),IF(AA168&lt;=Y168,1,0)*(1-$H168))</f>
        <v>1</v>
      </c>
      <c r="AD168" s="23">
        <f>$Z$13*IF(AB168=1,1,IF(AC168=1,FixedParams!$C$46,FixedParams!$C$47))</f>
        <v>0.34188853998947488</v>
      </c>
      <c r="AE168">
        <f>EXP($C168*FixedParams!$B$41)*EXP(IF(AB168+AC168=1,(1-FixedParams!$B$41)*$D168,0))*($B168^((FixedParams!$B$41-1)*$B$11/($B$11-1)))*((1/$B168-1)^$B$11*(AD168)^($B$11-1)+1)^((FixedParams!$B$41-$B$11)/($B$11-1))/((1+IF(AB168=1,FixedParams!$C$25,IF(AC168=1,FixedParams!$C$23,FixedParams!$C$24)))^FixedParams!$B$41)</f>
        <v>8.3169944563655007E-2</v>
      </c>
      <c r="AF168">
        <f t="shared" si="75"/>
        <v>0.90871280759226425</v>
      </c>
      <c r="AG168">
        <f t="shared" si="76"/>
        <v>34.075588464869639</v>
      </c>
      <c r="AH168">
        <f t="shared" si="77"/>
        <v>17.121044429759234</v>
      </c>
      <c r="AI168">
        <f t="shared" si="78"/>
        <v>51.196632894628877</v>
      </c>
      <c r="AJ168" s="23">
        <f t="shared" si="79"/>
        <v>0.50244310373128964</v>
      </c>
      <c r="AK168" s="23">
        <f t="shared" si="80"/>
        <v>2.1619052019904554</v>
      </c>
      <c r="AL168" s="22">
        <f>IF(AB168=1,AG168*(1+FixedParams!$C$25)+AH168*(1+FixedParams!$C$28)/$Z$12,IF(AC168=1,AG168*(1+FixedParams!$C$23)+AH168*(1+FixedParams!$C$26)/$Z$12,AG168*(1+FixedParams!$C$24)+AH168*(1+FixedParams!$C$27)/$Z$12))</f>
        <v>97.257659935473697</v>
      </c>
      <c r="AM168" s="23">
        <f t="shared" si="81"/>
        <v>14.800129457864072</v>
      </c>
      <c r="AN168" s="23">
        <f>AM168^((FixedParams!$B$41-1)/FixedParams!$B$41)*EXP($C168)</f>
        <v>0.23602058191163705</v>
      </c>
      <c r="AO168" s="23">
        <f t="shared" si="82"/>
        <v>8.014154347786176E-2</v>
      </c>
      <c r="AP168" s="23">
        <f t="shared" si="83"/>
        <v>-0.1033477097875514</v>
      </c>
      <c r="AR168" s="23">
        <f>EXP(-$D$17)*(($B168*FixedParams!$B$30)^$B$11*(1+FixedParams!$C$24)^(1-$B$11)+(1-$B168)^$B$11*((1+FixedParams!$C$27)/$AS$12)^(1-$B$11))^(1/(1-$B$11))</f>
        <v>7.0180944297942727</v>
      </c>
      <c r="AS168" s="23">
        <f>EXP($D168-$D$17)*(($B168*FixedParams!$C$31)^$B$11*(1+FixedParams!$C$25)^(1-$B$11)+(1-$B168)^$B$11*((1+FixedParams!$C$28)/$AS$12)^(1-$B$11))^(1/(1-$B$11))</f>
        <v>7.053824780832727</v>
      </c>
      <c r="AT168" s="23">
        <f>EXP($D168-$D$17)*(($B168*FixedParams!$C$30)^$B$11*(1+FixedParams!$C$23)^(1-$B$11)+(1-$B168)^$B$11*((1+FixedParams!$C$26)/$AS$12)^(1-$B$11))^(1/(1-$B$11))</f>
        <v>6.7942559914709051</v>
      </c>
      <c r="AU168">
        <f>IF(FixedParams!$H$6=1,IF(AS168&lt;=MIN(AR168:AT168),1,0),$H168)</f>
        <v>0</v>
      </c>
      <c r="AV168">
        <f>IF(FixedParams!$H$6=1,IF(AT168&lt;=MIN(AR168:AT168),1,0),IF(AT168&lt;=AR168,1,0)*(1-$H168))</f>
        <v>1</v>
      </c>
      <c r="AW168" s="23">
        <f>$AS$13*IF(AU168=1,1,IF(AV168=1,FixedParams!$C$46,FixedParams!$C$47))</f>
        <v>0.32315108629483641</v>
      </c>
      <c r="AX168">
        <f>EXP($C168*FixedParams!$B$41)*EXP(IF(AU168+AV168=1,(1-FixedParams!$B$41)*$D168,0))*($B168^((FixedParams!$B$41-1)*$B$11/($B$11-1)))*((1/$B168-1)^$B$11*(AW168)^($B$11-1)+1)^((FixedParams!$B$41-$B$11)/($B$11-1))/((1+IF(AU168=1,FixedParams!$C$25,IF(AV168=1,FixedParams!$C$23,FixedParams!$C$24)))^FixedParams!$B$41)</f>
        <v>8.4571239877754625E-2</v>
      </c>
      <c r="AY168">
        <f t="shared" si="84"/>
        <v>0.8994085784258482</v>
      </c>
      <c r="AZ168">
        <f t="shared" si="85"/>
        <v>36.969596323179147</v>
      </c>
      <c r="BA168">
        <f t="shared" si="86"/>
        <v>17.069201806448195</v>
      </c>
      <c r="BB168">
        <f t="shared" si="87"/>
        <v>54.038798129627338</v>
      </c>
      <c r="BC168" s="23">
        <f t="shared" si="88"/>
        <v>0.46170917467514166</v>
      </c>
      <c r="BD168" s="23">
        <f t="shared" si="89"/>
        <v>2.1127170020887647</v>
      </c>
      <c r="BE168" s="22">
        <f>IF(AU168=1,AZ168*(1+FixedParams!$C$25)+BA168*(1+FixedParams!$C$28)/$AS$12,IF(AV168=1,AZ168*(1+FixedParams!$C$23)+BA168*(1+FixedParams!$C$26)/$AS$12,AZ168*(1+FixedParams!$C$24)+BA168*(1+FixedParams!$C$27)/$AS$12))</f>
        <v>103.77275765416985</v>
      </c>
      <c r="BF168" s="23">
        <f t="shared" si="90"/>
        <v>15.273601375108601</v>
      </c>
      <c r="BG168" s="23">
        <f>BF168^((FixedParams!$B$41-1)/FixedParams!$B$41)*EXP($C168)</f>
        <v>0.23601314229868239</v>
      </c>
      <c r="BH168" s="23">
        <f t="shared" si="91"/>
        <v>0.13417004983199421</v>
      </c>
      <c r="BI168" s="23">
        <f t="shared" si="92"/>
        <v>-7.1857699811178219E-2</v>
      </c>
      <c r="BJ168" s="23">
        <f t="shared" si="66"/>
        <v>-5.8177437901939855E-2</v>
      </c>
      <c r="BK168" s="23"/>
    </row>
    <row r="169" spans="1:63">
      <c r="A169">
        <v>0.76</v>
      </c>
      <c r="B169">
        <f t="shared" si="67"/>
        <v>0.35279874904127073</v>
      </c>
      <c r="C169">
        <f>(D169-$D$17)*FixedParams!$B$41+$D$9*($A169-0.5)^2+$A169*$B$10</f>
        <v>-1.4415693945587102</v>
      </c>
      <c r="D169">
        <f>(A169-$B$6)*FixedParams!$B$40/(FixedParams!$B$39*Sectors!$B$6)</f>
        <v>0.13666788334149937</v>
      </c>
      <c r="E169">
        <f t="shared" si="68"/>
        <v>0.23655621717071065</v>
      </c>
      <c r="F169" s="23">
        <f>EXP(-$D$17)*(($B169*FixedParams!$B$30)^$B$11*(1+FixedParams!$B$23)^(1-$B$11)+(1-$B169)^$B$11*((1+FixedParams!$B$26)/$B$12)^(1-$B$11))^(1/(1-$B$11))</f>
        <v>4.932678572958042</v>
      </c>
      <c r="G169" s="23">
        <f>EXP($D169-$D$17)*(($B169*FixedParams!$B$31)^$B$11*(1+FixedParams!$B$25)^(1-$B$11)+(1-$B169)^$B$11*((1+FixedParams!$B$28)/$B$12)^(1-$B$11))^(1/(1-$B$11))</f>
        <v>5.4009827629462581</v>
      </c>
      <c r="H169">
        <f t="shared" si="69"/>
        <v>0</v>
      </c>
      <c r="I169" s="23">
        <f>$B$13*IF(H169=1,1,FixedParams!$B$46)</f>
        <v>0.39101505882574561</v>
      </c>
      <c r="J169">
        <f>EXP($C169*FixedParams!$B$41)*EXP(IF(H169=1,(1-FixedParams!$B$41)*$D169,0))*($B169^((FixedParams!$B$41-1)*$B$11/($B$11-1)))*((1/$B169-1)^$B$11*(I169)^($B$11-1)+1)^((FixedParams!$B$41-$B$11)/($B$11-1))/((1+IF(H169=1,FixedParams!$B$25,FixedParams!$B$24))^FixedParams!$B$41)</f>
        <v>8.6288477801739163E-2</v>
      </c>
      <c r="K169">
        <f t="shared" si="93"/>
        <v>0.64961518932014528</v>
      </c>
      <c r="L169">
        <f>K169*FixedParams!$B$8/K$15</f>
        <v>29.460772914585153</v>
      </c>
      <c r="M169">
        <f t="shared" si="64"/>
        <v>17.897930972297715</v>
      </c>
      <c r="N169">
        <f t="shared" si="70"/>
        <v>47.358703886882864</v>
      </c>
      <c r="O169" s="23">
        <f t="shared" si="71"/>
        <v>0.60751735958145825</v>
      </c>
      <c r="P169" s="23">
        <f t="shared" si="72"/>
        <v>1.9287516023736837</v>
      </c>
      <c r="Q169" s="22">
        <f>IF(H169=1,L169*(1+FixedParams!$B$25)+M169*FixedParams!$B$33*(1+FixedParams!$B$28)/FixedParams!$B$32,L169*(1+FixedParams!$B$23)+M169*FixedParams!$B$33*(1+FixedParams!$B$26)/FixedParams!$B$32)</f>
        <v>80.989152921319231</v>
      </c>
      <c r="R169" s="23">
        <f t="shared" si="73"/>
        <v>16.418899330947372</v>
      </c>
      <c r="S169" s="23">
        <f>R169^((FixedParams!$B$41-1)/FixedParams!$B$41)*EXP($C169)</f>
        <v>0.23589449503246337</v>
      </c>
      <c r="T169" s="7">
        <f>(L169*FixedParams!$B$32*(FixedParams!$C$25-FixedParams!$C$23)+FixedParams!$B$33*(FixedParams!$C$28-FixedParams!$C$26)*M169)/N169</f>
        <v>2599.5646387087704</v>
      </c>
      <c r="U169" s="7">
        <f>(L169*FixedParams!$B$32*(FixedParams!$C$25-FixedParams!$C$23)*$Z$12/$B$12+FixedParams!$B$33*(FixedParams!$C$28-FixedParams!$C$26)*M169)/N169</f>
        <v>1919.92937216974</v>
      </c>
      <c r="V169" s="14">
        <f t="shared" si="65"/>
        <v>-0.44063467738459489</v>
      </c>
      <c r="W169" s="14">
        <f t="shared" si="74"/>
        <v>0.87128971593940441</v>
      </c>
      <c r="X169" s="23"/>
      <c r="Y169" s="23">
        <f>EXP(-$D$17)*(($B169*FixedParams!$B$30)^$B$11*(1+FixedParams!$C$24)^(1-$B$11)+(1-$B169)^$B$11*((1+FixedParams!$C$27)/$Z$12)^(1-$B$11))^(1/(1-$B$11))</f>
        <v>6.7707854726963967</v>
      </c>
      <c r="Z169" s="23">
        <f>EXP($D169-$D$17)*(($B169*FixedParams!$C$31)^$B$11*(1+FixedParams!$C$25)^(1-$B$11)+(1-$B169)^$B$11*((1+FixedParams!$C$28)/$Z$12)^(1-$B$11))^(1/(1-$B$11))</f>
        <v>6.82630845910011</v>
      </c>
      <c r="AA169" s="23">
        <f>EXP($D169-$D$17)*(($B169*FixedParams!$C$30)^$B$11*(1+FixedParams!$C$23)^(1-$B$11)+(1-$B169)^$B$11*((1+FixedParams!$C$26)/$Z$12)^(1-$B$11))^(1/(1-$B$11))</f>
        <v>6.5808516685846152</v>
      </c>
      <c r="AB169">
        <f>IF(FixedParams!$H$6=1,IF(Z169&lt;=MIN(Y169:AA169),1,0),$H169)</f>
        <v>0</v>
      </c>
      <c r="AC169">
        <f>IF(FixedParams!$H$6=1,IF(AA169&lt;=MIN(Y169:AA169),1,0),IF(AA169&lt;=Y169,1,0)*(1-$H169))</f>
        <v>1</v>
      </c>
      <c r="AD169" s="23">
        <f>$Z$13*IF(AB169=1,1,IF(AC169=1,FixedParams!$C$46,FixedParams!$C$47))</f>
        <v>0.34188853998947488</v>
      </c>
      <c r="AE169">
        <f>EXP($C169*FixedParams!$B$41)*EXP(IF(AB169+AC169=1,(1-FixedParams!$B$41)*$D169,0))*($B169^((FixedParams!$B$41-1)*$B$11/($B$11-1)))*((1/$B169-1)^$B$11*(AD169)^($B$11-1)+1)^((FixedParams!$B$41-$B$11)/($B$11-1))/((1+IF(AB169=1,FixedParams!$C$25,IF(AC169=1,FixedParams!$C$23,FixedParams!$C$24)))^FixedParams!$B$41)</f>
        <v>8.3703526118934626E-2</v>
      </c>
      <c r="AF169">
        <f t="shared" si="75"/>
        <v>0.91454270679108463</v>
      </c>
      <c r="AG169">
        <f t="shared" si="76"/>
        <v>34.294202359414648</v>
      </c>
      <c r="AH169">
        <f t="shared" si="77"/>
        <v>17.033974345693856</v>
      </c>
      <c r="AI169">
        <f t="shared" si="78"/>
        <v>51.328176705108504</v>
      </c>
      <c r="AJ169" s="23">
        <f t="shared" si="79"/>
        <v>0.49670128400048902</v>
      </c>
      <c r="AK169" s="23">
        <f t="shared" si="80"/>
        <v>2.1650126921226263</v>
      </c>
      <c r="AL169" s="22">
        <f>IF(AB169=1,AG169*(1+FixedParams!$C$25)+AH169*(1+FixedParams!$C$28)/$Z$12,IF(AC169=1,AG169*(1+FixedParams!$C$23)+AH169*(1+FixedParams!$C$26)/$Z$12,AG169*(1+FixedParams!$C$24)+AH169*(1+FixedParams!$C$27)/$Z$12))</f>
        <v>97.215984745901011</v>
      </c>
      <c r="AM169" s="23">
        <f t="shared" si="81"/>
        <v>14.77255371215651</v>
      </c>
      <c r="AN169" s="23">
        <f>AM169^((FixedParams!$B$41-1)/FixedParams!$B$41)*EXP($C169)</f>
        <v>0.23591944640723825</v>
      </c>
      <c r="AO169" s="23">
        <f t="shared" si="82"/>
        <v>8.0489231955169188E-2</v>
      </c>
      <c r="AP169" s="23">
        <f t="shared" si="83"/>
        <v>-0.10566208937066306</v>
      </c>
      <c r="AR169" s="23">
        <f>EXP(-$D$17)*(($B169*FixedParams!$B$30)^$B$11*(1+FixedParams!$C$24)^(1-$B$11)+(1-$B169)^$B$11*((1+FixedParams!$C$27)/$AS$12)^(1-$B$11))^(1/(1-$B$11))</f>
        <v>7.014402630800217</v>
      </c>
      <c r="AS169" s="23">
        <f>EXP($D169-$D$17)*(($B169*FixedParams!$C$31)^$B$11*(1+FixedParams!$C$25)^(1-$B$11)+(1-$B169)^$B$11*((1+FixedParams!$C$28)/$AS$12)^(1-$B$11))^(1/(1-$B$11))</f>
        <v>7.0671150384560679</v>
      </c>
      <c r="AT169" s="23">
        <f>EXP($D169-$D$17)*(($B169*FixedParams!$C$30)^$B$11*(1+FixedParams!$C$23)^(1-$B$11)+(1-$B169)^$B$11*((1+FixedParams!$C$26)/$AS$12)^(1-$B$11))^(1/(1-$B$11))</f>
        <v>6.8029560185833295</v>
      </c>
      <c r="AU169">
        <f>IF(FixedParams!$H$6=1,IF(AS169&lt;=MIN(AR169:AT169),1,0),$H169)</f>
        <v>0</v>
      </c>
      <c r="AV169">
        <f>IF(FixedParams!$H$6=1,IF(AT169&lt;=MIN(AR169:AT169),1,0),IF(AT169&lt;=AR169,1,0)*(1-$H169))</f>
        <v>1</v>
      </c>
      <c r="AW169" s="23">
        <f>$AS$13*IF(AU169=1,1,IF(AV169=1,FixedParams!$C$46,FixedParams!$C$47))</f>
        <v>0.32315108629483641</v>
      </c>
      <c r="AX169">
        <f>EXP($C169*FixedParams!$B$41)*EXP(IF(AU169+AV169=1,(1-FixedParams!$B$41)*$D169,0))*($B169^((FixedParams!$B$41-1)*$B$11/($B$11-1)))*((1/$B169-1)^$B$11*(AW169)^($B$11-1)+1)^((FixedParams!$B$41-$B$11)/($B$11-1))/((1+IF(AU169=1,FixedParams!$C$25,IF(AV169=1,FixedParams!$C$23,FixedParams!$C$24)))^FixedParams!$B$41)</f>
        <v>8.5107130860065897E-2</v>
      </c>
      <c r="AY169">
        <f t="shared" si="84"/>
        <v>0.90510773746961426</v>
      </c>
      <c r="AZ169">
        <f t="shared" si="85"/>
        <v>37.203856496234629</v>
      </c>
      <c r="BA169">
        <f t="shared" si="86"/>
        <v>16.98106240684394</v>
      </c>
      <c r="BB169">
        <f t="shared" si="87"/>
        <v>54.184918903078568</v>
      </c>
      <c r="BC169" s="23">
        <f t="shared" si="88"/>
        <v>0.45643285417366825</v>
      </c>
      <c r="BD169" s="23">
        <f t="shared" si="89"/>
        <v>2.1154223307107842</v>
      </c>
      <c r="BE169" s="22">
        <f>IF(AU169=1,AZ169*(1+FixedParams!$C$25)+BA169*(1+FixedParams!$C$28)/$AS$12,IF(AV169=1,AZ169*(1+FixedParams!$C$23)+BA169*(1+FixedParams!$C$26)/$AS$12,AZ169*(1+FixedParams!$C$24)+BA169*(1+FixedParams!$C$27)/$AS$12))</f>
        <v>103.72827447471684</v>
      </c>
      <c r="BF169" s="23">
        <f t="shared" si="90"/>
        <v>15.247529778432636</v>
      </c>
      <c r="BG169" s="23">
        <f>BF169^((FixedParams!$B$41-1)/FixedParams!$B$41)*EXP($C169)</f>
        <v>0.23591197302073832</v>
      </c>
      <c r="BH169" s="23">
        <f t="shared" si="91"/>
        <v>0.13465199775852657</v>
      </c>
      <c r="BI169" s="23">
        <f t="shared" si="92"/>
        <v>-7.4015561366669563E-2</v>
      </c>
      <c r="BJ169" s="23">
        <f t="shared" si="66"/>
        <v>-6.0335299457431199E-2</v>
      </c>
      <c r="BK169" s="23"/>
    </row>
    <row r="170" spans="1:63">
      <c r="A170">
        <v>0.76500000000000001</v>
      </c>
      <c r="B170">
        <f t="shared" si="67"/>
        <v>0.35454633887076981</v>
      </c>
      <c r="C170">
        <f>(D170-$D$17)*FixedParams!$B$41+$D$9*($A170-0.5)^2+$A170*$B$10</f>
        <v>-1.441787357771021</v>
      </c>
      <c r="D170">
        <f>(A170-$B$6)*FixedParams!$B$40/(FixedParams!$B$39*Sectors!$B$6)</f>
        <v>0.13935435438286717</v>
      </c>
      <c r="E170">
        <f t="shared" si="68"/>
        <v>0.23650466223646771</v>
      </c>
      <c r="F170" s="23">
        <f>EXP(-$D$17)*(($B170*FixedParams!$B$30)^$B$11*(1+FixedParams!$B$23)^(1-$B$11)+(1-$B170)^$B$11*((1+FixedParams!$B$26)/$B$12)^(1-$B$11))^(1/(1-$B$11))</f>
        <v>4.9282361646744581</v>
      </c>
      <c r="G170" s="23">
        <f>EXP($D170-$D$17)*(($B170*FixedParams!$B$31)^$B$11*(1+FixedParams!$B$25)^(1-$B$11)+(1-$B170)^$B$11*((1+FixedParams!$B$28)/$B$12)^(1-$B$11))^(1/(1-$B$11))</f>
        <v>5.4099981478081896</v>
      </c>
      <c r="H170">
        <f t="shared" si="69"/>
        <v>0</v>
      </c>
      <c r="I170" s="23">
        <f>$B$13*IF(H170=1,1,FixedParams!$B$46)</f>
        <v>0.39101505882574561</v>
      </c>
      <c r="J170">
        <f>EXP($C170*FixedParams!$B$41)*EXP(IF(H170=1,(1-FixedParams!$B$41)*$D170,0))*($B170^((FixedParams!$B$41-1)*$B$11/($B$11-1)))*((1/$B170-1)^$B$11*(I170)^($B$11-1)+1)^((FixedParams!$B$41-$B$11)/($B$11-1))/((1+IF(H170=1,FixedParams!$B$25,FixedParams!$B$24))^FixedParams!$B$41)</f>
        <v>8.6872266246847352E-2</v>
      </c>
      <c r="K170">
        <f t="shared" si="93"/>
        <v>0.65401018910404718</v>
      </c>
      <c r="L170">
        <f>K170*FixedParams!$B$8/K$15</f>
        <v>29.660091053572469</v>
      </c>
      <c r="M170">
        <f t="shared" si="64"/>
        <v>17.813563247093878</v>
      </c>
      <c r="N170">
        <f t="shared" si="70"/>
        <v>47.473654300666347</v>
      </c>
      <c r="O170" s="23">
        <f t="shared" si="71"/>
        <v>0.60059030887392661</v>
      </c>
      <c r="P170" s="23">
        <f t="shared" si="72"/>
        <v>1.9270145538373502</v>
      </c>
      <c r="Q170" s="22">
        <f>IF(H170=1,L170*(1+FixedParams!$B$25)+M170*FixedParams!$B$33*(1+FixedParams!$B$28)/FixedParams!$B$32,L170*(1+FixedParams!$B$23)+M170*FixedParams!$B$33*(1+FixedParams!$B$26)/FixedParams!$B$32)</f>
        <v>80.971446881473327</v>
      </c>
      <c r="R170" s="23">
        <f t="shared" si="73"/>
        <v>16.430106873099092</v>
      </c>
      <c r="S170" s="23">
        <f>R170^((FixedParams!$B$41-1)/FixedParams!$B$41)*EXP($C170)</f>
        <v>0.23584292322095751</v>
      </c>
      <c r="T170" s="7">
        <f>(L170*FixedParams!$B$32*(FixedParams!$C$25-FixedParams!$C$23)+FixedParams!$B$33*(FixedParams!$C$28-FixedParams!$C$26)*M170)/N170</f>
        <v>2630.1078459390619</v>
      </c>
      <c r="U170" s="7">
        <f>(L170*FixedParams!$B$32*(FixedParams!$C$25-FixedParams!$C$23)*$Z$12/$B$12+FixedParams!$B$33*(FixedParams!$C$28-FixedParams!$C$26)*M170)/N170</f>
        <v>1947.5312471129112</v>
      </c>
      <c r="V170" s="14">
        <f t="shared" si="65"/>
        <v>-0.42916694681343137</v>
      </c>
      <c r="W170" s="14">
        <f t="shared" si="74"/>
        <v>0.8736181972248469</v>
      </c>
      <c r="X170" s="23"/>
      <c r="Y170" s="23">
        <f>EXP(-$D$17)*(($B170*FixedParams!$B$30)^$B$11*(1+FixedParams!$C$24)^(1-$B$11)+(1-$B170)^$B$11*((1+FixedParams!$C$27)/$Z$12)^(1-$B$11))^(1/(1-$B$11))</f>
        <v>6.7681092430800822</v>
      </c>
      <c r="Z170" s="23">
        <f>EXP($D170-$D$17)*(($B170*FixedParams!$C$31)^$B$11*(1+FixedParams!$C$25)^(1-$B$11)+(1-$B170)^$B$11*((1+FixedParams!$C$28)/$Z$12)^(1-$B$11))^(1/(1-$B$11))</f>
        <v>6.8400768745188714</v>
      </c>
      <c r="AA170" s="23">
        <f>EXP($D170-$D$17)*(($B170*FixedParams!$C$30)^$B$11*(1+FixedParams!$C$23)^(1-$B$11)+(1-$B170)^$B$11*((1+FixedParams!$C$26)/$Z$12)^(1-$B$11))^(1/(1-$B$11))</f>
        <v>6.5901745402417866</v>
      </c>
      <c r="AB170">
        <f>IF(FixedParams!$H$6=1,IF(Z170&lt;=MIN(Y170:AA170),1,0),$H170)</f>
        <v>0</v>
      </c>
      <c r="AC170">
        <f>IF(FixedParams!$H$6=1,IF(AA170&lt;=MIN(Y170:AA170),1,0),IF(AA170&lt;=Y170,1,0)*(1-$H170))</f>
        <v>1</v>
      </c>
      <c r="AD170" s="23">
        <f>$Z$13*IF(AB170=1,1,IF(AC170=1,FixedParams!$C$46,FixedParams!$C$47))</f>
        <v>0.34188853998947488</v>
      </c>
      <c r="AE170">
        <f>EXP($C170*FixedParams!$B$41)*EXP(IF(AB170+AC170=1,(1-FixedParams!$B$41)*$D170,0))*($B170^((FixedParams!$B$41-1)*$B$11/($B$11-1)))*((1/$B170-1)^$B$11*(AD170)^($B$11-1)+1)^((FixedParams!$B$41-$B$11)/($B$11-1))/((1+IF(AB170=1,FixedParams!$C$25,IF(AC170=1,FixedParams!$C$23,FixedParams!$C$24)))^FixedParams!$B$41)</f>
        <v>8.4254441368489988E-2</v>
      </c>
      <c r="AF170">
        <f t="shared" si="75"/>
        <v>0.92056199351533741</v>
      </c>
      <c r="AG170">
        <f t="shared" si="76"/>
        <v>34.519918048193325</v>
      </c>
      <c r="AH170">
        <f t="shared" si="77"/>
        <v>16.95058403869513</v>
      </c>
      <c r="AI170">
        <f t="shared" si="78"/>
        <v>51.470502086888459</v>
      </c>
      <c r="AJ170" s="23">
        <f t="shared" si="79"/>
        <v>0.49103778331774678</v>
      </c>
      <c r="AK170" s="23">
        <f t="shared" si="80"/>
        <v>2.1680797929298303</v>
      </c>
      <c r="AL170" s="22">
        <f>IF(AB170=1,AG170*(1+FixedParams!$C$25)+AH170*(1+FixedParams!$C$28)/$Z$12,IF(AC170=1,AG170*(1+FixedParams!$C$23)+AH170*(1+FixedParams!$C$26)/$Z$12,AG170*(1+FixedParams!$C$24)+AH170*(1+FixedParams!$C$27)/$Z$12))</f>
        <v>97.194956326863618</v>
      </c>
      <c r="AM170" s="23">
        <f t="shared" si="81"/>
        <v>14.748464662560764</v>
      </c>
      <c r="AN170" s="23">
        <f>AM170^((FixedParams!$B$41-1)/FixedParams!$B$41)*EXP($C170)</f>
        <v>0.23586841557119731</v>
      </c>
      <c r="AO170" s="23">
        <f t="shared" si="82"/>
        <v>8.0833957693869918E-2</v>
      </c>
      <c r="AP170" s="23">
        <f t="shared" si="83"/>
        <v>-0.10797645008729315</v>
      </c>
      <c r="AR170" s="23">
        <f>EXP(-$D$17)*(($B170*FixedParams!$B$30)^$B$11*(1+FixedParams!$C$24)^(1-$B$11)+(1-$B170)^$B$11*((1+FixedParams!$C$27)/$AS$12)^(1-$B$11))^(1/(1-$B$11))</f>
        <v>7.0105688885731317</v>
      </c>
      <c r="AS170" s="23">
        <f>EXP($D170-$D$17)*(($B170*FixedParams!$C$31)^$B$11*(1+FixedParams!$C$25)^(1-$B$11)+(1-$B170)^$B$11*((1+FixedParams!$C$28)/$AS$12)^(1-$B$11))^(1/(1-$B$11))</f>
        <v>7.0802841322805143</v>
      </c>
      <c r="AT170" s="23">
        <f>EXP($D170-$D$17)*(($B170*FixedParams!$C$30)^$B$11*(1+FixedParams!$C$23)^(1-$B$11)+(1-$B170)^$B$11*((1+FixedParams!$C$26)/$AS$12)^(1-$B$11))^(1/(1-$B$11))</f>
        <v>6.8115264869439285</v>
      </c>
      <c r="AU170">
        <f>IF(FixedParams!$H$6=1,IF(AS170&lt;=MIN(AR170:AT170),1,0),$H170)</f>
        <v>0</v>
      </c>
      <c r="AV170">
        <f>IF(FixedParams!$H$6=1,IF(AT170&lt;=MIN(AR170:AT170),1,0),IF(AT170&lt;=AR170,1,0)*(1-$H170))</f>
        <v>1</v>
      </c>
      <c r="AW170" s="23">
        <f>$AS$13*IF(AU170=1,1,IF(AV170=1,FixedParams!$C$46,FixedParams!$C$47))</f>
        <v>0.32315108629483641</v>
      </c>
      <c r="AX170">
        <f>EXP($C170*FixedParams!$B$41)*EXP(IF(AU170+AV170=1,(1-FixedParams!$B$41)*$D170,0))*($B170^((FixedParams!$B$41-1)*$B$11/($B$11-1)))*((1/$B170-1)^$B$11*(AW170)^($B$11-1)+1)^((FixedParams!$B$41-$B$11)/($B$11-1))/((1+IF(AU170=1,FixedParams!$C$25,IF(AV170=1,FixedParams!$C$23,FixedParams!$C$24)))^FixedParams!$B$41)</f>
        <v>8.5660561598044721E-2</v>
      </c>
      <c r="AY170">
        <f t="shared" si="84"/>
        <v>0.9109934304548678</v>
      </c>
      <c r="AZ170">
        <f t="shared" si="85"/>
        <v>37.445784023908232</v>
      </c>
      <c r="BA170">
        <f t="shared" si="86"/>
        <v>16.896605078503036</v>
      </c>
      <c r="BB170">
        <f t="shared" si="87"/>
        <v>54.342389102411268</v>
      </c>
      <c r="BC170" s="23">
        <f t="shared" si="88"/>
        <v>0.45122850325993868</v>
      </c>
      <c r="BD170" s="23">
        <f t="shared" si="89"/>
        <v>2.1180873722170257</v>
      </c>
      <c r="BE170" s="22">
        <f>IF(AU170=1,AZ170*(1+FixedParams!$C$25)+BA170*(1+FixedParams!$C$28)/$AS$12,IF(AV170=1,AZ170*(1+FixedParams!$C$23)+BA170*(1+FixedParams!$C$26)/$AS$12,AZ170*(1+FixedParams!$C$24)+BA170*(1+FixedParams!$C$27)/$AS$12))</f>
        <v>103.70582116248217</v>
      </c>
      <c r="BF170" s="23">
        <f t="shared" si="90"/>
        <v>15.225048505832207</v>
      </c>
      <c r="BG170" s="23">
        <f>BF170^((FixedParams!$B$41-1)/FixedParams!$B$41)*EXP($C170)</f>
        <v>0.23586090685563568</v>
      </c>
      <c r="BH170" s="23">
        <f t="shared" si="91"/>
        <v>0.13512965798150342</v>
      </c>
      <c r="BI170" s="23">
        <f t="shared" si="92"/>
        <v>-7.6173437257429755E-2</v>
      </c>
      <c r="BJ170" s="23">
        <f t="shared" si="66"/>
        <v>-6.249317534819139E-2</v>
      </c>
      <c r="BK170" s="23"/>
    </row>
    <row r="171" spans="1:63">
      <c r="A171">
        <v>0.77</v>
      </c>
      <c r="B171">
        <f t="shared" si="67"/>
        <v>0.35629392870026888</v>
      </c>
      <c r="C171">
        <f>(D171-$D$17)*FixedParams!$B$41+$D$9*($A171-0.5)^2+$A171*$B$10</f>
        <v>-1.4417928226450261</v>
      </c>
      <c r="D171">
        <f>(A171-$B$6)*FixedParams!$B$40/(FixedParams!$B$39*Sectors!$B$6)</f>
        <v>0.14204082542423496</v>
      </c>
      <c r="E171">
        <f t="shared" si="68"/>
        <v>0.23650336977181854</v>
      </c>
      <c r="F171" s="23">
        <f>EXP(-$D$17)*(($B171*FixedParams!$B$30)^$B$11*(1+FixedParams!$B$23)^(1-$B$11)+(1-$B171)^$B$11*((1+FixedParams!$B$26)/$B$12)^(1-$B$11))^(1/(1-$B$11))</f>
        <v>4.923696251602542</v>
      </c>
      <c r="G171" s="23">
        <f>EXP($D171-$D$17)*(($B171*FixedParams!$B$31)^$B$11*(1+FixedParams!$B$25)^(1-$B$11)+(1-$B171)^$B$11*((1+FixedParams!$B$28)/$B$12)^(1-$B$11))^(1/(1-$B$11))</f>
        <v>5.4189167766060313</v>
      </c>
      <c r="H171">
        <f t="shared" si="69"/>
        <v>0</v>
      </c>
      <c r="I171" s="23">
        <f>$B$13*IF(H171=1,1,FixedParams!$B$46)</f>
        <v>0.39101505882574561</v>
      </c>
      <c r="J171">
        <f>EXP($C171*FixedParams!$B$41)*EXP(IF(H171=1,(1-FixedParams!$B$41)*$D171,0))*($B171^((FixedParams!$B$41-1)*$B$11/($B$11-1)))*((1/$B171-1)^$B$11*(I171)^($B$11-1)+1)^((FixedParams!$B$41-$B$11)/($B$11-1))/((1+IF(H171=1,FixedParams!$B$25,FixedParams!$B$24))^FixedParams!$B$41)</f>
        <v>8.7474481318226896E-2</v>
      </c>
      <c r="K171">
        <f t="shared" si="93"/>
        <v>0.6585439121175013</v>
      </c>
      <c r="L171">
        <f>K171*FixedParams!$B$8/K$15</f>
        <v>29.865700445644698</v>
      </c>
      <c r="M171">
        <f t="shared" si="64"/>
        <v>17.732979205770281</v>
      </c>
      <c r="N171">
        <f t="shared" si="70"/>
        <v>47.598679651414983</v>
      </c>
      <c r="O171" s="23">
        <f t="shared" si="71"/>
        <v>0.59375735178366706</v>
      </c>
      <c r="P171" s="23">
        <f t="shared" si="72"/>
        <v>1.9252393794604712</v>
      </c>
      <c r="Q171" s="22">
        <f>IF(H171=1,L171*(1+FixedParams!$B$25)+M171*FixedParams!$B$33*(1+FixedParams!$B$28)/FixedParams!$B$32,L171*(1+FixedParams!$B$23)+M171*FixedParams!$B$33*(1+FixedParams!$B$26)/FixedParams!$B$32)</f>
        <v>80.970930201230402</v>
      </c>
      <c r="R171" s="23">
        <f t="shared" si="73"/>
        <v>16.445151378880521</v>
      </c>
      <c r="S171" s="23">
        <f>R171^((FixedParams!$B$41-1)/FixedParams!$B$41)*EXP($C171)</f>
        <v>0.23584141830306898</v>
      </c>
      <c r="T171" s="7">
        <f>(L171*FixedParams!$B$32*(FixedParams!$C$25-FixedParams!$C$23)+FixedParams!$B$33*(FixedParams!$C$28-FixedParams!$C$26)*M171)/N171</f>
        <v>2660.496288030005</v>
      </c>
      <c r="U171" s="7">
        <f>(L171*FixedParams!$B$32*(FixedParams!$C$25-FixedParams!$C$23)*$Z$12/$B$12+FixedParams!$B$33*(FixedParams!$C$28-FixedParams!$C$26)*M171)/N171</f>
        <v>1974.9932609082452</v>
      </c>
      <c r="V171" s="14">
        <f t="shared" si="65"/>
        <v>-0.41772466435906636</v>
      </c>
      <c r="W171" s="14">
        <f t="shared" si="74"/>
        <v>0.87595281073654652</v>
      </c>
      <c r="X171" s="23"/>
      <c r="Y171" s="23">
        <f>EXP(-$D$17)*(($B171*FixedParams!$B$30)^$B$11*(1+FixedParams!$C$24)^(1-$B$11)+(1-$B171)^$B$11*((1+FixedParams!$C$27)/$Z$12)^(1-$B$11))^(1/(1-$B$11))</f>
        <v>6.7652961475592024</v>
      </c>
      <c r="Z171" s="23">
        <f>EXP($D171-$D$17)*(($B171*FixedParams!$C$31)^$B$11*(1+FixedParams!$C$25)^(1-$B$11)+(1-$B171)^$B$11*((1+FixedParams!$C$28)/$Z$12)^(1-$B$11))^(1/(1-$B$11))</f>
        <v>6.8537322598161445</v>
      </c>
      <c r="AA171" s="23">
        <f>EXP($D171-$D$17)*(($B171*FixedParams!$C$30)^$B$11*(1+FixedParams!$C$23)^(1-$B$11)+(1-$B171)^$B$11*((1+FixedParams!$C$26)/$Z$12)^(1-$B$11))^(1/(1-$B$11))</f>
        <v>6.5993745327602591</v>
      </c>
      <c r="AB171">
        <f>IF(FixedParams!$H$6=1,IF(Z171&lt;=MIN(Y171:AA171),1,0),$H171)</f>
        <v>0</v>
      </c>
      <c r="AC171">
        <f>IF(FixedParams!$H$6=1,IF(AA171&lt;=MIN(Y171:AA171),1,0),IF(AA171&lt;=Y171,1,0)*(1-$H171))</f>
        <v>1</v>
      </c>
      <c r="AD171" s="23">
        <f>$Z$13*IF(AB171=1,1,IF(AC171=1,FixedParams!$C$46,FixedParams!$C$47))</f>
        <v>0.34188853998947488</v>
      </c>
      <c r="AE171">
        <f>EXP($C171*FixedParams!$B$41)*EXP(IF(AB171+AC171=1,(1-FixedParams!$B$41)*$D171,0))*($B171^((FixedParams!$B$41-1)*$B$11/($B$11-1)))*((1/$B171-1)^$B$11*(AD171)^($B$11-1)+1)^((FixedParams!$B$41-$B$11)/($B$11-1))/((1+IF(AB171=1,FixedParams!$C$25,IF(AC171=1,FixedParams!$C$23,FixedParams!$C$24)))^FixedParams!$B$41)</f>
        <v>8.4823020537718299E-2</v>
      </c>
      <c r="AF171">
        <f t="shared" si="75"/>
        <v>0.92677427579974481</v>
      </c>
      <c r="AG171">
        <f t="shared" si="76"/>
        <v>34.752870827974164</v>
      </c>
      <c r="AH171">
        <f t="shared" si="77"/>
        <v>16.870823292282687</v>
      </c>
      <c r="AI171">
        <f t="shared" si="78"/>
        <v>51.62369412025685</v>
      </c>
      <c r="AJ171" s="23">
        <f t="shared" si="79"/>
        <v>0.48545121281613934</v>
      </c>
      <c r="AK171" s="23">
        <f t="shared" si="80"/>
        <v>2.1711064681343499</v>
      </c>
      <c r="AL171" s="22">
        <f>IF(AB171=1,AG171*(1+FixedParams!$C$25)+AH171*(1+FixedParams!$C$28)/$Z$12,IF(AC171=1,AG171*(1+FixedParams!$C$23)+AH171*(1+FixedParams!$C$26)/$Z$12,AG171*(1+FixedParams!$C$24)+AH171*(1+FixedParams!$C$27)/$Z$12))</f>
        <v>97.194561291777177</v>
      </c>
      <c r="AM171" s="23">
        <f t="shared" si="81"/>
        <v>14.727844405449209</v>
      </c>
      <c r="AN171" s="23">
        <f>AM171^((FixedParams!$B$41-1)/FixedParams!$B$41)*EXP($C171)</f>
        <v>0.23586745691754429</v>
      </c>
      <c r="AO171" s="23">
        <f t="shared" si="82"/>
        <v>8.1175733032861935E-2</v>
      </c>
      <c r="AP171" s="23">
        <f t="shared" si="83"/>
        <v>-0.11029080542554537</v>
      </c>
      <c r="AR171" s="23">
        <f>EXP(-$D$17)*(($B171*FixedParams!$B$30)^$B$11*(1+FixedParams!$C$24)^(1-$B$11)+(1-$B171)^$B$11*((1+FixedParams!$C$27)/$AS$12)^(1-$B$11))^(1/(1-$B$11))</f>
        <v>7.0065937307789827</v>
      </c>
      <c r="AS171" s="23">
        <f>EXP($D171-$D$17)*(($B171*FixedParams!$C$31)^$B$11*(1+FixedParams!$C$25)^(1-$B$11)+(1-$B171)^$B$11*((1+FixedParams!$C$28)/$AS$12)^(1-$B$11))^(1/(1-$B$11))</f>
        <v>7.093331660028392</v>
      </c>
      <c r="AT171" s="23">
        <f>EXP($D171-$D$17)*(($B171*FixedParams!$C$30)^$B$11*(1+FixedParams!$C$23)^(1-$B$11)+(1-$B171)^$B$11*((1+FixedParams!$C$26)/$AS$12)^(1-$B$11))^(1/(1-$B$11))</f>
        <v>6.8199673827040801</v>
      </c>
      <c r="AU171">
        <f>IF(FixedParams!$H$6=1,IF(AS171&lt;=MIN(AR171:AT171),1,0),$H171)</f>
        <v>0</v>
      </c>
      <c r="AV171">
        <f>IF(FixedParams!$H$6=1,IF(AT171&lt;=MIN(AR171:AT171),1,0),IF(AT171&lt;=AR171,1,0)*(1-$H171))</f>
        <v>1</v>
      </c>
      <c r="AW171" s="23">
        <f>$AS$13*IF(AU171=1,1,IF(AV171=1,FixedParams!$C$46,FixedParams!$C$47))</f>
        <v>0.32315108629483641</v>
      </c>
      <c r="AX171">
        <f>EXP($C171*FixedParams!$B$41)*EXP(IF(AU171+AV171=1,(1-FixedParams!$B$41)*$D171,0))*($B171^((FixedParams!$B$41-1)*$B$11/($B$11-1)))*((1/$B171-1)^$B$11*(AW171)^($B$11-1)+1)^((FixedParams!$B$41-$B$11)/($B$11-1))/((1+IF(AU171=1,FixedParams!$C$25,IF(AV171=1,FixedParams!$C$23,FixedParams!$C$24)))^FixedParams!$B$41)</f>
        <v>8.623186393729311E-2</v>
      </c>
      <c r="AY171">
        <f t="shared" si="84"/>
        <v>0.91706918653385505</v>
      </c>
      <c r="AZ171">
        <f t="shared" si="85"/>
        <v>37.695523969675023</v>
      </c>
      <c r="BA171">
        <f t="shared" si="86"/>
        <v>16.815778947508463</v>
      </c>
      <c r="BB171">
        <f t="shared" si="87"/>
        <v>54.511302917183485</v>
      </c>
      <c r="BC171" s="23">
        <f t="shared" si="88"/>
        <v>0.44609484566486668</v>
      </c>
      <c r="BD171" s="23">
        <f t="shared" si="89"/>
        <v>2.1207121223011729</v>
      </c>
      <c r="BE171" s="22">
        <f>IF(AU171=1,AZ171*(1+FixedParams!$C$25)+BA171*(1+FixedParams!$C$28)/$AS$12,IF(AV171=1,AZ171*(1+FixedParams!$C$23)+BA171*(1+FixedParams!$C$26)/$AS$12,AZ171*(1+FixedParams!$C$24)+BA171*(1+FixedParams!$C$27)/$AS$12))</f>
        <v>103.70538342438495</v>
      </c>
      <c r="BF171" s="23">
        <f t="shared" si="90"/>
        <v>15.206140675597533</v>
      </c>
      <c r="BG171" s="23">
        <f>BF171^((FixedParams!$B$41-1)/FixedParams!$B$41)*EXP($C171)</f>
        <v>0.23585991129624065</v>
      </c>
      <c r="BH171" s="23">
        <f t="shared" si="91"/>
        <v>0.13560305070508616</v>
      </c>
      <c r="BI171" s="23">
        <f t="shared" si="92"/>
        <v>-7.8331346674995916E-2</v>
      </c>
      <c r="BJ171" s="23">
        <f t="shared" si="66"/>
        <v>-6.4651084765757552E-2</v>
      </c>
      <c r="BK171" s="23"/>
    </row>
    <row r="172" spans="1:63">
      <c r="A172">
        <v>0.77500000000000002</v>
      </c>
      <c r="B172">
        <f t="shared" si="67"/>
        <v>0.35804151852976795</v>
      </c>
      <c r="C172">
        <f>(D172-$D$17)*FixedParams!$B$41+$D$9*($A172-0.5)^2+$A172*$B$10</f>
        <v>-1.4415857891807256</v>
      </c>
      <c r="D172">
        <f>(A172-$B$6)*FixedParams!$B$40/(FixedParams!$B$39*Sectors!$B$6)</f>
        <v>0.14472729646560273</v>
      </c>
      <c r="E172">
        <f t="shared" si="68"/>
        <v>0.23655233895273584</v>
      </c>
      <c r="F172" s="23">
        <f>EXP(-$D$17)*(($B172*FixedParams!$B$30)^$B$11*(1+FixedParams!$B$23)^(1-$B$11)+(1-$B172)^$B$11*((1+FixedParams!$B$26)/$B$12)^(1-$B$11))^(1/(1-$B$11))</f>
        <v>4.9190593807358294</v>
      </c>
      <c r="G172" s="23">
        <f>EXP($D172-$D$17)*(($B172*FixedParams!$B$31)^$B$11*(1+FixedParams!$B$25)^(1-$B$11)+(1-$B172)^$B$11*((1+FixedParams!$B$28)/$B$12)^(1-$B$11))^(1/(1-$B$11))</f>
        <v>5.4277384427254258</v>
      </c>
      <c r="H172">
        <f t="shared" si="69"/>
        <v>0</v>
      </c>
      <c r="I172" s="23">
        <f>$B$13*IF(H172=1,1,FixedParams!$B$46)</f>
        <v>0.39101505882574561</v>
      </c>
      <c r="J172">
        <f>EXP($C172*FixedParams!$B$41)*EXP(IF(H172=1,(1-FixedParams!$B$41)*$D172,0))*($B172^((FixedParams!$B$41-1)*$B$11/($B$11-1)))*((1/$B172-1)^$B$11*(I172)^($B$11-1)+1)^((FixedParams!$B$41-$B$11)/($B$11-1))/((1+IF(H172=1,FixedParams!$B$25,FixedParams!$B$24))^FixedParams!$B$41)</f>
        <v>8.8095484650862449E-2</v>
      </c>
      <c r="K172">
        <f t="shared" si="93"/>
        <v>0.66321908089757164</v>
      </c>
      <c r="L172">
        <f>K172*FixedParams!$B$8/K$15</f>
        <v>30.077724560892303</v>
      </c>
      <c r="M172">
        <f t="shared" si="64"/>
        <v>17.656130451755399</v>
      </c>
      <c r="N172">
        <f t="shared" si="70"/>
        <v>47.733855012647702</v>
      </c>
      <c r="O172" s="23">
        <f t="shared" si="71"/>
        <v>0.58701682755324769</v>
      </c>
      <c r="P172" s="23">
        <f t="shared" si="72"/>
        <v>1.9234262931257562</v>
      </c>
      <c r="Q172" s="22">
        <f>IF(H172=1,L172*(1+FixedParams!$B$25)+M172*FixedParams!$B$33*(1+FixedParams!$B$28)/FixedParams!$B$32,L172*(1+FixedParams!$B$23)+M172*FixedParams!$B$33*(1+FixedParams!$B$26)/FixedParams!$B$32)</f>
        <v>80.987602555982207</v>
      </c>
      <c r="R172" s="23">
        <f t="shared" si="73"/>
        <v>16.464042469816146</v>
      </c>
      <c r="S172" s="23">
        <f>R172^((FixedParams!$B$41-1)/FixedParams!$B$41)*EXP($C172)</f>
        <v>0.23588997933332206</v>
      </c>
      <c r="T172" s="7">
        <f>(L172*FixedParams!$B$32*(FixedParams!$C$25-FixedParams!$C$23)+FixedParams!$B$33*(FixedParams!$C$28-FixedParams!$C$26)*M172)/N172</f>
        <v>2690.7300415362215</v>
      </c>
      <c r="U172" s="7">
        <f>(L172*FixedParams!$B$32*(FixedParams!$C$25-FixedParams!$C$23)*$Z$12/$B$12+FixedParams!$B$33*(FixedParams!$C$28-FixedParams!$C$26)*M172)/N172</f>
        <v>2002.3154827381006</v>
      </c>
      <c r="V172" s="14">
        <f t="shared" si="65"/>
        <v>-0.40630741359394434</v>
      </c>
      <c r="W172" s="14">
        <f t="shared" si="74"/>
        <v>0.87829405431082541</v>
      </c>
      <c r="X172" s="23"/>
      <c r="Y172" s="23">
        <f>EXP(-$D$17)*(($B172*FixedParams!$B$30)^$B$11*(1+FixedParams!$C$24)^(1-$B$11)+(1-$B172)^$B$11*((1+FixedParams!$C$27)/$Z$12)^(1-$B$11))^(1/(1-$B$11))</f>
        <v>6.7623466056319934</v>
      </c>
      <c r="Z172" s="23">
        <f>EXP($D172-$D$17)*(($B172*FixedParams!$C$31)^$B$11*(1+FixedParams!$C$25)^(1-$B$11)+(1-$B172)^$B$11*((1+FixedParams!$C$28)/$Z$12)^(1-$B$11))^(1/(1-$B$11))</f>
        <v>6.8672741476573869</v>
      </c>
      <c r="AA172" s="23">
        <f>EXP($D172-$D$17)*(($B172*FixedParams!$C$30)^$B$11*(1+FixedParams!$C$23)^(1-$B$11)+(1-$B172)^$B$11*((1+FixedParams!$C$26)/$Z$12)^(1-$B$11))^(1/(1-$B$11))</f>
        <v>6.6084515465756377</v>
      </c>
      <c r="AB172">
        <f>IF(FixedParams!$H$6=1,IF(Z172&lt;=MIN(Y172:AA172),1,0),$H172)</f>
        <v>0</v>
      </c>
      <c r="AC172">
        <f>IF(FixedParams!$H$6=1,IF(AA172&lt;=MIN(Y172:AA172),1,0),IF(AA172&lt;=Y172,1,0)*(1-$H172))</f>
        <v>1</v>
      </c>
      <c r="AD172" s="23">
        <f>$Z$13*IF(AB172=1,1,IF(AC172=1,FixedParams!$C$46,FixedParams!$C$47))</f>
        <v>0.34188853998947488</v>
      </c>
      <c r="AE172">
        <f>EXP($C172*FixedParams!$B$41)*EXP(IF(AB172+AC172=1,(1-FixedParams!$B$41)*$D172,0))*($B172^((FixedParams!$B$41-1)*$B$11/($B$11-1)))*((1/$B172-1)^$B$11*(AD172)^($B$11-1)+1)^((FixedParams!$B$41-$B$11)/($B$11-1))/((1+IF(AB172=1,FixedParams!$C$25,IF(AC172=1,FixedParams!$C$23,FixedParams!$C$24)))^FixedParams!$B$41)</f>
        <v>8.5409605076358378E-2</v>
      </c>
      <c r="AF172">
        <f t="shared" si="75"/>
        <v>0.93318328431591457</v>
      </c>
      <c r="AG172">
        <f t="shared" si="76"/>
        <v>34.993200594254773</v>
      </c>
      <c r="AH172">
        <f t="shared" si="77"/>
        <v>16.794644205330357</v>
      </c>
      <c r="AI172">
        <f t="shared" si="78"/>
        <v>51.78784479958513</v>
      </c>
      <c r="AJ172" s="23">
        <f t="shared" si="79"/>
        <v>0.47994021467381071</v>
      </c>
      <c r="AK172" s="23">
        <f t="shared" si="80"/>
        <v>2.1740926849808231</v>
      </c>
      <c r="AL172" s="22">
        <f>IF(AB172=1,AG172*(1+FixedParams!$C$25)+AH172*(1+FixedParams!$C$28)/$Z$12,IF(AC172=1,AG172*(1+FixedParams!$C$23)+AH172*(1+FixedParams!$C$26)/$Z$12,AG172*(1+FixedParams!$C$24)+AH172*(1+FixedParams!$C$27)/$Z$12))</f>
        <v>97.21479939570257</v>
      </c>
      <c r="AM172" s="23">
        <f t="shared" si="81"/>
        <v>14.710677487841648</v>
      </c>
      <c r="AN172" s="23">
        <f>AM172^((FixedParams!$B$41-1)/FixedParams!$B$41)*EXP($C172)</f>
        <v>0.23591656985187187</v>
      </c>
      <c r="AO172" s="23">
        <f t="shared" si="82"/>
        <v>8.1514570516026605E-2</v>
      </c>
      <c r="AP172" s="23">
        <f t="shared" si="83"/>
        <v>-0.11260516881447821</v>
      </c>
      <c r="AR172" s="23">
        <f>EXP(-$D$17)*(($B172*FixedParams!$B$30)^$B$11*(1+FixedParams!$C$24)^(1-$B$11)+(1-$B172)^$B$11*((1+FixedParams!$C$27)/$AS$12)^(1-$B$11))^(1/(1-$B$11))</f>
        <v>7.0024776951089756</v>
      </c>
      <c r="AS172" s="23">
        <f>EXP($D172-$D$17)*(($B172*FixedParams!$C$31)^$B$11*(1+FixedParams!$C$25)^(1-$B$11)+(1-$B172)^$B$11*((1+FixedParams!$C$28)/$AS$12)^(1-$B$11))^(1/(1-$B$11))</f>
        <v>7.1062572301883593</v>
      </c>
      <c r="AT172" s="23">
        <f>EXP($D172-$D$17)*(($B172*FixedParams!$C$30)^$B$11*(1+FixedParams!$C$23)^(1-$B$11)+(1-$B172)^$B$11*((1+FixedParams!$C$26)/$AS$12)^(1-$B$11))^(1/(1-$B$11))</f>
        <v>6.8282787030825984</v>
      </c>
      <c r="AU172">
        <f>IF(FixedParams!$H$6=1,IF(AS172&lt;=MIN(AR172:AT172),1,0),$H172)</f>
        <v>0</v>
      </c>
      <c r="AV172">
        <f>IF(FixedParams!$H$6=1,IF(AT172&lt;=MIN(AR172:AT172),1,0),IF(AT172&lt;=AR172,1,0)*(1-$H172))</f>
        <v>1</v>
      </c>
      <c r="AW172" s="23">
        <f>$AS$13*IF(AU172=1,1,IF(AV172=1,FixedParams!$C$46,FixedParams!$C$47))</f>
        <v>0.32315108629483641</v>
      </c>
      <c r="AX172">
        <f>EXP($C172*FixedParams!$B$41)*EXP(IF(AU172+AV172=1,(1-FixedParams!$B$41)*$D172,0))*($B172^((FixedParams!$B$41-1)*$B$11/($B$11-1)))*((1/$B172-1)^$B$11*(AW172)^($B$11-1)+1)^((FixedParams!$B$41-$B$11)/($B$11-1))/((1+IF(AU172=1,FixedParams!$C$25,IF(AV172=1,FixedParams!$C$23,FixedParams!$C$24)))^FixedParams!$B$41)</f>
        <v>8.6821381035749864E-2</v>
      </c>
      <c r="AY172">
        <f t="shared" si="84"/>
        <v>0.92333865516464653</v>
      </c>
      <c r="AZ172">
        <f t="shared" si="85"/>
        <v>37.953226342101644</v>
      </c>
      <c r="BA172">
        <f t="shared" si="86"/>
        <v>16.738535462626214</v>
      </c>
      <c r="BB172">
        <f t="shared" si="87"/>
        <v>54.691761804727861</v>
      </c>
      <c r="BC172" s="23">
        <f t="shared" si="88"/>
        <v>0.44103063364755629</v>
      </c>
      <c r="BD172" s="23">
        <f t="shared" si="89"/>
        <v>2.1232965800983985</v>
      </c>
      <c r="BE172" s="22">
        <f>IF(AU172=1,AZ172*(1+FixedParams!$C$25)+BA172*(1+FixedParams!$C$28)/$AS$12,IF(AV172=1,AZ172*(1+FixedParams!$C$23)+BA172*(1+FixedParams!$C$26)/$AS$12,AZ172*(1+FixedParams!$C$24)+BA172*(1+FixedParams!$C$27)/$AS$12))</f>
        <v>103.72696098932414</v>
      </c>
      <c r="BF172" s="23">
        <f t="shared" si="90"/>
        <v>15.19079192571578</v>
      </c>
      <c r="BG172" s="23">
        <f>BF172^((FixedParams!$B$41-1)/FixedParams!$B$41)*EXP($C172)</f>
        <v>0.23590898572598087</v>
      </c>
      <c r="BH172" s="23">
        <f t="shared" si="91"/>
        <v>0.13607219639040291</v>
      </c>
      <c r="BI172" s="23">
        <f t="shared" si="92"/>
        <v>-8.0489308720857924E-2</v>
      </c>
      <c r="BJ172" s="23">
        <f t="shared" si="66"/>
        <v>-6.680904681161956E-2</v>
      </c>
      <c r="BK172" s="23"/>
    </row>
    <row r="173" spans="1:63">
      <c r="A173">
        <v>0.78</v>
      </c>
      <c r="B173">
        <f t="shared" si="67"/>
        <v>0.35978910835926703</v>
      </c>
      <c r="C173">
        <f>(D173-$D$17)*FixedParams!$B$41+$D$9*($A173-0.5)^2+$A173*$B$10</f>
        <v>-1.4411662573781203</v>
      </c>
      <c r="D173">
        <f>(A173-$B$6)*FixedParams!$B$40/(FixedParams!$B$39*Sectors!$B$6)</f>
        <v>0.14741376750697052</v>
      </c>
      <c r="E173">
        <f t="shared" si="68"/>
        <v>0.23665160100224453</v>
      </c>
      <c r="F173" s="23">
        <f>EXP(-$D$17)*(($B173*FixedParams!$B$30)^$B$11*(1+FixedParams!$B$23)^(1-$B$11)+(1-$B173)^$B$11*((1+FixedParams!$B$26)/$B$12)^(1-$B$11))^(1/(1-$B$11))</f>
        <v>4.9143261050731697</v>
      </c>
      <c r="G173" s="23">
        <f>EXP($D173-$D$17)*(($B173*FixedParams!$B$31)^$B$11*(1+FixedParams!$B$25)^(1-$B$11)+(1-$B173)^$B$11*((1+FixedParams!$B$28)/$B$12)^(1-$B$11))^(1/(1-$B$11))</f>
        <v>5.4364629481167004</v>
      </c>
      <c r="H173">
        <f t="shared" si="69"/>
        <v>0</v>
      </c>
      <c r="I173" s="23">
        <f>$B$13*IF(H173=1,1,FixedParams!$B$46)</f>
        <v>0.39101505882574561</v>
      </c>
      <c r="J173">
        <f>EXP($C173*FixedParams!$B$41)*EXP(IF(H173=1,(1-FixedParams!$B$41)*$D173,0))*($B173^((FixedParams!$B$41-1)*$B$11/($B$11-1)))*((1/$B173-1)^$B$11*(I173)^($B$11-1)+1)^((FixedParams!$B$41-$B$11)/($B$11-1))/((1+IF(H173=1,FixedParams!$B$25,FixedParams!$B$24))^FixedParams!$B$41)</f>
        <v>8.8735650058326454E-2</v>
      </c>
      <c r="K173">
        <f t="shared" si="93"/>
        <v>0.66803850966674572</v>
      </c>
      <c r="L173">
        <f>K173*FixedParams!$B$8/K$15</f>
        <v>30.29629102744191</v>
      </c>
      <c r="M173">
        <f t="shared" si="64"/>
        <v>17.582970939170828</v>
      </c>
      <c r="N173">
        <f t="shared" si="70"/>
        <v>47.879261966612738</v>
      </c>
      <c r="O173" s="23">
        <f t="shared" si="71"/>
        <v>0.58036711237175687</v>
      </c>
      <c r="P173" s="23">
        <f t="shared" si="72"/>
        <v>1.9215755110640826</v>
      </c>
      <c r="Q173" s="22">
        <f>IF(H173=1,L173*(1+FixedParams!$B$25)+M173*FixedParams!$B$33*(1+FixedParams!$B$28)/FixedParams!$B$32,L173*(1+FixedParams!$B$23)+M173*FixedParams!$B$33*(1+FixedParams!$B$26)/FixedParams!$B$32)</f>
        <v>81.021474568918279</v>
      </c>
      <c r="R173" s="23">
        <f t="shared" si="73"/>
        <v>16.4867924587418</v>
      </c>
      <c r="S173" s="23">
        <f>R173^((FixedParams!$B$41-1)/FixedParams!$B$41)*EXP($C173)</f>
        <v>0.23598863725353822</v>
      </c>
      <c r="T173" s="7">
        <f>(L173*FixedParams!$B$32*(FixedParams!$C$25-FixedParams!$C$23)+FixedParams!$B$33*(FixedParams!$C$28-FixedParams!$C$26)*M173)/N173</f>
        <v>2720.8091981979742</v>
      </c>
      <c r="U173" s="7">
        <f>(L173*FixedParams!$B$32*(FixedParams!$C$25-FixedParams!$C$23)*$Z$12/$B$12+FixedParams!$B$33*(FixedParams!$C$28-FixedParams!$C$26)*M173)/N173</f>
        <v>2029.497995508088</v>
      </c>
      <c r="V173" s="14">
        <f t="shared" si="65"/>
        <v>-0.39491478281113285</v>
      </c>
      <c r="W173" s="14">
        <f t="shared" si="74"/>
        <v>0.88064242978544083</v>
      </c>
      <c r="X173" s="23"/>
      <c r="Y173" s="23">
        <f>EXP(-$D$17)*(($B173*FixedParams!$B$30)^$B$11*(1+FixedParams!$C$24)^(1-$B$11)+(1-$B173)^$B$11*((1+FixedParams!$C$27)/$Z$12)^(1-$B$11))^(1/(1-$B$11))</f>
        <v>6.7592610467452294</v>
      </c>
      <c r="Z173" s="23">
        <f>EXP($D173-$D$17)*(($B173*FixedParams!$C$31)^$B$11*(1+FixedParams!$C$25)^(1-$B$11)+(1-$B173)^$B$11*((1+FixedParams!$C$28)/$Z$12)^(1-$B$11))^(1/(1-$B$11))</f>
        <v>6.8807020806653076</v>
      </c>
      <c r="AA173" s="23">
        <f>EXP($D173-$D$17)*(($B173*FixedParams!$C$30)^$B$11*(1+FixedParams!$C$23)^(1-$B$11)+(1-$B173)^$B$11*((1+FixedParams!$C$26)/$Z$12)^(1-$B$11))^(1/(1-$B$11))</f>
        <v>6.6174054927920878</v>
      </c>
      <c r="AB173">
        <f>IF(FixedParams!$H$6=1,IF(Z173&lt;=MIN(Y173:AA173),1,0),$H173)</f>
        <v>0</v>
      </c>
      <c r="AC173">
        <f>IF(FixedParams!$H$6=1,IF(AA173&lt;=MIN(Y173:AA173),1,0),IF(AA173&lt;=Y173,1,0)*(1-$H173))</f>
        <v>1</v>
      </c>
      <c r="AD173" s="23">
        <f>$Z$13*IF(AB173=1,1,IF(AC173=1,FixedParams!$C$46,FixedParams!$C$47))</f>
        <v>0.34188853998947488</v>
      </c>
      <c r="AE173">
        <f>EXP($C173*FixedParams!$B$41)*EXP(IF(AB173+AC173=1,(1-FixedParams!$B$41)*$D173,0))*($B173^((FixedParams!$B$41-1)*$B$11/($B$11-1)))*((1/$B173-1)^$B$11*(AD173)^($B$11-1)+1)^((FixedParams!$B$41-$B$11)/($B$11-1))/((1+IF(AB173=1,FixedParams!$C$25,IF(AC173=1,FixedParams!$C$23,FixedParams!$C$24)))^FixedParams!$B$41)</f>
        <v>8.6014548000218849E-2</v>
      </c>
      <c r="AF173">
        <f t="shared" si="75"/>
        <v>0.93979287610605444</v>
      </c>
      <c r="AG173">
        <f t="shared" si="76"/>
        <v>35.241051981271475</v>
      </c>
      <c r="AH173">
        <f t="shared" si="77"/>
        <v>16.722001144123627</v>
      </c>
      <c r="AI173">
        <f t="shared" si="78"/>
        <v>51.963053125395106</v>
      </c>
      <c r="AJ173" s="23">
        <f t="shared" si="79"/>
        <v>0.47450346127608156</v>
      </c>
      <c r="AK173" s="23">
        <f t="shared" si="80"/>
        <v>2.1770384142237016</v>
      </c>
      <c r="AL173" s="22">
        <f>IF(AB173=1,AG173*(1+FixedParams!$C$25)+AH173*(1+FixedParams!$C$28)/$Z$12,IF(AC173=1,AG173*(1+FixedParams!$C$23)+AH173*(1+FixedParams!$C$26)/$Z$12,AG173*(1+FixedParams!$C$24)+AH173*(1+FixedParams!$C$27)/$Z$12))</f>
        <v>97.255683535092786</v>
      </c>
      <c r="AM173" s="23">
        <f t="shared" si="81"/>
        <v>14.696950888233633</v>
      </c>
      <c r="AN173" s="23">
        <f>AM173^((FixedParams!$B$41-1)/FixedParams!$B$41)*EXP($C173)</f>
        <v>0.23601578567072085</v>
      </c>
      <c r="AO173" s="23">
        <f t="shared" si="82"/>
        <v>8.1850482885573075E-2</v>
      </c>
      <c r="AP173" s="23">
        <f t="shared" si="83"/>
        <v>-0.11491955362326642</v>
      </c>
      <c r="AR173" s="23">
        <f>EXP(-$D$17)*(($B173*FixedParams!$B$30)^$B$11*(1+FixedParams!$C$24)^(1-$B$11)+(1-$B173)^$B$11*((1+FixedParams!$C$27)/$AS$12)^(1-$B$11))^(1/(1-$B$11))</f>
        <v>6.9982213291820665</v>
      </c>
      <c r="AS173" s="23">
        <f>EXP($D173-$D$17)*(($B173*FixedParams!$C$31)^$B$11*(1+FixedParams!$C$25)^(1-$B$11)+(1-$B173)^$B$11*((1+FixedParams!$C$28)/$AS$12)^(1-$B$11))^(1/(1-$B$11))</f>
        <v>7.119060462031241</v>
      </c>
      <c r="AT173" s="23">
        <f>EXP($D173-$D$17)*(($B173*FixedParams!$C$30)^$B$11*(1+FixedParams!$C$23)^(1-$B$11)+(1-$B173)^$B$11*((1+FixedParams!$C$26)/$AS$12)^(1-$B$11))^(1/(1-$B$11))</f>
        <v>6.8364604563067894</v>
      </c>
      <c r="AU173">
        <f>IF(FixedParams!$H$6=1,IF(AS173&lt;=MIN(AR173:AT173),1,0),$H173)</f>
        <v>0</v>
      </c>
      <c r="AV173">
        <f>IF(FixedParams!$H$6=1,IF(AT173&lt;=MIN(AR173:AT173),1,0),IF(AT173&lt;=AR173,1,0)*(1-$H173))</f>
        <v>1</v>
      </c>
      <c r="AW173" s="23">
        <f>$AS$13*IF(AU173=1,1,IF(AV173=1,FixedParams!$C$46,FixedParams!$C$47))</f>
        <v>0.32315108629483641</v>
      </c>
      <c r="AX173">
        <f>EXP($C173*FixedParams!$B$41)*EXP(IF(AU173+AV173=1,(1-FixedParams!$B$41)*$D173,0))*($B173^((FixedParams!$B$41-1)*$B$11/($B$11-1)))*((1/$B173-1)^$B$11*(AW173)^($B$11-1)+1)^((FixedParams!$B$41-$B$11)/($B$11-1))/((1+IF(AU173=1,FixedParams!$C$25,IF(AV173=1,FixedParams!$C$23,FixedParams!$C$24)))^FixedParams!$B$41)</f>
        <v>8.7429467707111727E-2</v>
      </c>
      <c r="AY173">
        <f t="shared" si="84"/>
        <v>0.92980560976339466</v>
      </c>
      <c r="AZ173">
        <f t="shared" si="85"/>
        <v>38.21904624496991</v>
      </c>
      <c r="BA173">
        <f t="shared" si="86"/>
        <v>16.664828346714401</v>
      </c>
      <c r="BB173">
        <f t="shared" si="87"/>
        <v>54.883874591684311</v>
      </c>
      <c r="BC173" s="23">
        <f t="shared" si="88"/>
        <v>0.43603464722533974</v>
      </c>
      <c r="BD173" s="23">
        <f t="shared" si="89"/>
        <v>2.1258407481670352</v>
      </c>
      <c r="BE173" s="22">
        <f>IF(AU173=1,AZ173*(1+FixedParams!$C$25)+BA173*(1+FixedParams!$C$28)/$AS$12,IF(AV173=1,AZ173*(1+FixedParams!$C$23)+BA173*(1+FixedParams!$C$26)/$AS$12,AZ173*(1+FixedParams!$C$24)+BA173*(1+FixedParams!$C$27)/$AS$12))</f>
        <v>103.77056760789847</v>
      </c>
      <c r="BF173" s="23">
        <f t="shared" si="90"/>
        <v>15.178990395851375</v>
      </c>
      <c r="BG173" s="23">
        <f>BF173^((FixedParams!$B$41-1)/FixedParams!$B$41)*EXP($C173)</f>
        <v>0.23600816141820877</v>
      </c>
      <c r="BH173" s="23">
        <f t="shared" si="91"/>
        <v>0.13653711574608748</v>
      </c>
      <c r="BI173" s="23">
        <f t="shared" si="92"/>
        <v>-8.264734240530229E-2</v>
      </c>
      <c r="BJ173" s="23">
        <f t="shared" si="66"/>
        <v>-6.8967080496063926E-2</v>
      </c>
      <c r="BK173" s="23"/>
    </row>
    <row r="174" spans="1:63">
      <c r="A174">
        <v>0.78500000000000003</v>
      </c>
      <c r="B174">
        <f t="shared" si="67"/>
        <v>0.3615366981887661</v>
      </c>
      <c r="C174">
        <f>(D174-$D$17)*FixedParams!$B$41+$D$9*($A174-0.5)^2+$A174*$B$10</f>
        <v>-1.4405342272372095</v>
      </c>
      <c r="D174">
        <f>(A174-$B$6)*FixedParams!$B$40/(FixedParams!$B$39*Sectors!$B$6)</f>
        <v>0.15010023854833832</v>
      </c>
      <c r="E174">
        <f t="shared" si="68"/>
        <v>0.23680121922360495</v>
      </c>
      <c r="F174" s="23">
        <f>EXP(-$D$17)*(($B174*FixedParams!$B$30)^$B$11*(1+FixedParams!$B$23)^(1-$B$11)+(1-$B174)^$B$11*((1+FixedParams!$B$26)/$B$12)^(1-$B$11))^(1/(1-$B$11))</f>
        <v>4.909496983520989</v>
      </c>
      <c r="G174" s="23">
        <f>EXP($D174-$D$17)*(($B174*FixedParams!$B$31)^$B$11*(1+FixedParams!$B$25)^(1-$B$11)+(1-$B174)^$B$11*((1+FixedParams!$B$28)/$B$12)^(1-$B$11))^(1/(1-$B$11))</f>
        <v>5.4450901032867032</v>
      </c>
      <c r="H174">
        <f t="shared" si="69"/>
        <v>0</v>
      </c>
      <c r="I174" s="23">
        <f>$B$13*IF(H174=1,1,FixedParams!$B$46)</f>
        <v>0.39101505882574561</v>
      </c>
      <c r="J174">
        <f>EXP($C174*FixedParams!$B$41)*EXP(IF(H174=1,(1-FixedParams!$B$41)*$D174,0))*($B174^((FixedParams!$B$41-1)*$B$11/($B$11-1)))*((1/$B174-1)^$B$11*(I174)^($B$11-1)+1)^((FixedParams!$B$41-$B$11)/($B$11-1))/((1+IF(H174=1,FixedParams!$B$25,FixedParams!$B$24))^FixedParams!$B$41)</f>
        <v>8.9395363908091982E-2</v>
      </c>
      <c r="K174">
        <f t="shared" si="93"/>
        <v>0.67300510715844364</v>
      </c>
      <c r="L174">
        <f>K174*FixedParams!$B$8/K$15</f>
        <v>30.521531759596268</v>
      </c>
      <c r="M174">
        <f t="shared" si="64"/>
        <v>17.513456926824578</v>
      </c>
      <c r="N174">
        <f t="shared" si="70"/>
        <v>48.034988686420846</v>
      </c>
      <c r="O174" s="23">
        <f t="shared" si="71"/>
        <v>0.57380661838238756</v>
      </c>
      <c r="P174" s="23">
        <f t="shared" si="72"/>
        <v>1.9196872518162802</v>
      </c>
      <c r="Q174" s="22">
        <f>IF(H174=1,L174*(1+FixedParams!$B$25)+M174*FixedParams!$B$33*(1+FixedParams!$B$28)/FixedParams!$B$32,L174*(1+FixedParams!$B$23)+M174*FixedParams!$B$33*(1+FixedParams!$B$26)/FixedParams!$B$32)</f>
        <v>81.072567822307917</v>
      </c>
      <c r="R174" s="23">
        <f t="shared" si="73"/>
        <v>16.513416363108622</v>
      </c>
      <c r="S174" s="23">
        <f>R174^((FixedParams!$B$41-1)/FixedParams!$B$41)*EXP($C174)</f>
        <v>0.23613745492569774</v>
      </c>
      <c r="T174" s="7">
        <f>(L174*FixedParams!$B$32*(FixedParams!$C$25-FixedParams!$C$23)+FixedParams!$B$33*(FixedParams!$C$28-FixedParams!$C$26)*M174)/N174</f>
        <v>2750.7338646142548</v>
      </c>
      <c r="U174" s="7">
        <f>(L174*FixedParams!$B$32*(FixedParams!$C$25-FixedParams!$C$23)*$Z$12/$B$12+FixedParams!$B$33*(FixedParams!$C$28-FixedParams!$C$26)*M174)/N174</f>
        <v>2056.5408955516405</v>
      </c>
      <c r="V174" s="14">
        <f t="shared" si="65"/>
        <v>-0.38354636491800242</v>
      </c>
      <c r="W174" s="14">
        <f t="shared" si="74"/>
        <v>0.88299844332285249</v>
      </c>
      <c r="X174" s="23"/>
      <c r="Y174" s="23">
        <f>EXP(-$D$17)*(($B174*FixedParams!$B$30)^$B$11*(1+FixedParams!$C$24)^(1-$B$11)+(1-$B174)^$B$11*((1+FixedParams!$C$27)/$Z$12)^(1-$B$11))^(1/(1-$B$11))</f>
        <v>6.7560399102161357</v>
      </c>
      <c r="Z174" s="23">
        <f>EXP($D174-$D$17)*(($B174*FixedParams!$C$31)^$B$11*(1+FixedParams!$C$25)^(1-$B$11)+(1-$B174)^$B$11*((1+FixedParams!$C$28)/$Z$12)^(1-$B$11))^(1/(1-$B$11))</f>
        <v>6.8940156114508655</v>
      </c>
      <c r="AA174" s="23">
        <f>EXP($D174-$D$17)*(($B174*FixedParams!$C$30)^$B$11*(1+FixedParams!$C$23)^(1-$B$11)+(1-$B174)^$B$11*((1+FixedParams!$C$26)/$Z$12)^(1-$B$11))^(1/(1-$B$11))</f>
        <v>6.6262362931422674</v>
      </c>
      <c r="AB174">
        <f>IF(FixedParams!$H$6=1,IF(Z174&lt;=MIN(Y174:AA174),1,0),$H174)</f>
        <v>0</v>
      </c>
      <c r="AC174">
        <f>IF(FixedParams!$H$6=1,IF(AA174&lt;=MIN(Y174:AA174),1,0),IF(AA174&lt;=Y174,1,0)*(1-$H174))</f>
        <v>1</v>
      </c>
      <c r="AD174" s="23">
        <f>$Z$13*IF(AB174=1,1,IF(AC174=1,FixedParams!$C$46,FixedParams!$C$47))</f>
        <v>0.34188853998947488</v>
      </c>
      <c r="AE174">
        <f>EXP($C174*FixedParams!$B$41)*EXP(IF(AB174+AC174=1,(1-FixedParams!$B$41)*$D174,0))*($B174^((FixedParams!$B$41-1)*$B$11/($B$11-1)))*((1/$B174-1)^$B$11*(AD174)^($B$11-1)+1)^((FixedParams!$B$41-$B$11)/($B$11-1))/((1+IF(AB174=1,FixedParams!$C$25,IF(AC174=1,FixedParams!$C$23,FixedParams!$C$24)))^FixedParams!$B$41)</f>
        <v>8.663821424537653E-2</v>
      </c>
      <c r="AF174">
        <f t="shared" si="75"/>
        <v>0.94660703845293459</v>
      </c>
      <c r="AG174">
        <f t="shared" si="76"/>
        <v>35.496574507118041</v>
      </c>
      <c r="AH174">
        <f t="shared" si="77"/>
        <v>16.652850696797216</v>
      </c>
      <c r="AI174">
        <f t="shared" si="78"/>
        <v>52.149425203915257</v>
      </c>
      <c r="AJ174" s="23">
        <f t="shared" si="79"/>
        <v>0.46913965440405697</v>
      </c>
      <c r="AK174" s="23">
        <f t="shared" si="80"/>
        <v>2.1799436301140718</v>
      </c>
      <c r="AL174" s="22">
        <f>IF(AB174=1,AG174*(1+FixedParams!$C$25)+AH174*(1+FixedParams!$C$28)/$Z$12,IF(AC174=1,AG174*(1+FixedParams!$C$23)+AH174*(1+FixedParams!$C$26)/$Z$12,AG174*(1+FixedParams!$C$24)+AH174*(1+FixedParams!$C$27)/$Z$12))</f>
        <v>97.317239761490413</v>
      </c>
      <c r="AM174" s="23">
        <f t="shared" si="81"/>
        <v>14.686654000281813</v>
      </c>
      <c r="AN174" s="23">
        <f>AM174^((FixedParams!$B$41-1)/FixedParams!$B$41)*EXP($C174)</f>
        <v>0.23616516759482112</v>
      </c>
      <c r="AO174" s="23">
        <f t="shared" si="82"/>
        <v>8.2183483075494793E-2</v>
      </c>
      <c r="AP174" s="23">
        <f t="shared" si="83"/>
        <v>-0.11723397316036782</v>
      </c>
      <c r="AR174" s="23">
        <f>EXP(-$D$17)*(($B174*FixedParams!$B$30)^$B$11*(1+FixedParams!$C$24)^(1-$B$11)+(1-$B174)^$B$11*((1+FixedParams!$C$27)/$AS$12)^(1-$B$11))^(1/(1-$B$11))</f>
        <v>6.993825190445853</v>
      </c>
      <c r="AS174" s="23">
        <f>EXP($D174-$D$17)*(($B174*FixedParams!$C$31)^$B$11*(1+FixedParams!$C$25)^(1-$B$11)+(1-$B174)^$B$11*((1+FixedParams!$C$28)/$AS$12)^(1-$B$11))^(1/(1-$B$11))</f>
        <v>7.13174098562365</v>
      </c>
      <c r="AT174" s="23">
        <f>EXP($D174-$D$17)*(($B174*FixedParams!$C$30)^$B$11*(1+FixedParams!$C$23)^(1-$B$11)+(1-$B174)^$B$11*((1+FixedParams!$C$26)/$AS$12)^(1-$B$11))^(1/(1-$B$11))</f>
        <v>6.844512661551633</v>
      </c>
      <c r="AU174">
        <f>IF(FixedParams!$H$6=1,IF(AS174&lt;=MIN(AR174:AT174),1,0),$H174)</f>
        <v>0</v>
      </c>
      <c r="AV174">
        <f>IF(FixedParams!$H$6=1,IF(AT174&lt;=MIN(AR174:AT174),1,0),IF(AT174&lt;=AR174,1,0)*(1-$H174))</f>
        <v>1</v>
      </c>
      <c r="AW174" s="23">
        <f>$AS$13*IF(AU174=1,1,IF(AV174=1,FixedParams!$C$46,FixedParams!$C$47))</f>
        <v>0.32315108629483641</v>
      </c>
      <c r="AX174">
        <f>EXP($C174*FixedParams!$B$41)*EXP(IF(AU174+AV174=1,(1-FixedParams!$B$41)*$D174,0))*($B174^((FixedParams!$B$41-1)*$B$11/($B$11-1)))*((1/$B174-1)^$B$11*(AW174)^($B$11-1)+1)^((FixedParams!$B$41-$B$11)/($B$11-1))/((1+IF(AU174=1,FixedParams!$C$25,IF(AV174=1,FixedParams!$C$23,FixedParams!$C$24)))^FixedParams!$B$41)</f>
        <v>8.8056490776785665E-2</v>
      </c>
      <c r="AY174">
        <f t="shared" si="84"/>
        <v>0.9364739514898589</v>
      </c>
      <c r="AZ174">
        <f t="shared" si="85"/>
        <v>38.493144032878341</v>
      </c>
      <c r="BA174">
        <f t="shared" si="86"/>
        <v>16.59461355052435</v>
      </c>
      <c r="BB174">
        <f t="shared" si="87"/>
        <v>55.087757583402691</v>
      </c>
      <c r="BC174" s="23">
        <f t="shared" si="88"/>
        <v>0.43110569342816762</v>
      </c>
      <c r="BD174" s="23">
        <f t="shared" si="89"/>
        <v>2.1283446324696644</v>
      </c>
      <c r="BE174" s="22">
        <f>IF(AU174=1,AZ174*(1+FixedParams!$C$25)+BA174*(1+FixedParams!$C$28)/$AS$12,IF(AV174=1,AZ174*(1+FixedParams!$C$23)+BA174*(1+FixedParams!$C$26)/$AS$12,AZ174*(1+FixedParams!$C$24)+BA174*(1+FixedParams!$C$27)/$AS$12))</f>
        <v>103.83623106701216</v>
      </c>
      <c r="BF174" s="23">
        <f t="shared" si="90"/>
        <v>15.170726712261317</v>
      </c>
      <c r="BG174" s="23">
        <f>BF174^((FixedParams!$B$41-1)/FixedParams!$B$41)*EXP($C174)</f>
        <v>0.23615750156941953</v>
      </c>
      <c r="BH174" s="23">
        <f t="shared" si="91"/>
        <v>0.13699782971899555</v>
      </c>
      <c r="BI174" s="23">
        <f t="shared" si="92"/>
        <v>-8.4805466646259542E-2</v>
      </c>
      <c r="BJ174" s="23">
        <f t="shared" si="66"/>
        <v>-7.1125204737021178E-2</v>
      </c>
      <c r="BK174" s="23"/>
    </row>
    <row r="175" spans="1:63">
      <c r="A175">
        <v>0.79</v>
      </c>
      <c r="B175">
        <f t="shared" si="67"/>
        <v>0.36328428801826518</v>
      </c>
      <c r="C175">
        <f>(D175-$D$17)*FixedParams!$B$41+$D$9*($A175-0.5)^2+$A175*$B$10</f>
        <v>-1.4396896987579937</v>
      </c>
      <c r="D175">
        <f>(A175-$B$6)*FixedParams!$B$40/(FixedParams!$B$39*Sectors!$B$6)</f>
        <v>0.15278670958970608</v>
      </c>
      <c r="E175">
        <f t="shared" si="68"/>
        <v>0.23700128906760157</v>
      </c>
      <c r="F175" s="23">
        <f>EXP(-$D$17)*(($B175*FixedParams!$B$30)^$B$11*(1+FixedParams!$B$23)^(1-$B$11)+(1-$B175)^$B$11*((1+FixedParams!$B$26)/$B$12)^(1-$B$11))^(1/(1-$B$11))</f>
        <v>4.9045725807948664</v>
      </c>
      <c r="G175" s="23">
        <f>EXP($D175-$D$17)*(($B175*FixedParams!$B$31)^$B$11*(1+FixedParams!$B$25)^(1-$B$11)+(1-$B175)^$B$11*((1+FixedParams!$B$28)/$B$12)^(1-$B$11))^(1/(1-$B$11))</f>
        <v>5.4536197272890856</v>
      </c>
      <c r="H175">
        <f t="shared" si="69"/>
        <v>0</v>
      </c>
      <c r="I175" s="23">
        <f>$B$13*IF(H175=1,1,FixedParams!$B$46)</f>
        <v>0.39101505882574561</v>
      </c>
      <c r="J175">
        <f>EXP($C175*FixedParams!$B$41)*EXP(IF(H175=1,(1-FixedParams!$B$41)*$D175,0))*($B175^((FixedParams!$B$41-1)*$B$11/($B$11-1)))*((1/$B175-1)^$B$11*(I175)^($B$11-1)+1)^((FixedParams!$B$41-$B$11)/($B$11-1))/((1+IF(H175=1,FixedParams!$B$25,FixedParams!$B$24))^FixedParams!$B$41)</f>
        <v>9.00750255105911E-2</v>
      </c>
      <c r="K175">
        <f t="shared" si="93"/>
        <v>0.67812187954601033</v>
      </c>
      <c r="L175">
        <f>K175*FixedParams!$B$8/K$15</f>
        <v>30.753583090667334</v>
      </c>
      <c r="M175">
        <f t="shared" si="64"/>
        <v>17.44754693459679</v>
      </c>
      <c r="N175">
        <f t="shared" si="70"/>
        <v>48.201130025264121</v>
      </c>
      <c r="O175" s="23">
        <f t="shared" si="71"/>
        <v>0.56733379272126272</v>
      </c>
      <c r="P175" s="23">
        <f t="shared" si="72"/>
        <v>1.9177617361946435</v>
      </c>
      <c r="Q175" s="22">
        <f>IF(H175=1,L175*(1+FixedParams!$B$25)+M175*FixedParams!$B$33*(1+FixedParams!$B$28)/FixedParams!$B$32,L175*(1+FixedParams!$B$23)+M175*FixedParams!$B$33*(1+FixedParams!$B$26)/FixedParams!$B$32)</f>
        <v>81.140914880420951</v>
      </c>
      <c r="R175" s="23">
        <f t="shared" si="73"/>
        <v>16.543931921437839</v>
      </c>
      <c r="S175" s="23">
        <f>R175^((FixedParams!$B$41-1)/FixedParams!$B$41)*EXP($C175)</f>
        <v>0.23633652719869949</v>
      </c>
      <c r="T175" s="7">
        <f>(L175*FixedParams!$B$32*(FixedParams!$C$25-FixedParams!$C$23)+FixedParams!$B$33*(FixedParams!$C$28-FixedParams!$C$26)*M175)/N175</f>
        <v>2780.5041619200924</v>
      </c>
      <c r="U175" s="7">
        <f>(L175*FixedParams!$B$32*(FixedParams!$C$25-FixedParams!$C$23)*$Z$12/$B$12+FixedParams!$B$33*(FixedParams!$C$28-FixedParams!$C$26)*M175)/N175</f>
        <v>2083.4442923383995</v>
      </c>
      <c r="V175" s="14">
        <f t="shared" si="65"/>
        <v>-0.37220175733226929</v>
      </c>
      <c r="W175" s="14">
        <f t="shared" si="74"/>
        <v>0.88536260573786663</v>
      </c>
      <c r="X175" s="23"/>
      <c r="Y175" s="23">
        <f>EXP(-$D$17)*(($B175*FixedParams!$B$30)^$B$11*(1+FixedParams!$C$24)^(1-$B$11)+(1-$B175)^$B$11*((1+FixedParams!$C$27)/$Z$12)^(1-$B$11))^(1/(1-$B$11))</f>
        <v>6.7526836451525831</v>
      </c>
      <c r="Z175" s="23">
        <f>EXP($D175-$D$17)*(($B175*FixedParams!$C$31)^$B$11*(1+FixedParams!$C$25)^(1-$B$11)+(1-$B175)^$B$11*((1+FixedParams!$C$28)/$Z$12)^(1-$B$11))^(1/(1-$B$11))</f>
        <v>6.9072143026422017</v>
      </c>
      <c r="AA175" s="23">
        <f>EXP($D175-$D$17)*(($B175*FixedParams!$C$30)^$B$11*(1+FixedParams!$C$23)^(1-$B$11)+(1-$B175)^$B$11*((1+FixedParams!$C$26)/$Z$12)^(1-$B$11))^(1/(1-$B$11))</f>
        <v>6.6349438799453822</v>
      </c>
      <c r="AB175">
        <f>IF(FixedParams!$H$6=1,IF(Z175&lt;=MIN(Y175:AA175),1,0),$H175)</f>
        <v>0</v>
      </c>
      <c r="AC175">
        <f>IF(FixedParams!$H$6=1,IF(AA175&lt;=MIN(Y175:AA175),1,0),IF(AA175&lt;=Y175,1,0)*(1-$H175))</f>
        <v>1</v>
      </c>
      <c r="AD175" s="23">
        <f>$Z$13*IF(AB175=1,1,IF(AC175=1,FixedParams!$C$46,FixedParams!$C$47))</f>
        <v>0.34188853998947488</v>
      </c>
      <c r="AE175">
        <f>EXP($C175*FixedParams!$B$41)*EXP(IF(AB175+AC175=1,(1-FixedParams!$B$41)*$D175,0))*($B175^((FixedParams!$B$41-1)*$B$11/($B$11-1)))*((1/$B175-1)^$B$11*(AD175)^($B$11-1)+1)^((FixedParams!$B$41-$B$11)/($B$11-1))/((1+IF(AB175=1,FixedParams!$C$25,IF(AC175=1,FixedParams!$C$23,FixedParams!$C$24)))^FixedParams!$B$41)</f>
        <v>8.7280981035342112E-2</v>
      </c>
      <c r="AF175">
        <f t="shared" si="75"/>
        <v>0.95362989289153111</v>
      </c>
      <c r="AG175">
        <f t="shared" si="76"/>
        <v>35.759922724177258</v>
      </c>
      <c r="AH175">
        <f t="shared" si="77"/>
        <v>16.587151630089284</v>
      </c>
      <c r="AI175">
        <f t="shared" si="78"/>
        <v>52.347074354266539</v>
      </c>
      <c r="AJ175" s="23">
        <f t="shared" si="79"/>
        <v>0.46384752444877975</v>
      </c>
      <c r="AK175" s="23">
        <f t="shared" si="80"/>
        <v>2.1828083103858513</v>
      </c>
      <c r="AL175" s="22">
        <f>IF(AB175=1,AG175*(1+FixedParams!$C$25)+AH175*(1+FixedParams!$C$28)/$Z$12,IF(AC175=1,AG175*(1+FixedParams!$C$23)+AH175*(1+FixedParams!$C$26)/$Z$12,AG175*(1+FixedParams!$C$24)+AH175*(1+FixedParams!$C$27)/$Z$12))</f>
        <v>97.399507309196224</v>
      </c>
      <c r="AM175" s="23">
        <f t="shared" si="81"/>
        <v>14.679778619317879</v>
      </c>
      <c r="AN175" s="23">
        <f>AM175^((FixedParams!$B$41-1)/FixedParams!$B$41)*EXP($C175)</f>
        <v>0.23636481083623631</v>
      </c>
      <c r="AO175" s="23">
        <f t="shared" si="82"/>
        <v>8.2513584205130774E-2</v>
      </c>
      <c r="AP175" s="23">
        <f t="shared" si="83"/>
        <v>-0.11954844067269993</v>
      </c>
      <c r="AR175" s="23">
        <f>EXP(-$D$17)*(($B175*FixedParams!$B$30)^$B$11*(1+FixedParams!$C$24)^(1-$B$11)+(1-$B175)^$B$11*((1+FixedParams!$C$27)/$AS$12)^(1-$B$11))^(1/(1-$B$11))</f>
        <v>6.9892898460759119</v>
      </c>
      <c r="AS175" s="23">
        <f>EXP($D175-$D$17)*(($B175*FixedParams!$C$31)^$B$11*(1+FixedParams!$C$25)^(1-$B$11)+(1-$B175)^$B$11*((1+FixedParams!$C$28)/$AS$12)^(1-$B$11))^(1/(1-$B$11))</f>
        <v>7.144298441839493</v>
      </c>
      <c r="AT175" s="23">
        <f>EXP($D175-$D$17)*(($B175*FixedParams!$C$30)^$B$11*(1+FixedParams!$C$23)^(1-$B$11)+(1-$B175)^$B$11*((1+FixedParams!$C$26)/$AS$12)^(1-$B$11))^(1/(1-$B$11))</f>
        <v>6.8524353488771927</v>
      </c>
      <c r="AU175">
        <f>IF(FixedParams!$H$6=1,IF(AS175&lt;=MIN(AR175:AT175),1,0),$H175)</f>
        <v>0</v>
      </c>
      <c r="AV175">
        <f>IF(FixedParams!$H$6=1,IF(AT175&lt;=MIN(AR175:AT175),1,0),IF(AT175&lt;=AR175,1,0)*(1-$H175))</f>
        <v>1</v>
      </c>
      <c r="AW175" s="23">
        <f>$AS$13*IF(AU175=1,1,IF(AV175=1,FixedParams!$C$46,FixedParams!$C$47))</f>
        <v>0.32315108629483641</v>
      </c>
      <c r="AX175">
        <f>EXP($C175*FixedParams!$B$41)*EXP(IF(AU175+AV175=1,(1-FixedParams!$B$41)*$D175,0))*($B175^((FixedParams!$B$41-1)*$B$11/($B$11-1)))*((1/$B175-1)^$B$11*(AW175)^($B$11-1)+1)^((FixedParams!$B$41-$B$11)/($B$11-1))/((1+IF(AU175=1,FixedParams!$C$25,IF(AV175=1,FixedParams!$C$23,FixedParams!$C$24)))^FixedParams!$B$41)</f>
        <v>8.8702829450871226E-2</v>
      </c>
      <c r="AY175">
        <f t="shared" si="84"/>
        <v>0.94334771317150423</v>
      </c>
      <c r="AZ175">
        <f t="shared" si="85"/>
        <v>38.775685472539649</v>
      </c>
      <c r="BA175">
        <f t="shared" si="86"/>
        <v>16.527849208828993</v>
      </c>
      <c r="BB175">
        <f t="shared" si="87"/>
        <v>55.303534681368646</v>
      </c>
      <c r="BC175" s="23">
        <f t="shared" si="88"/>
        <v>0.42624260557647042</v>
      </c>
      <c r="BD175" s="23">
        <f t="shared" si="89"/>
        <v>2.1308082423536541</v>
      </c>
      <c r="BE175" s="22">
        <f>IF(AU175=1,AZ175*(1+FixedParams!$C$25)+BA175*(1+FixedParams!$C$28)/$AS$12,IF(AV175=1,AZ175*(1+FixedParams!$C$23)+BA175*(1+FixedParams!$C$26)/$AS$12,AZ175*(1+FixedParams!$C$24)+BA175*(1+FixedParams!$C$27)/$AS$12))</f>
        <v>103.92399321938689</v>
      </c>
      <c r="BF175" s="23">
        <f t="shared" si="90"/>
        <v>15.165993975618518</v>
      </c>
      <c r="BG175" s="23">
        <f>BF175^((FixedParams!$B$41-1)/FixedParams!$B$41)*EXP($C175)</f>
        <v>0.23635710136637075</v>
      </c>
      <c r="BH175" s="23">
        <f t="shared" si="91"/>
        <v>0.13745435948507539</v>
      </c>
      <c r="BI175" s="23">
        <f t="shared" si="92"/>
        <v>-8.6963700268182925E-2</v>
      </c>
      <c r="BJ175" s="23">
        <f t="shared" si="66"/>
        <v>-7.3283438358944561E-2</v>
      </c>
      <c r="BK175" s="23"/>
    </row>
    <row r="176" spans="1:63">
      <c r="A176">
        <v>0.79500000000000004</v>
      </c>
      <c r="B176">
        <f t="shared" si="67"/>
        <v>0.36503187784776425</v>
      </c>
      <c r="C176">
        <f>(D176-$D$17)*FixedParams!$B$41+$D$9*($A176-0.5)^2+$A176*$B$10</f>
        <v>-1.4386326719404723</v>
      </c>
      <c r="D176">
        <f>(A176-$B$6)*FixedParams!$B$40/(FixedParams!$B$39*Sectors!$B$6)</f>
        <v>0.1554731806310739</v>
      </c>
      <c r="E176">
        <f t="shared" si="68"/>
        <v>0.23725193823404087</v>
      </c>
      <c r="F176" s="23">
        <f>EXP(-$D$17)*(($B176*FixedParams!$B$30)^$B$11*(1+FixedParams!$B$23)^(1-$B$11)+(1-$B176)^$B$11*((1+FixedParams!$B$26)/$B$12)^(1-$B$11))^(1/(1-$B$11))</f>
        <v>4.8995534673204384</v>
      </c>
      <c r="G176" s="23">
        <f>EXP($D176-$D$17)*(($B176*FixedParams!$B$31)^$B$11*(1+FixedParams!$B$25)^(1-$B$11)+(1-$B176)^$B$11*((1+FixedParams!$B$28)/$B$12)^(1-$B$11))^(1/(1-$B$11))</f>
        <v>5.4620516477128955</v>
      </c>
      <c r="H176">
        <f t="shared" si="69"/>
        <v>0</v>
      </c>
      <c r="I176" s="23">
        <f>$B$13*IF(H176=1,1,FixedParams!$B$46)</f>
        <v>0.39101505882574561</v>
      </c>
      <c r="J176">
        <f>EXP($C176*FixedParams!$B$41)*EXP(IF(H176=1,(1-FixedParams!$B$41)*$D176,0))*($B176^((FixedParams!$B$41-1)*$B$11/($B$11-1)))*((1/$B176-1)^$B$11*(I176)^($B$11-1)+1)^((FixedParams!$B$41-$B$11)/($B$11-1))/((1+IF(H176=1,FixedParams!$B$25,FixedParams!$B$24))^FixedParams!$B$41)</f>
        <v>9.0775047522568694E-2</v>
      </c>
      <c r="K176">
        <f t="shared" si="93"/>
        <v>0.68339193347932847</v>
      </c>
      <c r="L176">
        <f>K176*FixedParams!$B$8/K$15</f>
        <v>30.992585910690039</v>
      </c>
      <c r="M176">
        <f t="shared" si="64"/>
        <v>17.38520170215704</v>
      </c>
      <c r="N176">
        <f t="shared" si="70"/>
        <v>48.377787612847079</v>
      </c>
      <c r="O176" s="23">
        <f t="shared" si="71"/>
        <v>0.56094711658637342</v>
      </c>
      <c r="P176" s="23">
        <f t="shared" si="72"/>
        <v>1.9157991872441871</v>
      </c>
      <c r="Q176" s="22">
        <f>IF(H176=1,L176*(1+FixedParams!$B$25)+M176*FixedParams!$B$33*(1+FixedParams!$B$28)/FixedParams!$B$32,L176*(1+FixedParams!$B$23)+M176*FixedParams!$B$33*(1+FixedParams!$B$26)/FixedParams!$B$32)</f>
        <v>81.226559324121595</v>
      </c>
      <c r="R176" s="23">
        <f t="shared" si="73"/>
        <v>16.578359612951491</v>
      </c>
      <c r="S176" s="23">
        <f>R176^((FixedParams!$B$41-1)/FixedParams!$B$41)*EXP($C176)</f>
        <v>0.23658598100912184</v>
      </c>
      <c r="T176" s="7">
        <f>(L176*FixedParams!$B$32*(FixedParams!$C$25-FixedParams!$C$23)+FixedParams!$B$33*(FixedParams!$C$28-FixedParams!$C$26)*M176)/N176</f>
        <v>2810.1202254680743</v>
      </c>
      <c r="U176" s="7">
        <f>(L176*FixedParams!$B$32*(FixedParams!$C$25-FixedParams!$C$23)*$Z$12/$B$12+FixedParams!$B$33*(FixedParams!$C$28-FixedParams!$C$26)*M176)/N176</f>
        <v>2110.2083081864048</v>
      </c>
      <c r="V176" s="14">
        <f t="shared" si="65"/>
        <v>-0.36088056188032791</v>
      </c>
      <c r="W176" s="14">
        <f t="shared" si="74"/>
        <v>0.88773543283000911</v>
      </c>
      <c r="X176" s="23"/>
      <c r="Y176" s="23">
        <f>EXP(-$D$17)*(($B176*FixedParams!$B$30)^$B$11*(1+FixedParams!$C$24)^(1-$B$11)+(1-$B176)^$B$11*((1+FixedParams!$C$27)/$Z$12)^(1-$B$11))^(1/(1-$B$11))</f>
        <v>6.7491927103717089</v>
      </c>
      <c r="Z176" s="23">
        <f>EXP($D176-$D$17)*(($B176*FixedParams!$C$31)^$B$11*(1+FixedParams!$C$25)^(1-$B$11)+(1-$B176)^$B$11*((1+FixedParams!$C$28)/$Z$12)^(1-$B$11))^(1/(1-$B$11))</f>
        <v>6.9202977269115866</v>
      </c>
      <c r="AA176" s="23">
        <f>EXP($D176-$D$17)*(($B176*FixedParams!$C$30)^$B$11*(1+FixedParams!$C$23)^(1-$B$11)+(1-$B176)^$B$11*((1+FixedParams!$C$26)/$Z$12)^(1-$B$11))^(1/(1-$B$11))</f>
        <v>6.6435281960633921</v>
      </c>
      <c r="AB176">
        <f>IF(FixedParams!$H$6=1,IF(Z176&lt;=MIN(Y176:AA176),1,0),$H176)</f>
        <v>0</v>
      </c>
      <c r="AC176">
        <f>IF(FixedParams!$H$6=1,IF(AA176&lt;=MIN(Y176:AA176),1,0),IF(AA176&lt;=Y176,1,0)*(1-$H176))</f>
        <v>1</v>
      </c>
      <c r="AD176" s="23">
        <f>$Z$13*IF(AB176=1,1,IF(AC176=1,FixedParams!$C$46,FixedParams!$C$47))</f>
        <v>0.34188853998947488</v>
      </c>
      <c r="AE176">
        <f>EXP($C176*FixedParams!$B$41)*EXP(IF(AB176+AC176=1,(1-FixedParams!$B$41)*$D176,0))*($B176^((FixedParams!$B$41-1)*$B$11/($B$11-1)))*((1/$B176-1)^$B$11*(AD176)^($B$11-1)+1)^((FixedParams!$B$41-$B$11)/($B$11-1))/((1+IF(AB176=1,FixedParams!$C$25,IF(AC176=1,FixedParams!$C$23,FixedParams!$C$24)))^FixedParams!$B$41)</f>
        <v>8.7943238261711201E-2</v>
      </c>
      <c r="AF176">
        <f t="shared" si="75"/>
        <v>0.96086569936801036</v>
      </c>
      <c r="AG176">
        <f t="shared" si="76"/>
        <v>36.031256375077646</v>
      </c>
      <c r="AH176">
        <f t="shared" si="77"/>
        <v>16.524864848351839</v>
      </c>
      <c r="AI176">
        <f t="shared" si="78"/>
        <v>52.556121223429486</v>
      </c>
      <c r="AJ176" s="23">
        <f t="shared" si="79"/>
        <v>0.45862582965000004</v>
      </c>
      <c r="AK176" s="23">
        <f t="shared" si="80"/>
        <v>2.1856324362413857</v>
      </c>
      <c r="AL176" s="22">
        <f>IF(AB176=1,AG176*(1+FixedParams!$C$25)+AH176*(1+FixedParams!$C$28)/$Z$12,IF(AC176=1,AG176*(1+FixedParams!$C$23)+AH176*(1+FixedParams!$C$26)/$Z$12,AG176*(1+FixedParams!$C$24)+AH176*(1+FixedParams!$C$27)/$Z$12))</f>
        <v>97.502538636950192</v>
      </c>
      <c r="AM176" s="23">
        <f t="shared" si="81"/>
        <v>14.676318931667227</v>
      </c>
      <c r="AN176" s="23">
        <f>AM176^((FixedParams!$B$41-1)/FixedParams!$B$41)*EXP($C176)</f>
        <v>0.23661484269951324</v>
      </c>
      <c r="AO176" s="23">
        <f t="shared" si="82"/>
        <v>8.2840799572832829E-2</v>
      </c>
      <c r="AP176" s="23">
        <f t="shared" si="83"/>
        <v>-0.12186296934483373</v>
      </c>
      <c r="AR176" s="23">
        <f>EXP(-$D$17)*(($B176*FixedParams!$B$30)^$B$11*(1+FixedParams!$C$24)^(1-$B$11)+(1-$B176)^$B$11*((1+FixedParams!$C$27)/$AS$12)^(1-$B$11))^(1/(1-$B$11))</f>
        <v>6.9846158728736434</v>
      </c>
      <c r="AS176" s="23">
        <f>EXP($D176-$D$17)*(($B176*FixedParams!$C$31)^$B$11*(1+FixedParams!$C$25)^(1-$B$11)+(1-$B176)^$B$11*((1+FixedParams!$C$28)/$AS$12)^(1-$B$11))^(1/(1-$B$11))</f>
        <v>7.1567324823693417</v>
      </c>
      <c r="AT176" s="23">
        <f>EXP($D176-$D$17)*(($B176*FixedParams!$C$30)^$B$11*(1+FixedParams!$C$23)^(1-$B$11)+(1-$B176)^$B$11*((1+FixedParams!$C$26)/$AS$12)^(1-$B$11))^(1/(1-$B$11))</f>
        <v>6.8602285591642005</v>
      </c>
      <c r="AU176">
        <f>IF(FixedParams!$H$6=1,IF(AS176&lt;=MIN(AR176:AT176),1,0),$H176)</f>
        <v>0</v>
      </c>
      <c r="AV176">
        <f>IF(FixedParams!$H$6=1,IF(AT176&lt;=MIN(AR176:AT176),1,0),IF(AT176&lt;=AR176,1,0)*(1-$H176))</f>
        <v>1</v>
      </c>
      <c r="AW176" s="23">
        <f>$AS$13*IF(AU176=1,1,IF(AV176=1,FixedParams!$C$46,FixedParams!$C$47))</f>
        <v>0.32315108629483641</v>
      </c>
      <c r="AX176">
        <f>EXP($C176*FixedParams!$B$41)*EXP(IF(AU176+AV176=1,(1-FixedParams!$B$41)*$D176,0))*($B176^((FixedParams!$B$41-1)*$B$11/($B$11-1)))*((1/$B176-1)^$B$11*(AW176)^($B$11-1)+1)^((FixedParams!$B$41-$B$11)/($B$11-1))/((1+IF(AU176=1,FixedParams!$C$25,IF(AV176=1,FixedParams!$C$23,FixedParams!$C$24)))^FixedParams!$B$41)</f>
        <v>8.9368875698693923E-2</v>
      </c>
      <c r="AY176">
        <f t="shared" si="84"/>
        <v>0.95043106337171401</v>
      </c>
      <c r="AZ176">
        <f t="shared" si="85"/>
        <v>39.066841910001905</v>
      </c>
      <c r="BA176">
        <f t="shared" si="86"/>
        <v>16.464495598817571</v>
      </c>
      <c r="BB176">
        <f t="shared" si="87"/>
        <v>55.531337508819476</v>
      </c>
      <c r="BC176" s="23">
        <f t="shared" si="88"/>
        <v>0.42144424258164381</v>
      </c>
      <c r="BD176" s="23">
        <f t="shared" si="89"/>
        <v>2.1332315905311265</v>
      </c>
      <c r="BE176" s="22">
        <f>IF(AU176=1,AZ176*(1+FixedParams!$C$25)+BA176*(1+FixedParams!$C$28)/$AS$12,IF(AV176=1,AZ176*(1+FixedParams!$C$23)+BA176*(1+FixedParams!$C$26)/$AS$12,AZ176*(1+FixedParams!$C$24)+BA176*(1+FixedParams!$C$27)/$AS$12))</f>
        <v>104.03391002802491</v>
      </c>
      <c r="BF176" s="23">
        <f t="shared" si="90"/>
        <v>15.164787751721736</v>
      </c>
      <c r="BG176" s="23">
        <f>BF176^((FixedParams!$B$41-1)/FixedParams!$B$41)*EXP($C176)</f>
        <v>0.2366070880872071</v>
      </c>
      <c r="BH176" s="23">
        <f t="shared" si="91"/>
        <v>0.13790672644040783</v>
      </c>
      <c r="BI176" s="23">
        <f t="shared" si="92"/>
        <v>-8.9122062000934157E-2</v>
      </c>
      <c r="BJ176" s="23">
        <f t="shared" si="66"/>
        <v>-7.5441800091695793E-2</v>
      </c>
      <c r="BK176" s="23"/>
    </row>
    <row r="177" spans="1:63">
      <c r="A177">
        <v>0.8</v>
      </c>
      <c r="B177">
        <f t="shared" si="67"/>
        <v>0.36677946767726322</v>
      </c>
      <c r="C177">
        <f>(D177-$D$17)*FixedParams!$B$41+$D$9*($A177-0.5)^2+$A177*$B$10</f>
        <v>-1.4373631467846457</v>
      </c>
      <c r="D177">
        <f>(A177-$B$6)*FixedParams!$B$40/(FixedParams!$B$39*Sectors!$B$6)</f>
        <v>0.15815965167244167</v>
      </c>
      <c r="E177">
        <f t="shared" si="68"/>
        <v>0.23755332680760666</v>
      </c>
      <c r="F177" s="23">
        <f>EXP(-$D$17)*(($B177*FixedParams!$B$30)^$B$11*(1+FixedParams!$B$23)^(1-$B$11)+(1-$B177)^$B$11*((1+FixedParams!$B$26)/$B$12)^(1-$B$11))^(1/(1-$B$11))</f>
        <v>4.8944402191336946</v>
      </c>
      <c r="G177" s="23">
        <f>EXP($D177-$D$17)*(($B177*FixedParams!$B$31)^$B$11*(1+FixedParams!$B$25)^(1-$B$11)+(1-$B177)^$B$11*((1+FixedParams!$B$28)/$B$12)^(1-$B$11))^(1/(1-$B$11))</f>
        <v>5.4703857006695884</v>
      </c>
      <c r="H177">
        <f t="shared" si="69"/>
        <v>0</v>
      </c>
      <c r="I177" s="23">
        <f>$B$13*IF(H177=1,1,FixedParams!$B$46)</f>
        <v>0.39101505882574561</v>
      </c>
      <c r="J177">
        <f>EXP($C177*FixedParams!$B$41)*EXP(IF(H177=1,(1-FixedParams!$B$41)*$D177,0))*($B177^((FixedParams!$B$41-1)*$B$11/($B$11-1)))*((1/$B177-1)^$B$11*(I177)^($B$11-1)+1)^((FixedParams!$B$41-$B$11)/($B$11-1))/((1+IF(H177=1,FixedParams!$B$25,FixedParams!$B$24))^FixedParams!$B$41)</f>
        <v>9.1495856365301706E-2</v>
      </c>
      <c r="K177">
        <f t="shared" si="93"/>
        <v>0.68881847923334583</v>
      </c>
      <c r="L177">
        <f>K177*FixedParams!$B$8/K$15</f>
        <v>31.238685809211542</v>
      </c>
      <c r="M177">
        <f t="shared" si="64"/>
        <v>17.32638414995558</v>
      </c>
      <c r="N177">
        <f t="shared" si="70"/>
        <v>48.565069959167118</v>
      </c>
      <c r="O177" s="23">
        <f t="shared" si="71"/>
        <v>0.55464510433554925</v>
      </c>
      <c r="P177" s="23">
        <f t="shared" si="72"/>
        <v>1.9137998302036567</v>
      </c>
      <c r="Q177" s="22">
        <f>IF(H177=1,L177*(1+FixedParams!$B$25)+M177*FixedParams!$B$33*(1+FixedParams!$B$28)/FixedParams!$B$32,L177*(1+FixedParams!$B$23)+M177*FixedParams!$B$33*(1+FixedParams!$B$26)/FixedParams!$B$32)</f>
        <v>81.329555797186401</v>
      </c>
      <c r="R177" s="23">
        <f t="shared" si="73"/>
        <v>16.616722680409314</v>
      </c>
      <c r="S177" s="23">
        <f>R177^((FixedParams!$B$41-1)/FixedParams!$B$41)*EXP($C177)</f>
        <v>0.23688597551613111</v>
      </c>
      <c r="T177" s="7">
        <f>(L177*FixedParams!$B$32*(FixedParams!$C$25-FixedParams!$C$23)+FixedParams!$B$33*(FixedParams!$C$28-FixedParams!$C$26)*M177)/N177</f>
        <v>2839.5822045140721</v>
      </c>
      <c r="U177" s="7">
        <f>(L177*FixedParams!$B$32*(FixedParams!$C$25-FixedParams!$C$23)*$Z$12/$B$12+FixedParams!$B$33*(FixedParams!$C$28-FixedParams!$C$26)*M177)/N177</f>
        <v>2136.8330779780799</v>
      </c>
      <c r="V177" s="14">
        <f t="shared" si="65"/>
        <v>-0.34958238469780378</v>
      </c>
      <c r="W177" s="14">
        <f t="shared" si="74"/>
        <v>0.89011744572098928</v>
      </c>
      <c r="X177" s="23"/>
      <c r="Y177" s="23">
        <f>EXP(-$D$17)*(($B177*FixedParams!$B$30)^$B$11*(1+FixedParams!$C$24)^(1-$B$11)+(1-$B177)^$B$11*((1+FixedParams!$C$27)/$Z$12)^(1-$B$11))^(1/(1-$B$11))</f>
        <v>6.7455675743168806</v>
      </c>
      <c r="Z177" s="23">
        <f>EXP($D177-$D$17)*(($B177*FixedParams!$C$31)^$B$11*(1+FixedParams!$C$25)^(1-$B$11)+(1-$B177)^$B$11*((1+FixedParams!$C$28)/$Z$12)^(1-$B$11))^(1/(1-$B$11))</f>
        <v>6.9332654670003055</v>
      </c>
      <c r="AA177" s="23">
        <f>EXP($D177-$D$17)*(($B177*FixedParams!$C$30)^$B$11*(1+FixedParams!$C$23)^(1-$B$11)+(1-$B177)^$B$11*((1+FixedParams!$C$26)/$Z$12)^(1-$B$11))^(1/(1-$B$11))</f>
        <v>6.651989194855382</v>
      </c>
      <c r="AB177">
        <f>IF(FixedParams!$H$6=1,IF(Z177&lt;=MIN(Y177:AA177),1,0),$H177)</f>
        <v>0</v>
      </c>
      <c r="AC177">
        <f>IF(FixedParams!$H$6=1,IF(AA177&lt;=MIN(Y177:AA177),1,0),IF(AA177&lt;=Y177,1,0)*(1-$H177))</f>
        <v>1</v>
      </c>
      <c r="AD177" s="23">
        <f>$Z$13*IF(AB177=1,1,IF(AC177=1,FixedParams!$C$46,FixedParams!$C$47))</f>
        <v>0.34188853998947488</v>
      </c>
      <c r="AE177">
        <f>EXP($C177*FixedParams!$B$41)*EXP(IF(AB177+AC177=1,(1-FixedParams!$B$41)*$D177,0))*($B177^((FixedParams!$B$41-1)*$B$11/($B$11-1)))*((1/$B177-1)^$B$11*(AD177)^($B$11-1)+1)^((FixedParams!$B$41-$B$11)/($B$11-1))/((1+IF(AB177=1,FixedParams!$C$25,IF(AC177=1,FixedParams!$C$23,FixedParams!$C$24)))^FixedParams!$B$41)</f>
        <v>8.8625388878838141E-2</v>
      </c>
      <c r="AF177">
        <f t="shared" si="75"/>
        <v>0.96831886055192562</v>
      </c>
      <c r="AG177">
        <f t="shared" si="76"/>
        <v>36.310740554395373</v>
      </c>
      <c r="AH177">
        <f t="shared" si="77"/>
        <v>16.465953354760344</v>
      </c>
      <c r="AI177">
        <f t="shared" si="78"/>
        <v>52.776693909155718</v>
      </c>
      <c r="AJ177" s="23">
        <f t="shared" si="79"/>
        <v>0.45347335535868488</v>
      </c>
      <c r="AK177" s="23">
        <f t="shared" si="80"/>
        <v>2.188415992336433</v>
      </c>
      <c r="AL177" s="22">
        <f>IF(AB177=1,AG177*(1+FixedParams!$C$25)+AH177*(1+FixedParams!$C$28)/$Z$12,IF(AC177=1,AG177*(1+FixedParams!$C$23)+AH177*(1+FixedParams!$C$26)/$Z$12,AG177*(1+FixedParams!$C$24)+AH177*(1+FixedParams!$C$27)/$Z$12))</f>
        <v>97.626399483686527</v>
      </c>
      <c r="AM177" s="23">
        <f t="shared" si="81"/>
        <v>14.676271506753249</v>
      </c>
      <c r="AN177" s="23">
        <f>AM177^((FixedParams!$B$41-1)/FixedParams!$B$41)*EXP($C177)</f>
        <v>0.23691542271698612</v>
      </c>
      <c r="AO177" s="23">
        <f t="shared" si="82"/>
        <v>8.3165142649735846E-2</v>
      </c>
      <c r="AP177" s="23">
        <f t="shared" si="83"/>
        <v>-0.12417757229819003</v>
      </c>
      <c r="AR177" s="23">
        <f>EXP(-$D$17)*(($B177*FixedParams!$B$30)^$B$11*(1+FixedParams!$C$24)^(1-$B$11)+(1-$B177)^$B$11*((1+FixedParams!$C$27)/$AS$12)^(1-$B$11))^(1/(1-$B$11))</f>
        <v>6.9798038571626106</v>
      </c>
      <c r="AS177" s="23">
        <f>EXP($D177-$D$17)*(($B177*FixedParams!$C$31)^$B$11*(1+FixedParams!$C$25)^(1-$B$11)+(1-$B177)^$B$11*((1+FixedParams!$C$28)/$AS$12)^(1-$B$11))^(1/(1-$B$11))</f>
        <v>7.1690427697276382</v>
      </c>
      <c r="AT177" s="23">
        <f>EXP($D177-$D$17)*(($B177*FixedParams!$C$30)^$B$11*(1+FixedParams!$C$23)^(1-$B$11)+(1-$B177)^$B$11*((1+FixedParams!$C$26)/$AS$12)^(1-$B$11))^(1/(1-$B$11))</f>
        <v>6.8678923440479309</v>
      </c>
      <c r="AU177">
        <f>IF(FixedParams!$H$6=1,IF(AS177&lt;=MIN(AR177:AT177),1,0),$H177)</f>
        <v>0</v>
      </c>
      <c r="AV177">
        <f>IF(FixedParams!$H$6=1,IF(AT177&lt;=MIN(AR177:AT177),1,0),IF(AT177&lt;=AR177,1,0)*(1-$H177))</f>
        <v>1</v>
      </c>
      <c r="AW177" s="23">
        <f>$AS$13*IF(AU177=1,1,IF(AV177=1,FixedParams!$C$46,FixedParams!$C$47))</f>
        <v>0.32315108629483641</v>
      </c>
      <c r="AX177">
        <f>EXP($C177*FixedParams!$B$41)*EXP(IF(AU177+AV177=1,(1-FixedParams!$B$41)*$D177,0))*($B177^((FixedParams!$B$41-1)*$B$11/($B$11-1)))*((1/$B177-1)^$B$11*(AW177)^($B$11-1)+1)^((FixedParams!$B$41-$B$11)/($B$11-1))/((1+IF(AU177=1,FixedParams!$C$25,IF(AV177=1,FixedParams!$C$23,FixedParams!$C$24)))^FixedParams!$B$41)</f>
        <v>9.0055034649429253E-2</v>
      </c>
      <c r="AY177">
        <f t="shared" si="84"/>
        <v>0.95772831060785579</v>
      </c>
      <c r="AZ177">
        <f t="shared" si="85"/>
        <v>39.366790444029412</v>
      </c>
      <c r="BA177">
        <f t="shared" si="86"/>
        <v>16.404515100698745</v>
      </c>
      <c r="BB177">
        <f t="shared" si="87"/>
        <v>55.771305544728158</v>
      </c>
      <c r="BC177" s="23">
        <f t="shared" si="88"/>
        <v>0.41670948826834692</v>
      </c>
      <c r="BD177" s="23">
        <f t="shared" si="89"/>
        <v>2.135614693058399</v>
      </c>
      <c r="BE177" s="22">
        <f>IF(AU177=1,AZ177*(1+FixedParams!$C$25)+BA177*(1+FixedParams!$C$28)/$AS$12,IF(AV177=1,AZ177*(1+FixedParams!$C$23)+BA177*(1+FixedParams!$C$26)/$AS$12,AZ177*(1+FixedParams!$C$24)+BA177*(1+FixedParams!$C$27)/$AS$12))</f>
        <v>104.16605162568959</v>
      </c>
      <c r="BF177" s="23">
        <f t="shared" si="90"/>
        <v>15.167106065074716</v>
      </c>
      <c r="BG177" s="23">
        <f>BF177^((FixedParams!$B$41-1)/FixedParams!$B$41)*EXP($C177)</f>
        <v>0.23690762123673709</v>
      </c>
      <c r="BH177" s="23">
        <f t="shared" si="91"/>
        <v>0.1383549521924082</v>
      </c>
      <c r="BI177" s="23">
        <f t="shared" si="92"/>
        <v>-9.1280570478684958E-2</v>
      </c>
      <c r="BJ177" s="23">
        <f t="shared" si="66"/>
        <v>-7.7600308569446594E-2</v>
      </c>
      <c r="BK177" s="23"/>
    </row>
    <row r="178" spans="1:63">
      <c r="A178">
        <v>0.80500000000000005</v>
      </c>
      <c r="B178">
        <f t="shared" si="67"/>
        <v>0.36852705750676229</v>
      </c>
      <c r="C178">
        <f>(D178-$D$17)*FixedParams!$B$41+$D$9*($A178-0.5)^2+$A178*$B$10</f>
        <v>-1.435881123290514</v>
      </c>
      <c r="D178">
        <f>(A178-$B$6)*FixedParams!$B$40/(FixedParams!$B$39*Sectors!$B$6)</f>
        <v>0.16084612271380946</v>
      </c>
      <c r="E178">
        <f t="shared" si="68"/>
        <v>0.23790564742827711</v>
      </c>
      <c r="F178" s="23">
        <f>EXP(-$D$17)*(($B178*FixedParams!$B$30)^$B$11*(1+FixedParams!$B$23)^(1-$B$11)+(1-$B178)^$B$11*((1+FixedParams!$B$26)/$B$12)^(1-$B$11))^(1/(1-$B$11))</f>
        <v>4.8892334177806784</v>
      </c>
      <c r="G178" s="23">
        <f>EXP($D178-$D$17)*(($B178*FixedParams!$B$31)^$B$11*(1+FixedParams!$B$25)^(1-$B$11)+(1-$B178)^$B$11*((1+FixedParams!$B$28)/$B$12)^(1-$B$11))^(1/(1-$B$11))</f>
        <v>5.4786217307784471</v>
      </c>
      <c r="H178">
        <f t="shared" si="69"/>
        <v>0</v>
      </c>
      <c r="I178" s="23">
        <f>$B$13*IF(H178=1,1,FixedParams!$B$46)</f>
        <v>0.39101505882574561</v>
      </c>
      <c r="J178">
        <f>EXP($C178*FixedParams!$B$41)*EXP(IF(H178=1,(1-FixedParams!$B$41)*$D178,0))*($B178^((FixedParams!$B$41-1)*$B$11/($B$11-1)))*((1/$B178-1)^$B$11*(I178)^($B$11-1)+1)^((FixedParams!$B$41-$B$11)/($B$11-1))/((1+IF(H178=1,FixedParams!$B$25,FixedParams!$B$24))^FixedParams!$B$41)</f>
        <v>9.2237892658278767E-2</v>
      </c>
      <c r="K178">
        <f t="shared" si="93"/>
        <v>0.69440483397299324</v>
      </c>
      <c r="L178">
        <f>K178*FixedParams!$B$8/K$15</f>
        <v>31.492033223358842</v>
      </c>
      <c r="M178">
        <f t="shared" si="64"/>
        <v>17.271059342434285</v>
      </c>
      <c r="N178">
        <f t="shared" si="70"/>
        <v>48.76309256579313</v>
      </c>
      <c r="O178" s="23">
        <f t="shared" si="71"/>
        <v>0.54842630261242331</v>
      </c>
      <c r="P178" s="23">
        <f t="shared" si="72"/>
        <v>1.9117638924663132</v>
      </c>
      <c r="Q178" s="22">
        <f>IF(H178=1,L178*(1+FixedParams!$B$25)+M178*FixedParams!$B$33*(1+FixedParams!$B$28)/FixedParams!$B$32,L178*(1+FixedParams!$B$23)+M178*FixedParams!$B$33*(1+FixedParams!$B$26)/FixedParams!$B$32)</f>
        <v>81.44997006441541</v>
      </c>
      <c r="R178" s="23">
        <f t="shared" si="73"/>
        <v>16.659047156187359</v>
      </c>
      <c r="S178" s="23">
        <f>R178^((FixedParams!$B$41-1)/FixedParams!$B$41)*EXP($C178)</f>
        <v>0.23723670227074115</v>
      </c>
      <c r="T178" s="7">
        <f>(L178*FixedParams!$B$32*(FixedParams!$C$25-FixedParams!$C$23)+FixedParams!$B$33*(FixedParams!$C$28-FixedParams!$C$26)*M178)/N178</f>
        <v>2868.8902619071473</v>
      </c>
      <c r="U178" s="7">
        <f>(L178*FixedParams!$B$32*(FixedParams!$C$25-FixedParams!$C$23)*$Z$12/$B$12+FixedParams!$B$33*(FixedParams!$C$28-FixedParams!$C$26)*M178)/N178</f>
        <v>2163.3187488800113</v>
      </c>
      <c r="V178" s="14">
        <f t="shared" si="65"/>
        <v>-0.33830683613226104</v>
      </c>
      <c r="W178" s="14">
        <f t="shared" ref="W178:W209" si="94">N178/(N$15*COUNT($N$17:$N$217))+W177</f>
        <v>0.89250917119762185</v>
      </c>
      <c r="X178" s="23"/>
      <c r="Y178" s="23">
        <f>EXP(-$D$17)*(($B178*FixedParams!$B$30)^$B$11*(1+FixedParams!$C$24)^(1-$B$11)+(1-$B178)^$B$11*((1+FixedParams!$C$27)/$Z$12)^(1-$B$11))^(1/(1-$B$11))</f>
        <v>6.7418087149731365</v>
      </c>
      <c r="Z178" s="23">
        <f>EXP($D178-$D$17)*(($B178*FixedParams!$C$31)^$B$11*(1+FixedParams!$C$25)^(1-$B$11)+(1-$B178)^$B$11*((1+FixedParams!$C$28)/$Z$12)^(1-$B$11))^(1/(1-$B$11))</f>
        <v>6.9461171157415613</v>
      </c>
      <c r="AA178" s="23">
        <f>EXP($D178-$D$17)*(($B178*FixedParams!$C$30)^$B$11*(1+FixedParams!$C$23)^(1-$B$11)+(1-$B178)^$B$11*((1+FixedParams!$C$26)/$Z$12)^(1-$B$11))^(1/(1-$B$11))</f>
        <v>6.6603268401301232</v>
      </c>
      <c r="AB178">
        <f>IF(FixedParams!$H$6=1,IF(Z178&lt;=MIN(Y178:AA178),1,0),$H178)</f>
        <v>0</v>
      </c>
      <c r="AC178">
        <f>IF(FixedParams!$H$6=1,IF(AA178&lt;=MIN(Y178:AA178),1,0),IF(AA178&lt;=Y178,1,0)*(1-$H178))</f>
        <v>1</v>
      </c>
      <c r="AD178" s="23">
        <f>$Z$13*IF(AB178=1,1,IF(AC178=1,FixedParams!$C$46,FixedParams!$C$47))</f>
        <v>0.34188853998947488</v>
      </c>
      <c r="AE178">
        <f>EXP($C178*FixedParams!$B$41)*EXP(IF(AB178+AC178=1,(1-FixedParams!$B$41)*$D178,0))*($B178^((FixedParams!$B$41-1)*$B$11/($B$11-1)))*((1/$B178-1)^$B$11*(AD178)^($B$11-1)+1)^((FixedParams!$B$41-$B$11)/($B$11-1))/((1+IF(AB178=1,FixedParams!$C$25,IF(AC178=1,FixedParams!$C$23,FixedParams!$C$24)))^FixedParams!$B$41)</f>
        <v>8.9327849313093274E-2</v>
      </c>
      <c r="AF178">
        <f t="shared" si="75"/>
        <v>0.97599392630775172</v>
      </c>
      <c r="AG178">
        <f t="shared" si="76"/>
        <v>36.598545876331251</v>
      </c>
      <c r="AH178">
        <f t="shared" si="77"/>
        <v>16.410382214668633</v>
      </c>
      <c r="AI178">
        <f t="shared" si="78"/>
        <v>53.008928090999888</v>
      </c>
      <c r="AJ178" s="23">
        <f t="shared" si="79"/>
        <v>0.4483889133224126</v>
      </c>
      <c r="AK178" s="23">
        <f t="shared" si="80"/>
        <v>2.191158966764561</v>
      </c>
      <c r="AL178" s="22">
        <f>IF(AB178=1,AG178*(1+FixedParams!$C$25)+AH178*(1+FixedParams!$C$28)/$Z$12,IF(AC178=1,AG178*(1+FixedParams!$C$23)+AH178*(1+FixedParams!$C$26)/$Z$12,AG178*(1+FixedParams!$C$24)+AH178*(1+FixedParams!$C$27)/$Z$12))</f>
        <v>97.771168938446124</v>
      </c>
      <c r="AM178" s="23">
        <f t="shared" si="81"/>
        <v>14.679635291972543</v>
      </c>
      <c r="AN178" s="23">
        <f>AM178^((FixedParams!$B$41-1)/FixedParams!$B$41)*EXP($C178)</f>
        <v>0.23726674281843688</v>
      </c>
      <c r="AO178" s="23">
        <f t="shared" si="82"/>
        <v>8.3486627073637909E-2</v>
      </c>
      <c r="AP178" s="23">
        <f t="shared" si="83"/>
        <v>-0.12649226259024945</v>
      </c>
      <c r="AR178" s="23">
        <f>EXP(-$D$17)*(($B178*FixedParams!$B$30)^$B$11*(1+FixedParams!$C$24)^(1-$B$11)+(1-$B178)^$B$11*((1+FixedParams!$C$27)/$AS$12)^(1-$B$11))^(1/(1-$B$11))</f>
        <v>6.974854394683442</v>
      </c>
      <c r="AS178" s="23">
        <f>EXP($D178-$D$17)*(($B178*FixedParams!$C$31)^$B$11*(1+FixedParams!$C$25)^(1-$B$11)+(1-$B178)^$B$11*((1+FixedParams!$C$28)/$AS$12)^(1-$B$11))^(1/(1-$B$11))</f>
        <v>7.1812289772578275</v>
      </c>
      <c r="AT178" s="23">
        <f>EXP($D178-$D$17)*(($B178*FixedParams!$C$30)^$B$11*(1+FixedParams!$C$23)^(1-$B$11)+(1-$B178)^$B$11*((1+FixedParams!$C$26)/$AS$12)^(1-$B$11))^(1/(1-$B$11))</f>
        <v>6.8754267658503565</v>
      </c>
      <c r="AU178">
        <f>IF(FixedParams!$H$6=1,IF(AS178&lt;=MIN(AR178:AT178),1,0),$H178)</f>
        <v>0</v>
      </c>
      <c r="AV178">
        <f>IF(FixedParams!$H$6=1,IF(AT178&lt;=MIN(AR178:AT178),1,0),IF(AT178&lt;=AR178,1,0)*(1-$H178))</f>
        <v>1</v>
      </c>
      <c r="AW178" s="23">
        <f>$AS$13*IF(AU178=1,1,IF(AV178=1,FixedParams!$C$46,FixedParams!$C$47))</f>
        <v>0.32315108629483641</v>
      </c>
      <c r="AX178">
        <f>EXP($C178*FixedParams!$B$41)*EXP(IF(AU178+AV178=1,(1-FixedParams!$B$41)*$D178,0))*($B178^((FixedParams!$B$41-1)*$B$11/($B$11-1)))*((1/$B178-1)^$B$11*(AW178)^($B$11-1)+1)^((FixedParams!$B$41-$B$11)/($B$11-1))/((1+IF(AU178=1,FixedParams!$C$25,IF(AV178=1,FixedParams!$C$23,FixedParams!$C$24)))^FixedParams!$B$41)</f>
        <v>9.076172500338052E-2</v>
      </c>
      <c r="AY178">
        <f t="shared" si="84"/>
        <v>0.96524390772518931</v>
      </c>
      <c r="AZ178">
        <f t="shared" si="85"/>
        <v>39.675714105889256</v>
      </c>
      <c r="BA178">
        <f t="shared" si="86"/>
        <v>16.347872160457293</v>
      </c>
      <c r="BB178">
        <f t="shared" si="87"/>
        <v>56.023586266346548</v>
      </c>
      <c r="BC178" s="23">
        <f t="shared" si="88"/>
        <v>0.41203725071783143</v>
      </c>
      <c r="BD178" s="23">
        <f t="shared" si="89"/>
        <v>2.1379575693148829</v>
      </c>
      <c r="BE178" s="22">
        <f>IF(AU178=1,AZ178*(1+FixedParams!$C$25)+BA178*(1+FixedParams!$C$28)/$AS$12,IF(AV178=1,AZ178*(1+FixedParams!$C$23)+BA178*(1+FixedParams!$C$26)/$AS$12,AZ178*(1+FixedParams!$C$24)+BA178*(1+FixedParams!$C$27)/$AS$12))</f>
        <v>104.32050238949081</v>
      </c>
      <c r="BF178" s="23">
        <f t="shared" si="90"/>
        <v>15.17294939532214</v>
      </c>
      <c r="BG178" s="23">
        <f>BF178^((FixedParams!$B$41-1)/FixedParams!$B$41)*EXP($C178)</f>
        <v>0.2372588927160654</v>
      </c>
      <c r="BH178" s="23">
        <f t="shared" si="91"/>
        <v>0.13879905855118838</v>
      </c>
      <c r="BI178" s="23">
        <f t="shared" si="92"/>
        <v>-9.3439244238836691E-2</v>
      </c>
      <c r="BJ178" s="23">
        <f t="shared" si="66"/>
        <v>-7.9758982329598327E-2</v>
      </c>
      <c r="BK178" s="23"/>
    </row>
    <row r="179" spans="1:63">
      <c r="A179">
        <v>0.81</v>
      </c>
      <c r="B179">
        <f t="shared" si="67"/>
        <v>0.37027464733626136</v>
      </c>
      <c r="C179">
        <f>(D179-$D$17)*FixedParams!$B$41+$D$9*($A179-0.5)^2+$A179*$B$10</f>
        <v>-1.4341866014580769</v>
      </c>
      <c r="D179">
        <f>(A179-$B$6)*FixedParams!$B$40/(FixedParams!$B$39*Sectors!$B$6)</f>
        <v>0.16353259375517723</v>
      </c>
      <c r="E179">
        <f t="shared" si="68"/>
        <v>0.2383091254965565</v>
      </c>
      <c r="F179" s="23">
        <f>EXP(-$D$17)*(($B179*FixedParams!$B$30)^$B$11*(1+FixedParams!$B$23)^(1-$B$11)+(1-$B179)^$B$11*((1+FixedParams!$B$26)/$B$12)^(1-$B$11))^(1/(1-$B$11))</f>
        <v>4.8839336502165951</v>
      </c>
      <c r="G179" s="23">
        <f>EXP($D179-$D$17)*(($B179*FixedParams!$B$31)^$B$11*(1+FixedParams!$B$25)^(1-$B$11)+(1-$B179)^$B$11*((1+FixedParams!$B$28)/$B$12)^(1-$B$11))^(1/(1-$B$11))</f>
        <v>5.4867595911503777</v>
      </c>
      <c r="H179">
        <f t="shared" si="69"/>
        <v>0</v>
      </c>
      <c r="I179" s="23">
        <f>$B$13*IF(H179=1,1,FixedParams!$B$46)</f>
        <v>0.39101505882574561</v>
      </c>
      <c r="J179">
        <f>EXP($C179*FixedParams!$B$41)*EXP(IF(H179=1,(1-FixedParams!$B$41)*$D179,0))*($B179^((FixedParams!$B$41-1)*$B$11/($B$11-1)))*((1/$B179-1)^$B$11*(I179)^($B$11-1)+1)^((FixedParams!$B$41-$B$11)/($B$11-1))/((1+IF(H179=1,FixedParams!$B$25,FixedParams!$B$24))^FixedParams!$B$41)</f>
        <v>9.3001611668958317E-2</v>
      </c>
      <c r="K179">
        <f t="shared" si="93"/>
        <v>0.70015442513914994</v>
      </c>
      <c r="L179">
        <f>K179*FixedParams!$B$8/K$15</f>
        <v>31.752783591396138</v>
      </c>
      <c r="M179">
        <f t="shared" si="64"/>
        <v>17.219194453406388</v>
      </c>
      <c r="N179">
        <f t="shared" si="70"/>
        <v>48.971978044802526</v>
      </c>
      <c r="O179" s="23">
        <f t="shared" si="71"/>
        <v>0.54228928949939903</v>
      </c>
      <c r="P179" s="23">
        <f t="shared" si="72"/>
        <v>1.9096916035404805</v>
      </c>
      <c r="Q179" s="22">
        <f>IF(H179=1,L179*(1+FixedParams!$B$25)+M179*FixedParams!$B$33*(1+FixedParams!$B$28)/FixedParams!$B$32,L179*(1+FixedParams!$B$23)+M179*FixedParams!$B$33*(1+FixedParams!$B$26)/FixedParams!$B$32)</f>
        <v>81.58787908162401</v>
      </c>
      <c r="R179" s="23">
        <f t="shared" si="73"/>
        <v>16.70536189163948</v>
      </c>
      <c r="S179" s="23">
        <f>R179^((FixedParams!$B$41-1)/FixedParams!$B$41)*EXP($C179)</f>
        <v>0.23763838541967397</v>
      </c>
      <c r="T179" s="7">
        <f>(L179*FixedParams!$B$32*(FixedParams!$C$25-FixedParams!$C$23)+FixedParams!$B$33*(FixedParams!$C$28-FixedParams!$C$26)*M179)/N179</f>
        <v>2898.0445737836267</v>
      </c>
      <c r="U179" s="7">
        <f>(L179*FixedParams!$B$32*(FixedParams!$C$25-FixedParams!$C$23)*$Z$12/$B$12+FixedParams!$B$33*(FixedParams!$C$28-FixedParams!$C$26)*M179)/N179</f>
        <v>2189.6654800664696</v>
      </c>
      <c r="V179" s="14">
        <f t="shared" si="65"/>
        <v>-0.3270535306480023</v>
      </c>
      <c r="W179" s="14">
        <f t="shared" si="94"/>
        <v>0.89491114206058153</v>
      </c>
      <c r="X179" s="23"/>
      <c r="Y179" s="23">
        <f>EXP(-$D$17)*(($B179*FixedParams!$B$30)^$B$11*(1+FixedParams!$C$24)^(1-$B$11)+(1-$B179)^$B$11*((1+FixedParams!$C$27)/$Z$12)^(1-$B$11))^(1/(1-$B$11))</f>
        <v>6.7379166197810125</v>
      </c>
      <c r="Z179" s="23">
        <f>EXP($D179-$D$17)*(($B179*FixedParams!$C$31)^$B$11*(1+FixedParams!$C$25)^(1-$B$11)+(1-$B179)^$B$11*((1+FixedParams!$C$28)/$Z$12)^(1-$B$11))^(1/(1-$B$11))</f>
        <v>6.9588522760813287</v>
      </c>
      <c r="AA179" s="23">
        <f>EXP($D179-$D$17)*(($B179*FixedParams!$C$30)^$B$11*(1+FixedParams!$C$23)^(1-$B$11)+(1-$B179)^$B$11*((1+FixedParams!$C$26)/$Z$12)^(1-$B$11))^(1/(1-$B$11))</f>
        <v>6.6685411060968454</v>
      </c>
      <c r="AB179">
        <f>IF(FixedParams!$H$6=1,IF(Z179&lt;=MIN(Y179:AA179),1,0),$H179)</f>
        <v>0</v>
      </c>
      <c r="AC179">
        <f>IF(FixedParams!$H$6=1,IF(AA179&lt;=MIN(Y179:AA179),1,0),IF(AA179&lt;=Y179,1,0)*(1-$H179))</f>
        <v>1</v>
      </c>
      <c r="AD179" s="23">
        <f>$Z$13*IF(AB179=1,1,IF(AC179=1,FixedParams!$C$46,FixedParams!$C$47))</f>
        <v>0.34188853998947488</v>
      </c>
      <c r="AE179">
        <f>EXP($C179*FixedParams!$B$41)*EXP(IF(AB179+AC179=1,(1-FixedParams!$B$41)*$D179,0))*($B179^((FixedParams!$B$41-1)*$B$11/($B$11-1)))*((1/$B179-1)^$B$11*(AD179)^($B$11-1)+1)^((FixedParams!$B$41-$B$11)/($B$11-1))/((1+IF(AB179=1,FixedParams!$C$25,IF(AC179=1,FixedParams!$C$23,FixedParams!$C$24)))^FixedParams!$B$41)</f>
        <v>9.0051049887285628E-2</v>
      </c>
      <c r="AF179">
        <f t="shared" si="75"/>
        <v>0.98389559833211737</v>
      </c>
      <c r="AG179">
        <f t="shared" si="76"/>
        <v>36.894848648601041</v>
      </c>
      <c r="AH179">
        <f t="shared" si="77"/>
        <v>16.358118521058351</v>
      </c>
      <c r="AI179">
        <f t="shared" si="78"/>
        <v>53.252967169659392</v>
      </c>
      <c r="AJ179" s="23">
        <f t="shared" si="79"/>
        <v>0.44337134099284642</v>
      </c>
      <c r="AK179" s="23">
        <f t="shared" si="80"/>
        <v>2.1938613510409488</v>
      </c>
      <c r="AL179" s="22">
        <f>IF(AB179=1,AG179*(1+FixedParams!$C$25)+AH179*(1+FixedParams!$C$28)/$Z$12,IF(AC179=1,AG179*(1+FixedParams!$C$23)+AH179*(1+FixedParams!$C$26)/$Z$12,AG179*(1+FixedParams!$C$24)+AH179*(1+FixedParams!$C$27)/$Z$12))</f>
        <v>97.936939524550297</v>
      </c>
      <c r="AM179" s="23">
        <f t="shared" si="81"/>
        <v>14.68641161033101</v>
      </c>
      <c r="AN179" s="23">
        <f>AM179^((FixedParams!$B$41-1)/FixedParams!$B$41)*EXP($C179)</f>
        <v>0.23766902753536395</v>
      </c>
      <c r="AO179" s="23">
        <f t="shared" si="82"/>
        <v>8.3805266642970361E-2</v>
      </c>
      <c r="AP179" s="23">
        <f t="shared" si="83"/>
        <v>-0.12880705321378322</v>
      </c>
      <c r="AR179" s="23">
        <f>EXP(-$D$17)*(($B179*FixedParams!$B$30)^$B$11*(1+FixedParams!$C$24)^(1-$B$11)+(1-$B179)^$B$11*((1+FixedParams!$C$27)/$AS$12)^(1-$B$11))^(1/(1-$B$11))</f>
        <v>6.9697680904873121</v>
      </c>
      <c r="AS179" s="23">
        <f>EXP($D179-$D$17)*(($B179*FixedParams!$C$31)^$B$11*(1+FixedParams!$C$25)^(1-$B$11)+(1-$B179)^$B$11*((1+FixedParams!$C$28)/$AS$12)^(1-$B$11))^(1/(1-$B$11))</f>
        <v>7.1932907891353333</v>
      </c>
      <c r="AT179" s="23">
        <f>EXP($D179-$D$17)*(($B179*FixedParams!$C$30)^$B$11*(1+FixedParams!$C$23)^(1-$B$11)+(1-$B179)^$B$11*((1+FixedParams!$C$26)/$AS$12)^(1-$B$11))^(1/(1-$B$11))</f>
        <v>6.8828318975105898</v>
      </c>
      <c r="AU179">
        <f>IF(FixedParams!$H$6=1,IF(AS179&lt;=MIN(AR179:AT179),1,0),$H179)</f>
        <v>0</v>
      </c>
      <c r="AV179">
        <f>IF(FixedParams!$H$6=1,IF(AT179&lt;=MIN(AR179:AT179),1,0),IF(AT179&lt;=AR179,1,0)*(1-$H179))</f>
        <v>1</v>
      </c>
      <c r="AW179" s="23">
        <f>$AS$13*IF(AU179=1,1,IF(AV179=1,FixedParams!$C$46,FixedParams!$C$47))</f>
        <v>0.32315108629483641</v>
      </c>
      <c r="AX179">
        <f>EXP($C179*FixedParams!$B$41)*EXP(IF(AU179+AV179=1,(1-FixedParams!$B$41)*$D179,0))*($B179^((FixedParams!$B$41-1)*$B$11/($B$11-1)))*((1/$B179-1)^$B$11*(AW179)^($B$11-1)+1)^((FixedParams!$B$41-$B$11)/($B$11-1))/((1+IF(AU179=1,FixedParams!$C$25,IF(AV179=1,FixedParams!$C$23,FixedParams!$C$24)))^FixedParams!$B$41)</f>
        <v>9.1489379458495029E-2</v>
      </c>
      <c r="AY179">
        <f t="shared" si="84"/>
        <v>0.97298245643283243</v>
      </c>
      <c r="AZ179">
        <f t="shared" si="85"/>
        <v>39.993802045799221</v>
      </c>
      <c r="BA179">
        <f t="shared" si="86"/>
        <v>16.294533254713002</v>
      </c>
      <c r="BB179">
        <f t="shared" si="87"/>
        <v>56.288335300512223</v>
      </c>
      <c r="BC179" s="23">
        <f t="shared" si="88"/>
        <v>0.40742646163155949</v>
      </c>
      <c r="BD179" s="23">
        <f t="shared" si="89"/>
        <v>2.1402602419814594</v>
      </c>
      <c r="BE179" s="22">
        <f>IF(AU179=1,AZ179*(1+FixedParams!$C$25)+BA179*(1+FixedParams!$C$28)/$AS$12,IF(AV179=1,AZ179*(1+FixedParams!$C$23)+BA179*(1+FixedParams!$C$26)/$AS$12,AZ179*(1+FixedParams!$C$24)+BA179*(1+FixedParams!$C$27)/$AS$12))</f>
        <v>104.49736103068753</v>
      </c>
      <c r="BF179" s="23">
        <f t="shared" si="90"/>
        <v>15.182320676534689</v>
      </c>
      <c r="BG179" s="23">
        <f>BF179^((FixedParams!$B$41-1)/FixedParams!$B$41)*EXP($C179)</f>
        <v>0.23766112702683317</v>
      </c>
      <c r="BH179" s="23">
        <f t="shared" si="91"/>
        <v>0.13923906752107126</v>
      </c>
      <c r="BI179" s="23">
        <f t="shared" si="92"/>
        <v>-9.5598101720965792E-2</v>
      </c>
      <c r="BJ179" s="23">
        <f t="shared" si="66"/>
        <v>-8.1917839811727428E-2</v>
      </c>
      <c r="BK179" s="23"/>
    </row>
    <row r="180" spans="1:63">
      <c r="A180">
        <v>0.81500000000000006</v>
      </c>
      <c r="B180">
        <f t="shared" si="67"/>
        <v>0.37202223716576044</v>
      </c>
      <c r="C180">
        <f>(D180-$D$17)*FixedParams!$B$41+$D$9*($A180-0.5)^2+$A180*$B$10</f>
        <v>-1.4322795812873343</v>
      </c>
      <c r="D180">
        <f>(A180-$B$6)*FixedParams!$B$40/(FixedParams!$B$39*Sectors!$B$6)</f>
        <v>0.16621906479654505</v>
      </c>
      <c r="E180">
        <f t="shared" si="68"/>
        <v>0.23876401941382797</v>
      </c>
      <c r="F180" s="23">
        <f>EXP(-$D$17)*(($B180*FixedParams!$B$30)^$B$11*(1+FixedParams!$B$23)^(1-$B$11)+(1-$B180)^$B$11*((1+FixedParams!$B$26)/$B$12)^(1-$B$11))^(1/(1-$B$11))</f>
        <v>4.8785415087044228</v>
      </c>
      <c r="G180" s="23">
        <f>EXP($D180-$D$17)*(($B180*FixedParams!$B$31)^$B$11*(1+FixedParams!$B$25)^(1-$B$11)+(1-$B180)^$B$11*((1+FixedParams!$B$28)/$B$12)^(1-$B$11))^(1/(1-$B$11))</f>
        <v>5.4947991433701961</v>
      </c>
      <c r="H180">
        <f t="shared" si="69"/>
        <v>0</v>
      </c>
      <c r="I180" s="23">
        <f>$B$13*IF(H180=1,1,FixedParams!$B$46)</f>
        <v>0.39101505882574561</v>
      </c>
      <c r="J180">
        <f>EXP($C180*FixedParams!$B$41)*EXP(IF(H180=1,(1-FixedParams!$B$41)*$D180,0))*($B180^((FixedParams!$B$41-1)*$B$11/($B$11-1)))*((1/$B180-1)^$B$11*(I180)^($B$11-1)+1)^((FixedParams!$B$41-$B$11)/($B$11-1))/((1+IF(H180=1,FixedParams!$B$25,FixedParams!$B$24))^FixedParams!$B$41)</f>
        <v>9.3787483779248337E-2</v>
      </c>
      <c r="K180">
        <f t="shared" si="93"/>
        <v>0.70607079396049433</v>
      </c>
      <c r="L180">
        <f>K180*FixedParams!$B$8/K$15</f>
        <v>32.021097511991151</v>
      </c>
      <c r="M180">
        <f t="shared" si="64"/>
        <v>17.170758733556355</v>
      </c>
      <c r="N180">
        <f t="shared" si="70"/>
        <v>49.191856245547505</v>
      </c>
      <c r="O180" s="23">
        <f t="shared" si="71"/>
        <v>0.53623267369665606</v>
      </c>
      <c r="P180" s="23">
        <f t="shared" si="72"/>
        <v>1.9075831950099016</v>
      </c>
      <c r="Q180" s="22">
        <f>IF(H180=1,L180*(1+FixedParams!$B$25)+M180*FixedParams!$B$33*(1+FixedParams!$B$28)/FixedParams!$B$32,L180*(1+FixedParams!$B$23)+M180*FixedParams!$B$33*(1+FixedParams!$B$26)/FixedParams!$B$32)</f>
        <v>81.74337107761724</v>
      </c>
      <c r="R180" s="23">
        <f t="shared" si="73"/>
        <v>16.755698589787244</v>
      </c>
      <c r="S180" s="23">
        <f>R180^((FixedParams!$B$41-1)/FixedParams!$B$41)*EXP($C180)</f>
        <v>0.23809128194412643</v>
      </c>
      <c r="T180" s="7">
        <f>(L180*FixedParams!$B$32*(FixedParams!$C$25-FixedParams!$C$23)+FixedParams!$B$33*(FixedParams!$C$28-FixedParams!$C$26)*M180)/N180</f>
        <v>2927.045329265351</v>
      </c>
      <c r="U180" s="7">
        <f>(L180*FixedParams!$B$32*(FixedParams!$C$25-FixedParams!$C$23)*$Z$12/$B$12+FixedParams!$B$33*(FixedParams!$C$28-FixedParams!$C$26)*M180)/N180</f>
        <v>2215.8734424467325</v>
      </c>
      <c r="V180" s="14">
        <f t="shared" si="65"/>
        <v>-0.31582208673288942</v>
      </c>
      <c r="W180" s="14">
        <f t="shared" si="94"/>
        <v>0.89732389747937658</v>
      </c>
      <c r="X180" s="23"/>
      <c r="Y180" s="23">
        <f>EXP(-$D$17)*(($B180*FixedParams!$B$30)^$B$11*(1+FixedParams!$C$24)^(1-$B$11)+(1-$B180)^$B$11*((1+FixedParams!$C$27)/$Z$12)^(1-$B$11))^(1/(1-$B$11))</f>
        <v>6.7338917855489253</v>
      </c>
      <c r="Z180" s="23">
        <f>EXP($D180-$D$17)*(($B180*FixedParams!$C$31)^$B$11*(1+FixedParams!$C$25)^(1-$B$11)+(1-$B180)^$B$11*((1+FixedParams!$C$28)/$Z$12)^(1-$B$11))^(1/(1-$B$11))</f>
        <v>6.9714705610972469</v>
      </c>
      <c r="AA180" s="23">
        <f>EXP($D180-$D$17)*(($B180*FixedParams!$C$30)^$B$11*(1+FixedParams!$C$23)^(1-$B$11)+(1-$B180)^$B$11*((1+FixedParams!$C$26)/$Z$12)^(1-$B$11))^(1/(1-$B$11))</f>
        <v>6.6766319773142904</v>
      </c>
      <c r="AB180">
        <f>IF(FixedParams!$H$6=1,IF(Z180&lt;=MIN(Y180:AA180),1,0),$H180)</f>
        <v>0</v>
      </c>
      <c r="AC180">
        <f>IF(FixedParams!$H$6=1,IF(AA180&lt;=MIN(Y180:AA180),1,0),IF(AA180&lt;=Y180,1,0)*(1-$H180))</f>
        <v>1</v>
      </c>
      <c r="AD180" s="23">
        <f>$Z$13*IF(AB180=1,1,IF(AC180=1,FixedParams!$C$46,FixedParams!$C$47))</f>
        <v>0.34188853998947488</v>
      </c>
      <c r="AE180">
        <f>EXP($C180*FixedParams!$B$41)*EXP(IF(AB180+AC180=1,(1-FixedParams!$B$41)*$D180,0))*($B180^((FixedParams!$B$41-1)*$B$11/($B$11-1)))*((1/$B180-1)^$B$11*(AD180)^($B$11-1)+1)^((FixedParams!$B$41-$B$11)/($B$11-1))/((1+IF(AB180=1,FixedParams!$C$25,IF(AC180=1,FixedParams!$C$23,FixedParams!$C$24)))^FixedParams!$B$41)</f>
        <v>9.0795435260858134E-2</v>
      </c>
      <c r="AF180">
        <f t="shared" si="75"/>
        <v>0.9920287349633673</v>
      </c>
      <c r="AG180">
        <f t="shared" si="76"/>
        <v>37.19983105278807</v>
      </c>
      <c r="AH180">
        <f t="shared" si="77"/>
        <v>16.309131362034936</v>
      </c>
      <c r="AI180">
        <f t="shared" si="78"/>
        <v>53.508962414823003</v>
      </c>
      <c r="AJ180" s="23">
        <f t="shared" si="79"/>
        <v>0.43841950085449627</v>
      </c>
      <c r="AK180" s="23">
        <f t="shared" si="80"/>
        <v>2.1965231400856284</v>
      </c>
      <c r="AL180" s="22">
        <f>IF(AB180=1,AG180*(1+FixedParams!$C$25)+AH180*(1+FixedParams!$C$28)/$Z$12,IF(AC180=1,AG180*(1+FixedParams!$C$23)+AH180*(1+FixedParams!$C$26)/$Z$12,AG180*(1+FixedParams!$C$24)+AH180*(1+FixedParams!$C$27)/$Z$12))</f>
        <v>98.123817298161129</v>
      </c>
      <c r="AM180" s="23">
        <f t="shared" si="81"/>
        <v>14.696604160834987</v>
      </c>
      <c r="AN180" s="23">
        <f>AM180^((FixedParams!$B$41-1)/FixedParams!$B$41)*EXP($C180)</f>
        <v>0.23812253424016483</v>
      </c>
      <c r="AO180" s="23">
        <f t="shared" si="82"/>
        <v>8.4121075310887874E-2</v>
      </c>
      <c r="AP180" s="23">
        <f t="shared" si="83"/>
        <v>-0.13112195709607827</v>
      </c>
      <c r="AR180" s="23">
        <f>EXP(-$D$17)*(($B180*FixedParams!$B$30)^$B$11*(1+FixedParams!$C$24)^(1-$B$11)+(1-$B180)^$B$11*((1+FixedParams!$C$27)/$AS$12)^(1-$B$11))^(1/(1-$B$11))</f>
        <v>6.9645455588280578</v>
      </c>
      <c r="AS180" s="23">
        <f>EXP($D180-$D$17)*(($B180*FixedParams!$C$31)^$B$11*(1+FixedParams!$C$25)^(1-$B$11)+(1-$B180)^$B$11*((1+FixedParams!$C$28)/$AS$12)^(1-$B$11))^(1/(1-$B$11))</f>
        <v>7.2052279003684756</v>
      </c>
      <c r="AT180" s="23">
        <f>EXP($D180-$D$17)*(($B180*FixedParams!$C$30)^$B$11*(1+FixedParams!$C$23)^(1-$B$11)+(1-$B180)^$B$11*((1+FixedParams!$C$26)/$AS$12)^(1-$B$11))^(1/(1-$B$11))</f>
        <v>6.8901078225137287</v>
      </c>
      <c r="AU180">
        <f>IF(FixedParams!$H$6=1,IF(AS180&lt;=MIN(AR180:AT180),1,0),$H180)</f>
        <v>0</v>
      </c>
      <c r="AV180">
        <f>IF(FixedParams!$H$6=1,IF(AT180&lt;=MIN(AR180:AT180),1,0),IF(AT180&lt;=AR180,1,0)*(1-$H180))</f>
        <v>1</v>
      </c>
      <c r="AW180" s="23">
        <f>$AS$13*IF(AU180=1,1,IF(AV180=1,FixedParams!$C$46,FixedParams!$C$47))</f>
        <v>0.32315108629483641</v>
      </c>
      <c r="AX180">
        <f>EXP($C180*FixedParams!$B$41)*EXP(IF(AU180+AV180=1,(1-FixedParams!$B$41)*$D180,0))*($B180^((FixedParams!$B$41-1)*$B$11/($B$11-1)))*((1/$B180-1)^$B$11*(AW180)^($B$11-1)+1)^((FixedParams!$B$41-$B$11)/($B$11-1))/((1+IF(AU180=1,FixedParams!$C$25,IF(AV180=1,FixedParams!$C$23,FixedParams!$C$24)))^FixedParams!$B$41)</f>
        <v>9.2238445152728013E-2</v>
      </c>
      <c r="AY180">
        <f t="shared" si="84"/>
        <v>0.98094871200826794</v>
      </c>
      <c r="AZ180">
        <f t="shared" si="85"/>
        <v>40.321249726303421</v>
      </c>
      <c r="BA180">
        <f t="shared" si="86"/>
        <v>16.244466857632794</v>
      </c>
      <c r="BB180">
        <f t="shared" si="87"/>
        <v>56.565716583936215</v>
      </c>
      <c r="BC180" s="23">
        <f t="shared" si="88"/>
        <v>0.40287607571438383</v>
      </c>
      <c r="BD180" s="23">
        <f t="shared" si="89"/>
        <v>2.1425227370183477</v>
      </c>
      <c r="BE180" s="22">
        <f>IF(AU180=1,AZ180*(1+FixedParams!$C$25)+BA180*(1+FixedParams!$C$28)/$AS$12,IF(AV180=1,AZ180*(1+FixedParams!$C$23)+BA180*(1+FixedParams!$C$26)/$AS$12,AZ180*(1+FixedParams!$C$24)+BA180*(1+FixedParams!$C$27)/$AS$12))</f>
        <v>104.69674069983998</v>
      </c>
      <c r="BF180" s="23">
        <f t="shared" si="90"/>
        <v>15.195225299339844</v>
      </c>
      <c r="BG180" s="23">
        <f>BF180^((FixedParams!$B$41-1)/FixedParams!$B$41)*EXP($C180)</f>
        <v>0.23811458151036882</v>
      </c>
      <c r="BH180" s="23">
        <f t="shared" si="91"/>
        <v>0.1396750012922712</v>
      </c>
      <c r="BI180" s="23">
        <f t="shared" si="92"/>
        <v>-9.7757161265770762E-2</v>
      </c>
      <c r="BJ180" s="23">
        <f t="shared" si="66"/>
        <v>-8.4076899356532397E-2</v>
      </c>
      <c r="BK180" s="23"/>
    </row>
    <row r="181" spans="1:63">
      <c r="A181">
        <v>0.82000000000000006</v>
      </c>
      <c r="B181">
        <f t="shared" si="67"/>
        <v>0.37376982699525951</v>
      </c>
      <c r="C181">
        <f>(D181-$D$17)*FixedParams!$B$41+$D$9*($A181-0.5)^2+$A181*$B$10</f>
        <v>-1.4301600627782862</v>
      </c>
      <c r="D181">
        <f>(A181-$B$6)*FixedParams!$B$40/(FixedParams!$B$39*Sectors!$B$6)</f>
        <v>0.16890553583791282</v>
      </c>
      <c r="E181">
        <f t="shared" si="68"/>
        <v>0.23927062085818637</v>
      </c>
      <c r="F181" s="23">
        <f>EXP(-$D$17)*(($B181*FixedParams!$B$30)^$B$11*(1+FixedParams!$B$23)^(1-$B$11)+(1-$B181)^$B$11*((1+FixedParams!$B$26)/$B$12)^(1-$B$11))^(1/(1-$B$11))</f>
        <v>4.8730575907130005</v>
      </c>
      <c r="G181" s="23">
        <f>EXP($D181-$D$17)*(($B181*FixedParams!$B$31)^$B$11*(1+FixedParams!$B$25)^(1-$B$11)+(1-$B181)^$B$11*((1+FixedParams!$B$28)/$B$12)^(1-$B$11))^(1/(1-$B$11))</f>
        <v>5.5027402574773037</v>
      </c>
      <c r="H181">
        <f t="shared" si="69"/>
        <v>0</v>
      </c>
      <c r="I181" s="23">
        <f>$B$13*IF(H181=1,1,FixedParams!$B$46)</f>
        <v>0.39101505882574561</v>
      </c>
      <c r="J181">
        <f>EXP($C181*FixedParams!$B$41)*EXP(IF(H181=1,(1-FixedParams!$B$41)*$D181,0))*($B181^((FixedParams!$B$41-1)*$B$11/($B$11-1)))*((1/$B181-1)^$B$11*(I181)^($B$11-1)+1)^((FixedParams!$B$41-$B$11)/($B$11-1))/((1+IF(H181=1,FixedParams!$B$25,FixedParams!$B$24))^FixedParams!$B$41)</f>
        <v>9.4595994969379565E-2</v>
      </c>
      <c r="K181">
        <f t="shared" si="93"/>
        <v>0.71215759909630083</v>
      </c>
      <c r="L181">
        <f>K181*FixedParams!$B$8/K$15</f>
        <v>32.297140909420015</v>
      </c>
      <c r="M181">
        <f t="shared" si="64"/>
        <v>17.125723480015612</v>
      </c>
      <c r="N181">
        <f t="shared" si="70"/>
        <v>49.422864389435631</v>
      </c>
      <c r="O181" s="23">
        <f t="shared" si="71"/>
        <v>0.5302550937262871</v>
      </c>
      <c r="P181" s="23">
        <f t="shared" si="72"/>
        <v>1.9054389004938901</v>
      </c>
      <c r="Q181" s="22">
        <f>IF(H181=1,L181*(1+FixedParams!$B$25)+M181*FixedParams!$B$33*(1+FixedParams!$B$28)/FixedParams!$B$32,L181*(1+FixedParams!$B$23)+M181*FixedParams!$B$33*(1+FixedParams!$B$26)/FixedParams!$B$32)</f>
        <v>81.916545648272091</v>
      </c>
      <c r="R181" s="23">
        <f t="shared" si="73"/>
        <v>16.810091841390793</v>
      </c>
      <c r="S181" s="23">
        <f>R181^((FixedParams!$B$41-1)/FixedParams!$B$41)*EXP($C181)</f>
        <v>0.23859568193379879</v>
      </c>
      <c r="T181" s="7">
        <f>(L181*FixedParams!$B$32*(FixedParams!$C$25-FixedParams!$C$23)+FixedParams!$B$33*(FixedParams!$C$28-FixedParams!$C$26)*M181)/N181</f>
        <v>2955.8927301620429</v>
      </c>
      <c r="U181" s="7">
        <f>(L181*FixedParams!$B$32*(FixedParams!$C$25-FixedParams!$C$23)*$Z$12/$B$12+FixedParams!$B$33*(FixedParams!$C$28-FixedParams!$C$26)*M181)/N181</f>
        <v>2241.9428183961036</v>
      </c>
      <c r="V181" s="14">
        <f t="shared" si="65"/>
        <v>-0.30461212680713817</v>
      </c>
      <c r="W181" s="14">
        <f t="shared" si="94"/>
        <v>0.8997479833539318</v>
      </c>
      <c r="X181" s="23"/>
      <c r="Y181" s="23">
        <f>EXP(-$D$17)*(($B181*FixedParams!$B$30)^$B$11*(1+FixedParams!$C$24)^(1-$B$11)+(1-$B181)^$B$11*((1+FixedParams!$C$27)/$Z$12)^(1-$B$11))^(1/(1-$B$11))</f>
        <v>6.7297347183640008</v>
      </c>
      <c r="Z181" s="23">
        <f>EXP($D181-$D$17)*(($B181*FixedParams!$C$31)^$B$11*(1+FixedParams!$C$25)^(1-$B$11)+(1-$B181)^$B$11*((1+FixedParams!$C$28)/$Z$12)^(1-$B$11))^(1/(1-$B$11))</f>
        <v>6.9839715940154523</v>
      </c>
      <c r="AA181" s="23">
        <f>EXP($D181-$D$17)*(($B181*FixedParams!$C$30)^$B$11*(1+FixedParams!$C$23)^(1-$B$11)+(1-$B181)^$B$11*((1+FixedParams!$C$26)/$Z$12)^(1-$B$11))^(1/(1-$B$11))</f>
        <v>6.6845994486379983</v>
      </c>
      <c r="AB181">
        <f>IF(FixedParams!$H$6=1,IF(Z181&lt;=MIN(Y181:AA181),1,0),$H181)</f>
        <v>0</v>
      </c>
      <c r="AC181">
        <f>IF(FixedParams!$H$6=1,IF(AA181&lt;=MIN(Y181:AA181),1,0),IF(AA181&lt;=Y181,1,0)*(1-$H181))</f>
        <v>1</v>
      </c>
      <c r="AD181" s="23">
        <f>$Z$13*IF(AB181=1,1,IF(AC181=1,FixedParams!$C$46,FixedParams!$C$47))</f>
        <v>0.34188853998947488</v>
      </c>
      <c r="AE181">
        <f>EXP($C181*FixedParams!$B$41)*EXP(IF(AB181+AC181=1,(1-FixedParams!$B$41)*$D181,0))*($B181^((FixedParams!$B$41-1)*$B$11/($B$11-1)))*((1/$B181-1)^$B$11*(AD181)^($B$11-1)+1)^((FixedParams!$B$41-$B$11)/($B$11-1))/((1+IF(AB181=1,FixedParams!$C$25,IF(AC181=1,FixedParams!$C$23,FixedParams!$C$24)))^FixedParams!$B$41)</f>
        <v>9.1561464886486879E-2</v>
      </c>
      <c r="AF181">
        <f t="shared" si="75"/>
        <v>1.0003983561703549</v>
      </c>
      <c r="AG181">
        <f t="shared" si="76"/>
        <v>37.513681331416606</v>
      </c>
      <c r="AH181">
        <f t="shared" si="77"/>
        <v>16.263391790325372</v>
      </c>
      <c r="AI181">
        <f t="shared" si="78"/>
        <v>53.777073121741978</v>
      </c>
      <c r="AJ181" s="23">
        <f t="shared" si="79"/>
        <v>0.43353227977402631</v>
      </c>
      <c r="AK181" s="23">
        <f t="shared" si="80"/>
        <v>2.1991443322061399</v>
      </c>
      <c r="AL181" s="22">
        <f>IF(AB181=1,AG181*(1+FixedParams!$C$25)+AH181*(1+FixedParams!$C$28)/$Z$12,IF(AC181=1,AG181*(1+FixedParams!$C$23)+AH181*(1+FixedParams!$C$26)/$Z$12,AG181*(1+FixedParams!$C$24)+AH181*(1+FixedParams!$C$27)/$Z$12))</f>
        <v>98.331921961375855</v>
      </c>
      <c r="AM181" s="23">
        <f t="shared" si="81"/>
        <v>14.710219021636547</v>
      </c>
      <c r="AN181" s="23">
        <f>AM181^((FixedParams!$B$41-1)/FixedParams!$B$41)*EXP($C181)</f>
        <v>0.2386275534205877</v>
      </c>
      <c r="AO181" s="23">
        <f t="shared" si="82"/>
        <v>8.4434067179445044E-2</v>
      </c>
      <c r="AP181" s="23">
        <f t="shared" si="83"/>
        <v>-0.13343698709818747</v>
      </c>
      <c r="AR181" s="23">
        <f>EXP(-$D$17)*(($B181*FixedParams!$B$30)^$B$11*(1+FixedParams!$C$24)^(1-$B$11)+(1-$B181)^$B$11*((1+FixedParams!$C$27)/$AS$12)^(1-$B$11))^(1/(1-$B$11))</f>
        <v>6.9591874230529447</v>
      </c>
      <c r="AS181" s="23">
        <f>EXP($D181-$D$17)*(($B181*FixedParams!$C$31)^$B$11*(1+FixedParams!$C$25)^(1-$B$11)+(1-$B181)^$B$11*((1+FixedParams!$C$28)/$AS$12)^(1-$B$11))^(1/(1-$B$11))</f>
        <v>7.217040016797287</v>
      </c>
      <c r="AT181" s="23">
        <f>EXP($D181-$D$17)*(($B181*FixedParams!$C$30)^$B$11*(1+FixedParams!$C$23)^(1-$B$11)+(1-$B181)^$B$11*((1+FixedParams!$C$26)/$AS$12)^(1-$B$11))^(1/(1-$B$11))</f>
        <v>6.897254634818049</v>
      </c>
      <c r="AU181">
        <f>IF(FixedParams!$H$6=1,IF(AS181&lt;=MIN(AR181:AT181),1,0),$H181)</f>
        <v>0</v>
      </c>
      <c r="AV181">
        <f>IF(FixedParams!$H$6=1,IF(AT181&lt;=MIN(AR181:AT181),1,0),IF(AT181&lt;=AR181,1,0)*(1-$H181))</f>
        <v>1</v>
      </c>
      <c r="AW181" s="23">
        <f>$AS$13*IF(AU181=1,1,IF(AV181=1,FixedParams!$C$46,FixedParams!$C$47))</f>
        <v>0.32315108629483641</v>
      </c>
      <c r="AX181">
        <f>EXP($C181*FixedParams!$B$41)*EXP(IF(AU181+AV181=1,(1-FixedParams!$B$41)*$D181,0))*($B181^((FixedParams!$B$41-1)*$B$11/($B$11-1)))*((1/$B181-1)^$B$11*(AW181)^($B$11-1)+1)^((FixedParams!$B$41-$B$11)/($B$11-1))/((1+IF(AU181=1,FixedParams!$C$25,IF(AV181=1,FixedParams!$C$23,FixedParams!$C$24)))^FixedParams!$B$41)</f>
        <v>9.3009384122889269E-2</v>
      </c>
      <c r="AY181">
        <f t="shared" si="84"/>
        <v>0.98914758817714166</v>
      </c>
      <c r="AZ181">
        <f t="shared" si="85"/>
        <v>40.65825912285321</v>
      </c>
      <c r="BA181">
        <f t="shared" si="86"/>
        <v>16.197643409850766</v>
      </c>
      <c r="BB181">
        <f t="shared" si="87"/>
        <v>56.855902532703979</v>
      </c>
      <c r="BC181" s="23">
        <f t="shared" si="88"/>
        <v>0.39838507007660812</v>
      </c>
      <c r="BD181" s="23">
        <f t="shared" si="89"/>
        <v>2.1447450836424711</v>
      </c>
      <c r="BE181" s="22">
        <f>IF(AU181=1,AZ181*(1+FixedParams!$C$25)+BA181*(1+FixedParams!$C$28)/$AS$12,IF(AV181=1,AZ181*(1+FixedParams!$C$23)+BA181*(1+FixedParams!$C$26)/$AS$12,AZ181*(1+FixedParams!$C$24)+BA181*(1+FixedParams!$C$27)/$AS$12))</f>
        <v>104.91876910747018</v>
      </c>
      <c r="BF181" s="23">
        <f t="shared" si="90"/>
        <v>15.211671115900154</v>
      </c>
      <c r="BG181" s="23">
        <f>BF181^((FixedParams!$B$41-1)/FixedParams!$B$41)*EXP($C181)</f>
        <v>0.2386195466221086</v>
      </c>
      <c r="BH181" s="23">
        <f t="shared" si="91"/>
        <v>0.14010688223272461</v>
      </c>
      <c r="BI181" s="23">
        <f t="shared" si="92"/>
        <v>-9.9916441114049542E-2</v>
      </c>
      <c r="BJ181" s="23">
        <f t="shared" si="66"/>
        <v>-8.6236179204811178E-2</v>
      </c>
      <c r="BK181" s="23"/>
    </row>
    <row r="182" spans="1:63">
      <c r="A182">
        <v>0.82500000000000007</v>
      </c>
      <c r="B182">
        <f t="shared" si="67"/>
        <v>0.37551741682475859</v>
      </c>
      <c r="C182">
        <f>(D182-$D$17)*FixedParams!$B$41+$D$9*($A182-0.5)^2+$A182*$B$10</f>
        <v>-1.4278280459309332</v>
      </c>
      <c r="D182">
        <f>(A182-$B$6)*FixedParams!$B$40/(FixedParams!$B$39*Sectors!$B$6)</f>
        <v>0.17159200687928061</v>
      </c>
      <c r="E182">
        <f t="shared" si="68"/>
        <v>0.23982925509616307</v>
      </c>
      <c r="F182" s="23">
        <f>EXP(-$D$17)*(($B182*FixedParams!$B$30)^$B$11*(1+FixedParams!$B$23)^(1-$B$11)+(1-$B182)^$B$11*((1+FixedParams!$B$26)/$B$12)^(1-$B$11))^(1/(1-$B$11))</f>
        <v>4.8674824988146632</v>
      </c>
      <c r="G182" s="23">
        <f>EXP($D182-$D$17)*(($B182*FixedParams!$B$31)^$B$11*(1+FixedParams!$B$25)^(1-$B$11)+(1-$B182)^$B$11*((1+FixedParams!$B$28)/$B$12)^(1-$B$11))^(1/(1-$B$11))</f>
        <v>5.5105828119448788</v>
      </c>
      <c r="H182">
        <f t="shared" si="69"/>
        <v>0</v>
      </c>
      <c r="I182" s="23">
        <f>$B$13*IF(H182=1,1,FixedParams!$B$46)</f>
        <v>0.39101505882574561</v>
      </c>
      <c r="J182">
        <f>EXP($C182*FixedParams!$B$41)*EXP(IF(H182=1,(1-FixedParams!$B$41)*$D182,0))*($B182^((FixedParams!$B$41-1)*$B$11/($B$11-1)))*((1/$B182-1)^$B$11*(I182)^($B$11-1)+1)^((FixedParams!$B$41-$B$11)/($B$11-1))/((1+IF(H182=1,FixedParams!$B$25,FixedParams!$B$24))^FixedParams!$B$41)</f>
        <v>9.5427647319868455E-2</v>
      </c>
      <c r="K182">
        <f t="shared" si="93"/>
        <v>0.71841862041542415</v>
      </c>
      <c r="L182">
        <f>K182*FixedParams!$B$8/K$15</f>
        <v>32.58108520494843</v>
      </c>
      <c r="M182">
        <f t="shared" si="64"/>
        <v>17.084062007971198</v>
      </c>
      <c r="N182">
        <f t="shared" si="70"/>
        <v>49.665147212919628</v>
      </c>
      <c r="O182" s="23">
        <f t="shared" si="71"/>
        <v>0.52435521716067524</v>
      </c>
      <c r="P182" s="23">
        <f t="shared" si="72"/>
        <v>1.9032589556073027</v>
      </c>
      <c r="Q182" s="22">
        <f>IF(H182=1,L182*(1+FixedParams!$B$25)+M182*FixedParams!$B$33*(1+FixedParams!$B$28)/FixedParams!$B$32,L182*(1+FixedParams!$B$23)+M182*FixedParams!$B$33*(1+FixedParams!$B$26)/FixedParams!$B$32)</f>
        <v>82.107513862865375</v>
      </c>
      <c r="R182" s="23">
        <f t="shared" si="73"/>
        <v>16.868579164457255</v>
      </c>
      <c r="S182" s="23">
        <f>R182^((FixedParams!$B$41-1)/FixedParams!$B$41)*EXP($C182)</f>
        <v>0.23915190889659341</v>
      </c>
      <c r="T182" s="7">
        <f>(L182*FixedParams!$B$32*(FixedParams!$C$25-FixedParams!$C$23)+FixedParams!$B$33*(FixedParams!$C$28-FixedParams!$C$26)*M182)/N182</f>
        <v>2984.5869906778216</v>
      </c>
      <c r="U182" s="7">
        <f>(L182*FixedParams!$B$32*(FixedParams!$C$25-FixedParams!$C$23)*$Z$12/$B$12+FixedParams!$B$33*(FixedParams!$C$28-FixedParams!$C$26)*M182)/N182</f>
        <v>2267.8738014906953</v>
      </c>
      <c r="V182" s="14">
        <f t="shared" si="65"/>
        <v>-0.29342327713401262</v>
      </c>
      <c r="W182" s="14">
        <f t="shared" si="94"/>
        <v>0.90218395268318574</v>
      </c>
      <c r="X182" s="23"/>
      <c r="Y182" s="23">
        <f>EXP(-$D$17)*(($B182*FixedParams!$B$30)^$B$11*(1+FixedParams!$C$24)^(1-$B$11)+(1-$B182)^$B$11*((1+FixedParams!$C$27)/$Z$12)^(1-$B$11))^(1/(1-$B$11))</f>
        <v>6.7254459335015202</v>
      </c>
      <c r="Z182" s="23">
        <f>EXP($D182-$D$17)*(($B182*FixedParams!$C$31)^$B$11*(1+FixedParams!$C$25)^(1-$B$11)+(1-$B182)^$B$11*((1+FixedParams!$C$28)/$Z$12)^(1-$B$11))^(1/(1-$B$11))</f>
        <v>6.9963550082254846</v>
      </c>
      <c r="AA182" s="23">
        <f>EXP($D182-$D$17)*(($B182*FixedParams!$C$30)^$B$11*(1+FixedParams!$C$23)^(1-$B$11)+(1-$B182)^$B$11*((1+FixedParams!$C$26)/$Z$12)^(1-$B$11))^(1/(1-$B$11))</f>
        <v>6.6924435251659524</v>
      </c>
      <c r="AB182">
        <f>IF(FixedParams!$H$6=1,IF(Z182&lt;=MIN(Y182:AA182),1,0),$H182)</f>
        <v>0</v>
      </c>
      <c r="AC182">
        <f>IF(FixedParams!$H$6=1,IF(AA182&lt;=MIN(Y182:AA182),1,0),IF(AA182&lt;=Y182,1,0)*(1-$H182))</f>
        <v>1</v>
      </c>
      <c r="AD182" s="23">
        <f>$Z$13*IF(AB182=1,1,IF(AC182=1,FixedParams!$C$46,FixedParams!$C$47))</f>
        <v>0.34188853998947488</v>
      </c>
      <c r="AE182">
        <f>EXP($C182*FixedParams!$B$41)*EXP(IF(AB182+AC182=1,(1-FixedParams!$B$41)*$D182,0))*($B182^((FixedParams!$B$41-1)*$B$11/($B$11-1)))*((1/$B182-1)^$B$11*(AD182)^($B$11-1)+1)^((FixedParams!$B$41-$B$11)/($B$11-1))/((1+IF(AB182=1,FixedParams!$C$25,IF(AC182=1,FixedParams!$C$23,FixedParams!$C$24)))^FixedParams!$B$41)</f>
        <v>9.234961348374085E-2</v>
      </c>
      <c r="AF182">
        <f t="shared" si="75"/>
        <v>1.0090096487276368</v>
      </c>
      <c r="AG182">
        <f t="shared" si="76"/>
        <v>37.836593982015231</v>
      </c>
      <c r="AH182">
        <f t="shared" si="77"/>
        <v>16.220872794735289</v>
      </c>
      <c r="AI182">
        <f t="shared" si="78"/>
        <v>54.057466776750516</v>
      </c>
      <c r="AJ182" s="23">
        <f t="shared" si="79"/>
        <v>0.42870858836938425</v>
      </c>
      <c r="AK182" s="23">
        <f t="shared" si="80"/>
        <v>2.2017249290796528</v>
      </c>
      <c r="AL182" s="22">
        <f>IF(AB182=1,AG182*(1+FixedParams!$C$25)+AH182*(1+FixedParams!$C$28)/$Z$12,IF(AC182=1,AG182*(1+FixedParams!$C$23)+AH182*(1+FixedParams!$C$26)/$Z$12,AG182*(1+FixedParams!$C$24)+AH182*(1+FixedParams!$C$27)/$Z$12))</f>
        <v>98.561386990023351</v>
      </c>
      <c r="AM182" s="23">
        <f t="shared" si="81"/>
        <v>14.727264655935866</v>
      </c>
      <c r="AN182" s="23">
        <f>AM182^((FixedParams!$B$41-1)/FixedParams!$B$41)*EXP($C182)</f>
        <v>0.23918440898986323</v>
      </c>
      <c r="AO182" s="23">
        <f t="shared" si="82"/>
        <v>8.4744256493879497E-2</v>
      </c>
      <c r="AP182" s="23">
        <f t="shared" si="83"/>
        <v>-0.13575215601418572</v>
      </c>
      <c r="AR182" s="23">
        <f>EXP(-$D$17)*(($B182*FixedParams!$B$30)^$B$11*(1+FixedParams!$C$24)^(1-$B$11)+(1-$B182)^$B$11*((1+FixedParams!$C$27)/$AS$12)^(1-$B$11))^(1/(1-$B$11))</f>
        <v>6.9536943154921653</v>
      </c>
      <c r="AS182" s="23">
        <f>EXP($D182-$D$17)*(($B182*FixedParams!$C$31)^$B$11*(1+FixedParams!$C$25)^(1-$B$11)+(1-$B182)^$B$11*((1+FixedParams!$C$28)/$AS$12)^(1-$B$11))^(1/(1-$B$11))</f>
        <v>7.228726855090275</v>
      </c>
      <c r="AT182" s="23">
        <f>EXP($D182-$D$17)*(($B182*FixedParams!$C$30)^$B$11*(1+FixedParams!$C$23)^(1-$B$11)+(1-$B182)^$B$11*((1+FixedParams!$C$26)/$AS$12)^(1-$B$11))^(1/(1-$B$11))</f>
        <v>6.9042724387806524</v>
      </c>
      <c r="AU182">
        <f>IF(FixedParams!$H$6=1,IF(AS182&lt;=MIN(AR182:AT182),1,0),$H182)</f>
        <v>0</v>
      </c>
      <c r="AV182">
        <f>IF(FixedParams!$H$6=1,IF(AT182&lt;=MIN(AR182:AT182),1,0),IF(AT182&lt;=AR182,1,0)*(1-$H182))</f>
        <v>1</v>
      </c>
      <c r="AW182" s="23">
        <f>$AS$13*IF(AU182=1,1,IF(AV182=1,FixedParams!$C$46,FixedParams!$C$47))</f>
        <v>0.32315108629483641</v>
      </c>
      <c r="AX182">
        <f>EXP($C182*FixedParams!$B$41)*EXP(IF(AU182+AV182=1,(1-FixedParams!$B$41)*$D182,0))*($B182^((FixedParams!$B$41-1)*$B$11/($B$11-1)))*((1/$B182-1)^$B$11*(AW182)^($B$11-1)+1)^((FixedParams!$B$41-$B$11)/($B$11-1))/((1+IF(AU182=1,FixedParams!$C$25,IF(AV182=1,FixedParams!$C$23,FixedParams!$C$24)))^FixedParams!$B$41)</f>
        <v>9.380267378063134E-2</v>
      </c>
      <c r="AY182">
        <f t="shared" si="84"/>
        <v>0.99758416217535972</v>
      </c>
      <c r="AZ182">
        <f t="shared" si="85"/>
        <v>41.005038931881302</v>
      </c>
      <c r="BA182">
        <f t="shared" si="86"/>
        <v>16.154035289352802</v>
      </c>
      <c r="BB182">
        <f t="shared" si="87"/>
        <v>57.159074221234107</v>
      </c>
      <c r="BC182" s="23">
        <f t="shared" si="88"/>
        <v>0.39395244365426235</v>
      </c>
      <c r="BD182" s="23">
        <f t="shared" si="89"/>
        <v>2.1469273143043317</v>
      </c>
      <c r="BE182" s="22">
        <f>IF(AU182=1,AZ182*(1+FixedParams!$C$25)+BA182*(1+FixedParams!$C$28)/$AS$12,IF(AV182=1,AZ182*(1+FixedParams!$C$23)+BA182*(1+FixedParams!$C$26)/$AS$12,AZ182*(1+FixedParams!$C$24)+BA182*(1+FixedParams!$C$27)/$AS$12))</f>
        <v>105.16358866040881</v>
      </c>
      <c r="BF182" s="23">
        <f t="shared" si="90"/>
        <v>15.231668447744728</v>
      </c>
      <c r="BG182" s="23">
        <f>BF182^((FixedParams!$B$41-1)/FixedParams!$B$41)*EXP($C182)</f>
        <v>0.23917634624169434</v>
      </c>
      <c r="BH182" s="23">
        <f t="shared" si="91"/>
        <v>0.14053473288007406</v>
      </c>
      <c r="BI182" s="23">
        <f t="shared" si="92"/>
        <v>-0.10207595940568444</v>
      </c>
      <c r="BJ182" s="23">
        <f t="shared" si="66"/>
        <v>-8.8395697496446074E-2</v>
      </c>
      <c r="BK182" s="23"/>
    </row>
    <row r="183" spans="1:63">
      <c r="A183">
        <v>0.83000000000000007</v>
      </c>
      <c r="B183">
        <f t="shared" si="67"/>
        <v>0.37726500665425766</v>
      </c>
      <c r="C183">
        <f>(D183-$D$17)*FixedParams!$B$41+$D$9*($A183-0.5)^2+$A183*$B$10</f>
        <v>-1.4252835307452747</v>
      </c>
      <c r="D183">
        <f>(A183-$B$6)*FixedParams!$B$40/(FixedParams!$B$39*Sectors!$B$6)</f>
        <v>0.17427847792064841</v>
      </c>
      <c r="E183">
        <f t="shared" si="68"/>
        <v>0.24044028133080983</v>
      </c>
      <c r="F183" s="23">
        <f>EXP(-$D$17)*(($B183*FixedParams!$B$30)^$B$11*(1+FixedParams!$B$23)^(1-$B$11)+(1-$B183)^$B$11*((1+FixedParams!$B$26)/$B$12)^(1-$B$11))^(1/(1-$B$11))</f>
        <v>4.8618168405824225</v>
      </c>
      <c r="G183" s="23">
        <f>EXP($D183-$D$17)*(($B183*FixedParams!$B$31)^$B$11*(1+FixedParams!$B$25)^(1-$B$11)+(1-$B183)^$B$11*((1+FixedParams!$B$28)/$B$12)^(1-$B$11))^(1/(1-$B$11))</f>
        <v>5.5183266936575217</v>
      </c>
      <c r="H183">
        <f t="shared" si="69"/>
        <v>0</v>
      </c>
      <c r="I183" s="23">
        <f>$B$13*IF(H183=1,1,FixedParams!$B$46)</f>
        <v>0.39101505882574561</v>
      </c>
      <c r="J183">
        <f>EXP($C183*FixedParams!$B$41)*EXP(IF(H183=1,(1-FixedParams!$B$41)*$D183,0))*($B183^((FixedParams!$B$41-1)*$B$11/($B$11-1)))*((1/$B183-1)^$B$11*(I183)^($B$11-1)+1)^((FixedParams!$B$41-$B$11)/($B$11-1))/((1+IF(H183=1,FixedParams!$B$25,FixedParams!$B$24))^FixedParams!$B$41)</f>
        <v>9.6282959532298651E-2</v>
      </c>
      <c r="K183">
        <f t="shared" si="93"/>
        <v>0.72485776291695603</v>
      </c>
      <c r="L183">
        <f>K183*FixedParams!$B$8/K$15</f>
        <v>32.873107494637836</v>
      </c>
      <c r="M183">
        <f t="shared" si="64"/>
        <v>17.045749624268598</v>
      </c>
      <c r="N183">
        <f t="shared" si="70"/>
        <v>49.918857118906431</v>
      </c>
      <c r="O183" s="23">
        <f t="shared" si="71"/>
        <v>0.51853173987427414</v>
      </c>
      <c r="P183" s="23">
        <f t="shared" si="72"/>
        <v>1.9010435979203366</v>
      </c>
      <c r="Q183" s="22">
        <f>IF(H183=1,L183*(1+FixedParams!$B$25)+M183*FixedParams!$B$33*(1+FixedParams!$B$28)/FixedParams!$B$32,L183*(1+FixedParams!$B$23)+M183*FixedParams!$B$33*(1+FixedParams!$B$26)/FixedParams!$B$32)</f>
        <v>82.316398382808273</v>
      </c>
      <c r="R183" s="23">
        <f t="shared" si="73"/>
        <v>16.931201047250301</v>
      </c>
      <c r="S183" s="23">
        <f>R183^((FixedParams!$B$41-1)/FixedParams!$B$41)*EXP($C183)</f>
        <v>0.23976032010444853</v>
      </c>
      <c r="T183" s="7">
        <f>(L183*FixedParams!$B$32*(FixedParams!$C$25-FixedParams!$C$23)+FixedParams!$B$33*(FixedParams!$C$28-FixedParams!$C$26)*M183)/N183</f>
        <v>3013.1283371217919</v>
      </c>
      <c r="U183" s="7">
        <f>(L183*FixedParams!$B$32*(FixedParams!$C$25-FixedParams!$C$23)*$Z$12/$B$12+FixedParams!$B$33*(FixedParams!$C$28-FixedParams!$C$26)*M183)/N183</f>
        <v>2293.6665962458865</v>
      </c>
      <c r="V183" s="14">
        <f t="shared" si="65"/>
        <v>-0.28225516773237891</v>
      </c>
      <c r="W183" s="14">
        <f t="shared" si="94"/>
        <v>0.90463236594111396</v>
      </c>
      <c r="X183" s="23"/>
      <c r="Y183" s="23">
        <f>EXP(-$D$17)*(($B183*FixedParams!$B$30)^$B$11*(1+FixedParams!$C$24)^(1-$B$11)+(1-$B183)^$B$11*((1+FixedParams!$C$27)/$Z$12)^(1-$B$11))^(1/(1-$B$11))</f>
        <v>6.7210259553328759</v>
      </c>
      <c r="Z183" s="23">
        <f>EXP($D183-$D$17)*(($B183*FixedParams!$C$31)^$B$11*(1+FixedParams!$C$25)^(1-$B$11)+(1-$B183)^$B$11*((1+FixedParams!$C$28)/$Z$12)^(1-$B$11))^(1/(1-$B$11))</f>
        <v>7.0086204472931559</v>
      </c>
      <c r="AA183" s="23">
        <f>EXP($D183-$D$17)*(($B183*FixedParams!$C$30)^$B$11*(1+FixedParams!$C$23)^(1-$B$11)+(1-$B183)^$B$11*((1+FixedParams!$C$26)/$Z$12)^(1-$B$11))^(1/(1-$B$11))</f>
        <v>6.7001642221825088</v>
      </c>
      <c r="AB183">
        <f>IF(FixedParams!$H$6=1,IF(Z183&lt;=MIN(Y183:AA183),1,0),$H183)</f>
        <v>0</v>
      </c>
      <c r="AC183">
        <f>IF(FixedParams!$H$6=1,IF(AA183&lt;=MIN(Y183:AA183),1,0),IF(AA183&lt;=Y183,1,0)*(1-$H183))</f>
        <v>1</v>
      </c>
      <c r="AD183" s="23">
        <f>$Z$13*IF(AB183=1,1,IF(AC183=1,FixedParams!$C$46,FixedParams!$C$47))</f>
        <v>0.34188853998947488</v>
      </c>
      <c r="AE183">
        <f>EXP($C183*FixedParams!$B$41)*EXP(IF(AB183+AC183=1,(1-FixedParams!$B$41)*$D183,0))*($B183^((FixedParams!$B$41-1)*$B$11/($B$11-1)))*((1/$B183-1)^$B$11*(AD183)^($B$11-1)+1)^((FixedParams!$B$41-$B$11)/($B$11-1))/((1+IF(AB183=1,FixedParams!$C$25,IF(AC183=1,FixedParams!$C$23,FixedParams!$C$24)))^FixedParams!$B$41)</f>
        <v>9.3160371530489353E-2</v>
      </c>
      <c r="AF183">
        <f t="shared" si="75"/>
        <v>1.0178679715845793</v>
      </c>
      <c r="AG183">
        <f t="shared" si="76"/>
        <v>38.16876995845152</v>
      </c>
      <c r="AH183">
        <f t="shared" si="77"/>
        <v>16.181549273526372</v>
      </c>
      <c r="AI183">
        <f t="shared" si="78"/>
        <v>54.350319231977892</v>
      </c>
      <c r="AJ183" s="23">
        <f t="shared" si="79"/>
        <v>0.42394736039806208</v>
      </c>
      <c r="AK183" s="23">
        <f t="shared" si="80"/>
        <v>2.2042649357345172</v>
      </c>
      <c r="AL183" s="22">
        <f>IF(AB183=1,AG183*(1+FixedParams!$C$25)+AH183*(1+FixedParams!$C$28)/$Z$12,IF(AC183=1,AG183*(1+FixedParams!$C$23)+AH183*(1+FixedParams!$C$26)/$Z$12,AG183*(1+FixedParams!$C$24)+AH183*(1+FixedParams!$C$27)/$Z$12))</f>
        <v>98.812359776355237</v>
      </c>
      <c r="AM183" s="23">
        <f t="shared" si="81"/>
        <v>14.747751920648913</v>
      </c>
      <c r="AN183" s="23">
        <f>AM183^((FixedParams!$B$41-1)/FixedParams!$B$41)*EXP($C183)</f>
        <v>0.23979345863297938</v>
      </c>
      <c r="AO183" s="23">
        <f t="shared" si="82"/>
        <v>8.5051657636997541E-2</v>
      </c>
      <c r="AP183" s="23">
        <f t="shared" si="83"/>
        <v>-0.13806747657043669</v>
      </c>
      <c r="AR183" s="23">
        <f>EXP(-$D$17)*(($B183*FixedParams!$B$30)^$B$11*(1+FixedParams!$C$24)^(1-$B$11)+(1-$B183)^$B$11*((1+FixedParams!$C$27)/$AS$12)^(1-$B$11))^(1/(1-$B$11))</f>
        <v>6.9480668773470029</v>
      </c>
      <c r="AS183" s="23">
        <f>EXP($D183-$D$17)*(($B183*FixedParams!$C$31)^$B$11*(1+FixedParams!$C$25)^(1-$B$11)+(1-$B183)^$B$11*((1+FixedParams!$C$28)/$AS$12)^(1-$B$11))^(1/(1-$B$11))</f>
        <v>7.2402881427391002</v>
      </c>
      <c r="AT183" s="23">
        <f>EXP($D183-$D$17)*(($B183*FixedParams!$C$30)^$B$11*(1+FixedParams!$C$23)^(1-$B$11)+(1-$B183)^$B$11*((1+FixedParams!$C$26)/$AS$12)^(1-$B$11))^(1/(1-$B$11))</f>
        <v>6.911161349081544</v>
      </c>
      <c r="AU183">
        <f>IF(FixedParams!$H$6=1,IF(AS183&lt;=MIN(AR183:AT183),1,0),$H183)</f>
        <v>0</v>
      </c>
      <c r="AV183">
        <f>IF(FixedParams!$H$6=1,IF(AT183&lt;=MIN(AR183:AT183),1,0),IF(AT183&lt;=AR183,1,0)*(1-$H183))</f>
        <v>1</v>
      </c>
      <c r="AW183" s="23">
        <f>$AS$13*IF(AU183=1,1,IF(AV183=1,FixedParams!$C$46,FixedParams!$C$47))</f>
        <v>0.32315108629483641</v>
      </c>
      <c r="AX183">
        <f>EXP($C183*FixedParams!$B$41)*EXP(IF(AU183+AV183=1,(1-FixedParams!$B$41)*$D183,0))*($B183^((FixedParams!$B$41-1)*$B$11/($B$11-1)))*((1/$B183-1)^$B$11*(AW183)^($B$11-1)+1)^((FixedParams!$B$41-$B$11)/($B$11-1))/((1+IF(AU183=1,FixedParams!$C$25,IF(AV183=1,FixedParams!$C$23,FixedParams!$C$24)))^FixedParams!$B$41)</f>
        <v>9.4618807406268546E-2</v>
      </c>
      <c r="AY183">
        <f t="shared" si="84"/>
        <v>1.0062636800008158</v>
      </c>
      <c r="AZ183">
        <f t="shared" si="85"/>
        <v>41.361804786670632</v>
      </c>
      <c r="BA183">
        <f t="shared" si="86"/>
        <v>16.113616784285927</v>
      </c>
      <c r="BB183">
        <f t="shared" si="87"/>
        <v>57.475421570956556</v>
      </c>
      <c r="BC183" s="23">
        <f t="shared" si="88"/>
        <v>0.38957721664695699</v>
      </c>
      <c r="BD183" s="23">
        <f t="shared" si="89"/>
        <v>2.1490694646644051</v>
      </c>
      <c r="BE183" s="22">
        <f>IF(AU183=1,AZ183*(1+FixedParams!$C$25)+BA183*(1+FixedParams!$C$28)/$AS$12,IF(AV183=1,AZ183*(1+FixedParams!$C$23)+BA183*(1+FixedParams!$C$26)/$AS$12,AZ183*(1+FixedParams!$C$24)+BA183*(1+FixedParams!$C$27)/$AS$12))</f>
        <v>105.43135661403386</v>
      </c>
      <c r="BF183" s="23">
        <f t="shared" si="90"/>
        <v>15.255230096464919</v>
      </c>
      <c r="BG183" s="23">
        <f>BF183^((FixedParams!$B$41-1)/FixedParams!$B$41)*EXP($C183)</f>
        <v>0.23978533801921398</v>
      </c>
      <c r="BH183" s="23">
        <f t="shared" si="91"/>
        <v>0.14095857593380451</v>
      </c>
      <c r="BI183" s="23">
        <f t="shared" si="92"/>
        <v>-0.10423573417865425</v>
      </c>
      <c r="BJ183" s="23">
        <f t="shared" si="66"/>
        <v>-9.055547226941589E-2</v>
      </c>
      <c r="BK183" s="23"/>
    </row>
    <row r="184" spans="1:63">
      <c r="A184">
        <v>0.83499999999999996</v>
      </c>
      <c r="B184">
        <f t="shared" si="67"/>
        <v>0.37901259648375663</v>
      </c>
      <c r="C184">
        <f>(D184-$D$17)*FixedParams!$B$41+$D$9*($A184-0.5)^2+$A184*$B$10</f>
        <v>-1.4225265172213111</v>
      </c>
      <c r="D184">
        <f>(A184-$B$6)*FixedParams!$B$40/(FixedParams!$B$39*Sectors!$B$6)</f>
        <v>0.17696494896201612</v>
      </c>
      <c r="E184">
        <f t="shared" si="68"/>
        <v>0.24110409308666242</v>
      </c>
      <c r="F184" s="23">
        <f>EXP(-$D$17)*(($B184*FixedParams!$B$30)^$B$11*(1+FixedParams!$B$23)^(1-$B$11)+(1-$B184)^$B$11*((1+FixedParams!$B$26)/$B$12)^(1-$B$11))^(1/(1-$B$11))</f>
        <v>4.8560612284867544</v>
      </c>
      <c r="G184" s="23">
        <f>EXP($D184-$D$17)*(($B184*FixedParams!$B$31)^$B$11*(1+FixedParams!$B$25)^(1-$B$11)+(1-$B184)^$B$11*((1+FixedParams!$B$28)/$B$12)^(1-$B$11))^(1/(1-$B$11))</f>
        <v>5.5259717978873919</v>
      </c>
      <c r="H184">
        <f t="shared" si="69"/>
        <v>0</v>
      </c>
      <c r="I184" s="23">
        <f>$B$13*IF(H184=1,1,FixedParams!$B$46)</f>
        <v>0.39101505882574561</v>
      </c>
      <c r="J184">
        <f>EXP($C184*FixedParams!$B$41)*EXP(IF(H184=1,(1-FixedParams!$B$41)*$D184,0))*($B184^((FixedParams!$B$41-1)*$B$11/($B$11-1)))*((1/$B184-1)^$B$11*(I184)^($B$11-1)+1)^((FixedParams!$B$41-$B$11)/($B$11-1))/((1+IF(H184=1,FixedParams!$B$25,FixedParams!$B$24))^FixedParams!$B$41)</f>
        <v>9.7162467469677508E-2</v>
      </c>
      <c r="K184">
        <f t="shared" si="93"/>
        <v>0.73147906079825231</v>
      </c>
      <c r="L184">
        <f>K184*FixedParams!$B$8/K$15</f>
        <v>33.173390733834943</v>
      </c>
      <c r="M184">
        <f t="shared" si="64"/>
        <v>17.010763602971679</v>
      </c>
      <c r="N184">
        <f t="shared" si="70"/>
        <v>50.184154336806621</v>
      </c>
      <c r="O184" s="23">
        <f t="shared" si="71"/>
        <v>0.51278338531797063</v>
      </c>
      <c r="P184" s="23">
        <f t="shared" si="72"/>
        <v>1.8987930669181707</v>
      </c>
      <c r="Q184" s="22">
        <f>IF(H184=1,L184*(1+FixedParams!$B$25)+M184*FixedParams!$B$33*(1+FixedParams!$B$28)/FixedParams!$B$32,L184*(1+FixedParams!$B$23)+M184*FixedParams!$B$33*(1+FixedParams!$B$26)/FixedParams!$B$32)</f>
        <v>82.543333592963535</v>
      </c>
      <c r="R184" s="23">
        <f t="shared" si="73"/>
        <v>16.998000994869187</v>
      </c>
      <c r="S184" s="23">
        <f>R184^((FixedParams!$B$41-1)/FixedParams!$B$41)*EXP($C184)</f>
        <v>0.24042130697582215</v>
      </c>
      <c r="T184" s="7">
        <f>(L184*FixedParams!$B$32*(FixedParams!$C$25-FixedParams!$C$23)+FixedParams!$B$33*(FixedParams!$C$28-FixedParams!$C$26)*M184)/N184</f>
        <v>3041.51700762274</v>
      </c>
      <c r="U184" s="7">
        <f>(L184*FixedParams!$B$32*(FixedParams!$C$25-FixedParams!$C$23)*$Z$12/$B$12+FixedParams!$B$33*(FixedParams!$C$28-FixedParams!$C$26)*M184)/N184</f>
        <v>2319.3214178584954</v>
      </c>
      <c r="V184" s="14">
        <f t="shared" si="65"/>
        <v>-0.27110743229104894</v>
      </c>
      <c r="W184" s="14">
        <f t="shared" si="94"/>
        <v>0.90709379146060198</v>
      </c>
      <c r="X184" s="23"/>
      <c r="Y184" s="23">
        <f>EXP(-$D$17)*(($B184*FixedParams!$B$30)^$B$11*(1+FixedParams!$C$24)^(1-$B$11)+(1-$B184)^$B$11*((1+FixedParams!$C$27)/$Z$12)^(1-$B$11))^(1/(1-$B$11))</f>
        <v>6.7164753172321756</v>
      </c>
      <c r="Z184" s="23">
        <f>EXP($D184-$D$17)*(($B184*FixedParams!$C$31)^$B$11*(1+FixedParams!$C$25)^(1-$B$11)+(1-$B184)^$B$11*((1+FixedParams!$C$28)/$Z$12)^(1-$B$11))^(1/(1-$B$11))</f>
        <v>7.0207675649714574</v>
      </c>
      <c r="AA184" s="23">
        <f>EXP($D184-$D$17)*(($B184*FixedParams!$C$30)^$B$11*(1+FixedParams!$C$23)^(1-$B$11)+(1-$B184)^$B$11*((1+FixedParams!$C$26)/$Z$12)^(1-$B$11))^(1/(1-$B$11))</f>
        <v>6.7077615651007214</v>
      </c>
      <c r="AB184">
        <f>IF(FixedParams!$H$6=1,IF(Z184&lt;=MIN(Y184:AA184),1,0),$H184)</f>
        <v>0</v>
      </c>
      <c r="AC184">
        <f>IF(FixedParams!$H$6=1,IF(AA184&lt;=MIN(Y184:AA184),1,0),IF(AA184&lt;=Y184,1,0)*(1-$H184))</f>
        <v>1</v>
      </c>
      <c r="AD184" s="23">
        <f>$Z$13*IF(AB184=1,1,IF(AC184=1,FixedParams!$C$46,FixedParams!$C$47))</f>
        <v>0.34188853998947488</v>
      </c>
      <c r="AE184">
        <f>EXP($C184*FixedParams!$B$41)*EXP(IF(AB184+AC184=1,(1-FixedParams!$B$41)*$D184,0))*($B184^((FixedParams!$B$41-1)*$B$11/($B$11-1)))*((1/$B184-1)^$B$11*(AD184)^($B$11-1)+1)^((FixedParams!$B$41-$B$11)/($B$11-1))/((1+IF(AB184=1,FixedParams!$C$25,IF(AC184=1,FixedParams!$C$23,FixedParams!$C$24)))^FixedParams!$B$41)</f>
        <v>9.3994245772767812E-2</v>
      </c>
      <c r="AF184">
        <f t="shared" si="75"/>
        <v>1.0269788614361381</v>
      </c>
      <c r="AG184">
        <f t="shared" si="76"/>
        <v>38.510416879829314</v>
      </c>
      <c r="AH184">
        <f t="shared" si="77"/>
        <v>16.14539800967669</v>
      </c>
      <c r="AI184">
        <f t="shared" si="78"/>
        <v>54.655814889506004</v>
      </c>
      <c r="AJ184" s="23">
        <f t="shared" si="79"/>
        <v>0.41924755216381987</v>
      </c>
      <c r="AK184" s="23">
        <f t="shared" si="80"/>
        <v>2.206764360531289</v>
      </c>
      <c r="AL184" s="22">
        <f>IF(AB184=1,AG184*(1+FixedParams!$C$25)+AH184*(1+FixedParams!$C$28)/$Z$12,IF(AC184=1,AG184*(1+FixedParams!$C$23)+AH184*(1+FixedParams!$C$26)/$Z$12,AG184*(1+FixedParams!$C$24)+AH184*(1+FixedParams!$C$27)/$Z$12))</f>
        <v>99.08500178684244</v>
      </c>
      <c r="AM184" s="23">
        <f t="shared" si="81"/>
        <v>14.771694077852127</v>
      </c>
      <c r="AN184" s="23">
        <f>AM184^((FixedParams!$B$41-1)/FixedParams!$B$41)*EXP($C184)</f>
        <v>0.24045509418961791</v>
      </c>
      <c r="AO184" s="23">
        <f t="shared" si="82"/>
        <v>8.535628512364668E-2</v>
      </c>
      <c r="AP184" s="23">
        <f t="shared" si="83"/>
        <v>-0.14038296142487836</v>
      </c>
      <c r="AR184" s="23">
        <f>EXP(-$D$17)*(($B184*FixedParams!$B$30)^$B$11*(1+FixedParams!$C$24)^(1-$B$11)+(1-$B184)^$B$11*((1+FixedParams!$C$27)/$AS$12)^(1-$B$11))^(1/(1-$B$11))</f>
        <v>6.9423057585768477</v>
      </c>
      <c r="AS184" s="23">
        <f>EXP($D184-$D$17)*(($B184*FixedParams!$C$31)^$B$11*(1+FixedParams!$C$25)^(1-$B$11)+(1-$B184)^$B$11*((1+FixedParams!$C$28)/$AS$12)^(1-$B$11))^(1/(1-$B$11))</f>
        <v>7.2517236180512503</v>
      </c>
      <c r="AT184" s="23">
        <f>EXP($D184-$D$17)*(($B184*FixedParams!$C$30)^$B$11*(1+FixedParams!$C$23)^(1-$B$11)+(1-$B184)^$B$11*((1+FixedParams!$C$26)/$AS$12)^(1-$B$11))^(1/(1-$B$11))</f>
        <v>6.9179214906462194</v>
      </c>
      <c r="AU184">
        <f>IF(FixedParams!$H$6=1,IF(AS184&lt;=MIN(AR184:AT184),1,0),$H184)</f>
        <v>0</v>
      </c>
      <c r="AV184">
        <f>IF(FixedParams!$H$6=1,IF(AT184&lt;=MIN(AR184:AT184),1,0),IF(AT184&lt;=AR184,1,0)*(1-$H184))</f>
        <v>1</v>
      </c>
      <c r="AW184" s="23">
        <f>$AS$13*IF(AU184=1,1,IF(AV184=1,FixedParams!$C$46,FixedParams!$C$47))</f>
        <v>0.32315108629483641</v>
      </c>
      <c r="AX184">
        <f>EXP($C184*FixedParams!$B$41)*EXP(IF(AU184+AV184=1,(1-FixedParams!$B$41)*$D184,0))*($B184^((FixedParams!$B$41-1)*$B$11/($B$11-1)))*((1/$B184-1)^$B$11*(AW184)^($B$11-1)+1)^((FixedParams!$B$41-$B$11)/($B$11-1))/((1+IF(AU184=1,FixedParams!$C$25,IF(AV184=1,FixedParams!$C$23,FixedParams!$C$24)))^FixedParams!$B$41)</f>
        <v>9.5458294661142279E-2</v>
      </c>
      <c r="AY184">
        <f t="shared" si="84"/>
        <v>1.0151915618623564</v>
      </c>
      <c r="AZ184">
        <f t="shared" si="85"/>
        <v>41.728779481330385</v>
      </c>
      <c r="BA184">
        <f t="shared" si="86"/>
        <v>16.076364067654662</v>
      </c>
      <c r="BB184">
        <f t="shared" si="87"/>
        <v>57.805143548985043</v>
      </c>
      <c r="BC184" s="23">
        <f t="shared" si="88"/>
        <v>0.38525842997270721</v>
      </c>
      <c r="BD184" s="23">
        <f t="shared" si="89"/>
        <v>2.1511715735690657</v>
      </c>
      <c r="BE184" s="22">
        <f>IF(AU184=1,AZ184*(1+FixedParams!$C$25)+BA184*(1+FixedParams!$C$28)/$AS$12,IF(AV184=1,AZ184*(1+FixedParams!$C$23)+BA184*(1+FixedParams!$C$26)/$AS$12,AZ184*(1+FixedParams!$C$24)+BA184*(1+FixedParams!$C$27)/$AS$12))</f>
        <v>105.72224524062796</v>
      </c>
      <c r="BF184" s="23">
        <f t="shared" si="90"/>
        <v>15.282371357289312</v>
      </c>
      <c r="BG184" s="23">
        <f>BF184^((FixedParams!$B$41-1)/FixedParams!$B$41)*EXP($C184)</f>
        <v>0.24044691375810112</v>
      </c>
      <c r="BH184" s="23">
        <f t="shared" si="91"/>
        <v>0.14137843424752944</v>
      </c>
      <c r="BI184" s="23">
        <f t="shared" si="92"/>
        <v>-0.10639578336805616</v>
      </c>
      <c r="BJ184" s="23">
        <f t="shared" si="66"/>
        <v>-9.2715521458817798E-2</v>
      </c>
      <c r="BK184" s="23"/>
    </row>
    <row r="185" spans="1:63">
      <c r="A185">
        <v>0.84</v>
      </c>
      <c r="B185">
        <f t="shared" si="67"/>
        <v>0.3807601863132557</v>
      </c>
      <c r="C185">
        <f>(D185-$D$17)*FixedParams!$B$41+$D$9*($A185-0.5)^2+$A185*$B$10</f>
        <v>-1.4195570053590421</v>
      </c>
      <c r="D185">
        <f>(A185-$B$6)*FixedParams!$B$40/(FixedParams!$B$39*Sectors!$B$6)</f>
        <v>0.17965142000338391</v>
      </c>
      <c r="E185">
        <f t="shared" si="68"/>
        <v>0.2418211186321621</v>
      </c>
      <c r="F185" s="23">
        <f>EXP(-$D$17)*(($B185*FixedParams!$B$30)^$B$11*(1+FixedParams!$B$23)^(1-$B$11)+(1-$B185)^$B$11*((1+FixedParams!$B$26)/$B$12)^(1-$B$11))^(1/(1-$B$11))</f>
        <v>4.8502162797920096</v>
      </c>
      <c r="G185" s="23">
        <f>EXP($D185-$D$17)*(($B185*FixedParams!$B$31)^$B$11*(1+FixedParams!$B$25)^(1-$B$11)+(1-$B185)^$B$11*((1+FixedParams!$B$28)/$B$12)^(1-$B$11))^(1/(1-$B$11))</f>
        <v>5.5335180282688921</v>
      </c>
      <c r="H185">
        <f t="shared" si="69"/>
        <v>0</v>
      </c>
      <c r="I185" s="23">
        <f>$B$13*IF(H185=1,1,FixedParams!$B$46)</f>
        <v>0.39101505882574561</v>
      </c>
      <c r="J185">
        <f>EXP($C185*FixedParams!$B$41)*EXP(IF(H185=1,(1-FixedParams!$B$41)*$D185,0))*($B185^((FixedParams!$B$41-1)*$B$11/($B$11-1)))*((1/$B185-1)^$B$11*(I185)^($B$11-1)+1)^((FixedParams!$B$41-$B$11)/($B$11-1))/((1+IF(H185=1,FixedParams!$B$25,FixedParams!$B$24))^FixedParams!$B$41)</f>
        <v>9.806672471715823E-2</v>
      </c>
      <c r="K185">
        <f t="shared" si="93"/>
        <v>0.73828668167627953</v>
      </c>
      <c r="L185">
        <f>K185*FixedParams!$B$8/K$15</f>
        <v>33.48212392861452</v>
      </c>
      <c r="M185">
        <f t="shared" si="64"/>
        <v>16.979083162846123</v>
      </c>
      <c r="N185">
        <f t="shared" si="70"/>
        <v>50.461207091460643</v>
      </c>
      <c r="O185" s="23">
        <f t="shared" si="71"/>
        <v>0.50710890381525187</v>
      </c>
      <c r="P185" s="23">
        <f t="shared" si="72"/>
        <v>1.8965076039604616</v>
      </c>
      <c r="Q185" s="22">
        <f>IF(H185=1,L185*(1+FixedParams!$B$25)+M185*FixedParams!$B$33*(1+FixedParams!$B$28)/FixedParams!$B$32,L185*(1+FixedParams!$B$23)+M185*FixedParams!$B$33*(1+FixedParams!$B$26)/FixedParams!$B$32)</f>
        <v>82.788465745743594</v>
      </c>
      <c r="R185" s="23">
        <f t="shared" si="73"/>
        <v>17.069025579472466</v>
      </c>
      <c r="S185" s="23">
        <f>R185^((FixedParams!$B$41-1)/FixedParams!$B$41)*EXP($C185)</f>
        <v>0.2411352954954015</v>
      </c>
      <c r="T185" s="7">
        <f>(L185*FixedParams!$B$32*(FixedParams!$C$25-FixedParams!$C$23)+FixedParams!$B$33*(FixedParams!$C$28-FixedParams!$C$26)*M185)/N185</f>
        <v>3069.7532518478874</v>
      </c>
      <c r="U185" s="7">
        <f>(L185*FixedParams!$B$32*(FixedParams!$C$25-FixedParams!$C$23)*$Z$12/$B$12+FixedParams!$B$33*(FixedParams!$C$28-FixedParams!$C$26)*M185)/N185</f>
        <v>2344.8384919526138</v>
      </c>
      <c r="V185" s="14">
        <f t="shared" si="65"/>
        <v>-0.25997970808486676</v>
      </c>
      <c r="W185" s="14">
        <f t="shared" si="94"/>
        <v>0.90956880582560429</v>
      </c>
      <c r="X185" s="23"/>
      <c r="Y185" s="23">
        <f>EXP(-$D$17)*(($B185*FixedParams!$B$30)^$B$11*(1+FixedParams!$C$24)^(1-$B$11)+(1-$B185)^$B$11*((1+FixedParams!$C$27)/$Z$12)^(1-$B$11))^(1/(1-$B$11))</f>
        <v>6.7117945614814811</v>
      </c>
      <c r="Z185" s="23">
        <f>EXP($D185-$D$17)*(($B185*FixedParams!$C$31)^$B$11*(1+FixedParams!$C$25)^(1-$B$11)+(1-$B185)^$B$11*((1+FixedParams!$C$28)/$Z$12)^(1-$B$11))^(1/(1-$B$11))</f>
        <v>7.0327960252095174</v>
      </c>
      <c r="AA185" s="23">
        <f>EXP($D185-$D$17)*(($B185*FixedParams!$C$30)^$B$11*(1+FixedParams!$C$23)^(1-$B$11)+(1-$B185)^$B$11*((1+FixedParams!$C$26)/$Z$12)^(1-$B$11))^(1/(1-$B$11))</f>
        <v>6.7152355894030675</v>
      </c>
      <c r="AB185">
        <f>IF(FixedParams!$H$6=1,IF(Z185&lt;=MIN(Y185:AA185),1,0),$H185)</f>
        <v>0</v>
      </c>
      <c r="AC185">
        <f>IF(FixedParams!$H$6=1,IF(AA185&lt;=MIN(Y185:AA185),1,0),IF(AA185&lt;=Y185,1,0)*(1-$H185))</f>
        <v>0</v>
      </c>
      <c r="AD185" s="23">
        <f>$Z$13*IF(AB185=1,1,IF(AC185=1,FixedParams!$C$46,FixedParams!$C$47))</f>
        <v>0.47134174698899522</v>
      </c>
      <c r="AE185">
        <f>EXP($C185*FixedParams!$B$41)*EXP(IF(AB185+AC185=1,(1-FixedParams!$B$41)*$D185,0))*($B185^((FixedParams!$B$41-1)*$B$11/($B$11-1)))*((1/$B185-1)^$B$11*(AD185)^($B$11-1)+1)^((FixedParams!$B$41-$B$11)/($B$11-1))/((1+IF(AB185=1,FixedParams!$C$25,IF(AC185=1,FixedParams!$C$23,FixedParams!$C$24)))^FixedParams!$B$41)</f>
        <v>6.0321263533915474E-2</v>
      </c>
      <c r="AF185">
        <f t="shared" si="75"/>
        <v>0.65906866995040714</v>
      </c>
      <c r="AG185">
        <f t="shared" si="76"/>
        <v>24.714246987257113</v>
      </c>
      <c r="AH185">
        <f t="shared" si="77"/>
        <v>16.586786488097694</v>
      </c>
      <c r="AI185">
        <f t="shared" si="78"/>
        <v>41.301033475354807</v>
      </c>
      <c r="AJ185" s="23">
        <f t="shared" si="79"/>
        <v>0.67114270148105215</v>
      </c>
      <c r="AK185" s="23">
        <f t="shared" si="80"/>
        <v>2.2080911627130355</v>
      </c>
      <c r="AL185" s="22">
        <f>IF(AB185=1,AG185*(1+FixedParams!$C$25)+AH185*(1+FixedParams!$C$28)/$Z$12,IF(AC185=1,AG185*(1+FixedParams!$C$23)+AH185*(1+FixedParams!$C$26)/$Z$12,AG185*(1+FixedParams!$C$24)+AH185*(1+FixedParams!$C$27)/$Z$12))</f>
        <v>99.379437798139293</v>
      </c>
      <c r="AM185" s="23">
        <f t="shared" si="81"/>
        <v>14.806686481208905</v>
      </c>
      <c r="AN185" s="23">
        <f>AM185^((FixedParams!$B$41-1)/FixedParams!$B$41)*EXP($C185)</f>
        <v>0.24116961846223681</v>
      </c>
      <c r="AO185" s="23">
        <f t="shared" si="82"/>
        <v>-0.2003173414056714</v>
      </c>
      <c r="AP185" s="23">
        <f t="shared" si="83"/>
        <v>-0.14218658335850509</v>
      </c>
      <c r="AR185" s="23">
        <f>EXP(-$D$17)*(($B185*FixedParams!$B$30)^$B$11*(1+FixedParams!$C$24)^(1-$B$11)+(1-$B185)^$B$11*((1+FixedParams!$C$27)/$AS$12)^(1-$B$11))^(1/(1-$B$11))</f>
        <v>6.936411617784966</v>
      </c>
      <c r="AS185" s="23">
        <f>EXP($D185-$D$17)*(($B185*FixedParams!$C$31)^$B$11*(1+FixedParams!$C$25)^(1-$B$11)+(1-$B185)^$B$11*((1+FixedParams!$C$28)/$AS$12)^(1-$B$11))^(1/(1-$B$11))</f>
        <v>7.2630330301406678</v>
      </c>
      <c r="AT185" s="23">
        <f>EXP($D185-$D$17)*(($B185*FixedParams!$C$30)^$B$11*(1+FixedParams!$C$23)^(1-$B$11)+(1-$B185)^$B$11*((1+FixedParams!$C$26)/$AS$12)^(1-$B$11))^(1/(1-$B$11))</f>
        <v>6.9245529985667771</v>
      </c>
      <c r="AU185">
        <f>IF(FixedParams!$H$6=1,IF(AS185&lt;=MIN(AR185:AT185),1,0),$H185)</f>
        <v>0</v>
      </c>
      <c r="AV185">
        <f>IF(FixedParams!$H$6=1,IF(AT185&lt;=MIN(AR185:AT185),1,0),IF(AT185&lt;=AR185,1,0)*(1-$H185))</f>
        <v>1</v>
      </c>
      <c r="AW185" s="23">
        <f>$AS$13*IF(AU185=1,1,IF(AV185=1,FixedParams!$C$46,FixedParams!$C$47))</f>
        <v>0.32315108629483641</v>
      </c>
      <c r="AX185">
        <f>EXP($C185*FixedParams!$B$41)*EXP(IF(AU185+AV185=1,(1-FixedParams!$B$41)*$D185,0))*($B185^((FixedParams!$B$41-1)*$B$11/($B$11-1)))*((1/$B185-1)^$B$11*(AW185)^($B$11-1)+1)^((FixedParams!$B$41-$B$11)/($B$11-1))/((1+IF(AU185=1,FixedParams!$C$25,IF(AV185=1,FixedParams!$C$23,FixedParams!$C$24)))^FixedParams!$B$41)</f>
        <v>9.6321662119280019E-2</v>
      </c>
      <c r="AY185">
        <f t="shared" si="84"/>
        <v>1.024373407833933</v>
      </c>
      <c r="AZ185">
        <f t="shared" si="85"/>
        <v>42.106193203206274</v>
      </c>
      <c r="BA185">
        <f t="shared" si="86"/>
        <v>16.042255173869609</v>
      </c>
      <c r="BB185">
        <f t="shared" si="87"/>
        <v>58.14844837707588</v>
      </c>
      <c r="BC185" s="23">
        <f t="shared" si="88"/>
        <v>0.38099514473913626</v>
      </c>
      <c r="BD185" s="23">
        <f t="shared" si="89"/>
        <v>2.1532336830260594</v>
      </c>
      <c r="BE185" s="22">
        <f>IF(AU185=1,AZ185*(1+FixedParams!$C$25)+BA185*(1+FixedParams!$C$28)/$AS$12,IF(AV185=1,AZ185*(1+FixedParams!$C$23)+BA185*(1+FixedParams!$C$26)/$AS$12,AZ185*(1+FixedParams!$C$24)+BA185*(1+FixedParams!$C$27)/$AS$12))</f>
        <v>106.03644201410737</v>
      </c>
      <c r="BF185" s="23">
        <f t="shared" si="90"/>
        <v>15.313110035558177</v>
      </c>
      <c r="BG185" s="23">
        <f>BF185^((FixedParams!$B$41-1)/FixedParams!$B$41)*EXP($C185)</f>
        <v>0.24116149983526908</v>
      </c>
      <c r="BH185" s="23">
        <f t="shared" si="91"/>
        <v>0.14179433082142587</v>
      </c>
      <c r="BI185" s="23">
        <f t="shared" si="92"/>
        <v>-0.10855612480514995</v>
      </c>
      <c r="BJ185" s="23">
        <f t="shared" si="66"/>
        <v>-9.4875862895911586E-2</v>
      </c>
      <c r="BK185" s="23"/>
    </row>
    <row r="186" spans="1:63">
      <c r="A186">
        <v>0.84499999999999997</v>
      </c>
      <c r="B186">
        <f t="shared" si="67"/>
        <v>0.38250777614275477</v>
      </c>
      <c r="C186">
        <f>(D186-$D$17)*FixedParams!$B$41+$D$9*($A186-0.5)^2+$A186*$B$10</f>
        <v>-1.4163749951584679</v>
      </c>
      <c r="D186">
        <f>(A186-$B$6)*FixedParams!$B$40/(FixedParams!$B$39*Sectors!$B$6)</f>
        <v>0.1823378910447517</v>
      </c>
      <c r="E186">
        <f t="shared" si="68"/>
        <v>0.24259182144016972</v>
      </c>
      <c r="F186" s="23">
        <f>EXP(-$D$17)*(($B186*FixedParams!$B$30)^$B$11*(1+FixedParams!$B$23)^(1-$B$11)+(1-$B186)^$B$11*((1+FixedParams!$B$26)/$B$12)^(1-$B$11))^(1/(1-$B$11))</f>
        <v>4.8442826164524524</v>
      </c>
      <c r="G186" s="23">
        <f>EXP($D186-$D$17)*(($B186*FixedParams!$B$31)^$B$11*(1+FixedParams!$B$25)^(1-$B$11)+(1-$B186)^$B$11*((1+FixedParams!$B$28)/$B$12)^(1-$B$11))^(1/(1-$B$11))</f>
        <v>5.5409652967718408</v>
      </c>
      <c r="H186">
        <f t="shared" si="69"/>
        <v>0</v>
      </c>
      <c r="I186" s="23">
        <f>$B$13*IF(H186=1,1,FixedParams!$B$46)</f>
        <v>0.39101505882574561</v>
      </c>
      <c r="J186">
        <f>EXP($C186*FixedParams!$B$41)*EXP(IF(H186=1,(1-FixedParams!$B$41)*$D186,0))*($B186^((FixedParams!$B$41-1)*$B$11/($B$11-1)))*((1/$B186-1)^$B$11*(I186)^($B$11-1)+1)^((FixedParams!$B$41-$B$11)/($B$11-1))/((1+IF(H186=1,FixedParams!$B$25,FixedParams!$B$24))^FixedParams!$B$41)</f>
        <v>9.8996303163949292E-2</v>
      </c>
      <c r="K186">
        <f t="shared" si="93"/>
        <v>0.74528493096846871</v>
      </c>
      <c r="L186">
        <f>K186*FixedParams!$B$8/K$15</f>
        <v>33.799502334456001</v>
      </c>
      <c r="M186">
        <f t="shared" si="64"/>
        <v>16.950689446734966</v>
      </c>
      <c r="N186">
        <f t="shared" si="70"/>
        <v>50.750191781190964</v>
      </c>
      <c r="O186" s="23">
        <f t="shared" si="71"/>
        <v>0.50150707187942933</v>
      </c>
      <c r="P186" s="23">
        <f t="shared" si="72"/>
        <v>1.8941874522406925</v>
      </c>
      <c r="Q186" s="22">
        <f>IF(H186=1,L186*(1+FixedParams!$B$25)+M186*FixedParams!$B$33*(1+FixedParams!$B$28)/FixedParams!$B$32,L186*(1+FixedParams!$B$23)+M186*FixedParams!$B$33*(1+FixedParams!$B$26)/FixedParams!$B$32)</f>
        <v>83.051953118204835</v>
      </c>
      <c r="R186" s="23">
        <f t="shared" si="73"/>
        <v>17.144324494227206</v>
      </c>
      <c r="S186" s="23">
        <f>R186^((FixedParams!$B$41-1)/FixedParams!$B$41)*EXP($C186)</f>
        <v>0.24190274667166656</v>
      </c>
      <c r="T186" s="7">
        <f>(L186*FixedParams!$B$32*(FixedParams!$C$25-FixedParams!$C$23)+FixedParams!$B$33*(FixedParams!$C$28-FixedParams!$C$26)*M186)/N186</f>
        <v>3097.8373307256634</v>
      </c>
      <c r="U186" s="7">
        <f>(L186*FixedParams!$B$32*(FixedParams!$C$25-FixedParams!$C$23)*$Z$12/$B$12+FixedParams!$B$33*(FixedParams!$C$28-FixedParams!$C$26)*M186)/N186</f>
        <v>2370.2180543290797</v>
      </c>
      <c r="V186" s="14">
        <f t="shared" si="65"/>
        <v>-0.24887163589249273</v>
      </c>
      <c r="W186" s="14">
        <f t="shared" si="94"/>
        <v>0.91205799427203615</v>
      </c>
      <c r="X186" s="23"/>
      <c r="Y186" s="23">
        <f>EXP(-$D$17)*(($B186*FixedParams!$B$30)^$B$11*(1+FixedParams!$C$24)^(1-$B$11)+(1-$B186)^$B$11*((1+FixedParams!$C$27)/$Z$12)^(1-$B$11))^(1/(1-$B$11))</f>
        <v>6.7069842391746954</v>
      </c>
      <c r="Z186" s="23">
        <f>EXP($D186-$D$17)*(($B186*FixedParams!$C$31)^$B$11*(1+FixedParams!$C$25)^(1-$B$11)+(1-$B186)^$B$11*((1+FixedParams!$C$28)/$Z$12)^(1-$B$11))^(1/(1-$B$11))</f>
        <v>7.0447055021595517</v>
      </c>
      <c r="AA186" s="23">
        <f>EXP($D186-$D$17)*(($B186*FixedParams!$C$30)^$B$11*(1+FixedParams!$C$23)^(1-$B$11)+(1-$B186)^$B$11*((1+FixedParams!$C$26)/$Z$12)^(1-$B$11))^(1/(1-$B$11))</f>
        <v>6.7225863405805484</v>
      </c>
      <c r="AB186">
        <f>IF(FixedParams!$H$6=1,IF(Z186&lt;=MIN(Y186:AA186),1,0),$H186)</f>
        <v>0</v>
      </c>
      <c r="AC186">
        <f>IF(FixedParams!$H$6=1,IF(AA186&lt;=MIN(Y186:AA186),1,0),IF(AA186&lt;=Y186,1,0)*(1-$H186))</f>
        <v>0</v>
      </c>
      <c r="AD186" s="23">
        <f>$Z$13*IF(AB186=1,1,IF(AC186=1,FixedParams!$C$46,FixedParams!$C$47))</f>
        <v>0.47134174698899522</v>
      </c>
      <c r="AE186">
        <f>EXP($C186*FixedParams!$B$41)*EXP(IF(AB186+AC186=1,(1-FixedParams!$B$41)*$D186,0))*($B186^((FixedParams!$B$41-1)*$B$11/($B$11-1)))*((1/$B186-1)^$B$11*(AD186)^($B$11-1)+1)^((FixedParams!$B$41-$B$11)/($B$11-1))/((1+IF(AB186=1,FixedParams!$C$25,IF(AC186=1,FixedParams!$C$23,FixedParams!$C$24)))^FixedParams!$B$41)</f>
        <v>6.0908525833891398E-2</v>
      </c>
      <c r="AF186">
        <f t="shared" si="75"/>
        <v>0.66548508367057946</v>
      </c>
      <c r="AG186">
        <f t="shared" si="76"/>
        <v>24.954854439383002</v>
      </c>
      <c r="AH186">
        <f t="shared" si="77"/>
        <v>16.56325691174851</v>
      </c>
      <c r="AI186">
        <f t="shared" si="78"/>
        <v>41.518111351131509</v>
      </c>
      <c r="AJ186" s="23">
        <f t="shared" si="79"/>
        <v>0.66372885291644401</v>
      </c>
      <c r="AK186" s="23">
        <f t="shared" si="80"/>
        <v>2.2065086306378778</v>
      </c>
      <c r="AL186" s="22">
        <f>IF(AB186=1,AG186*(1+FixedParams!$C$25)+AH186*(1+FixedParams!$C$28)/$Z$12,IF(AC186=1,AG186*(1+FixedParams!$C$23)+AH186*(1+FixedParams!$C$26)/$Z$12,AG186*(1+FixedParams!$C$24)+AH186*(1+FixedParams!$C$27)/$Z$12))</f>
        <v>99.695779123782245</v>
      </c>
      <c r="AM186" s="23">
        <f t="shared" si="81"/>
        <v>14.864471954693302</v>
      </c>
      <c r="AN186" s="23">
        <f>AM186^((FixedParams!$B$41-1)/FixedParams!$B$41)*EXP($C186)</f>
        <v>0.2419373015815971</v>
      </c>
      <c r="AO186" s="23">
        <f t="shared" si="82"/>
        <v>-0.20078564672095392</v>
      </c>
      <c r="AP186" s="23">
        <f t="shared" si="83"/>
        <v>-0.14269325246609138</v>
      </c>
      <c r="AR186" s="23">
        <f>EXP(-$D$17)*(($B186*FixedParams!$B$30)^$B$11*(1+FixedParams!$C$24)^(1-$B$11)+(1-$B186)^$B$11*((1+FixedParams!$C$27)/$AS$12)^(1-$B$11))^(1/(1-$B$11))</f>
        <v>6.930385122103119</v>
      </c>
      <c r="AS186" s="23">
        <f>EXP($D186-$D$17)*(($B186*FixedParams!$C$31)^$B$11*(1+FixedParams!$C$25)^(1-$B$11)+(1-$B186)^$B$11*((1+FixedParams!$C$28)/$AS$12)^(1-$B$11))^(1/(1-$B$11))</f>
        <v>7.2742161389163584</v>
      </c>
      <c r="AT186" s="23">
        <f>EXP($D186-$D$17)*(($B186*FixedParams!$C$30)^$B$11*(1+FixedParams!$C$23)^(1-$B$11)+(1-$B186)^$B$11*((1+FixedParams!$C$26)/$AS$12)^(1-$B$11))^(1/(1-$B$11))</f>
        <v>6.9310560180215735</v>
      </c>
      <c r="AU186">
        <f>IF(FixedParams!$H$6=1,IF(AS186&lt;=MIN(AR186:AT186),1,0),$H186)</f>
        <v>0</v>
      </c>
      <c r="AV186">
        <f>IF(FixedParams!$H$6=1,IF(AT186&lt;=MIN(AR186:AT186),1,0),IF(AT186&lt;=AR186,1,0)*(1-$H186))</f>
        <v>0</v>
      </c>
      <c r="AW186" s="23">
        <f>$AS$13*IF(AU186=1,1,IF(AV186=1,FixedParams!$C$46,FixedParams!$C$47))</f>
        <v>0.44550951476843526</v>
      </c>
      <c r="AX186">
        <f>EXP($C186*FixedParams!$B$41)*EXP(IF(AU186+AV186=1,(1-FixedParams!$B$41)*$D186,0))*($B186^((FixedParams!$B$41-1)*$B$11/($B$11-1)))*((1/$B186-1)^$B$11*(AW186)^($B$11-1)+1)^((FixedParams!$B$41-$B$11)/($B$11-1))/((1+IF(AU186=1,FixedParams!$C$25,IF(AV186=1,FixedParams!$C$23,FixedParams!$C$24)))^FixedParams!$B$41)</f>
        <v>6.1916637073592191E-2</v>
      </c>
      <c r="AY186">
        <f t="shared" si="84"/>
        <v>0.65847863424687503</v>
      </c>
      <c r="AZ186">
        <f t="shared" si="85"/>
        <v>27.066329896643648</v>
      </c>
      <c r="BA186">
        <f t="shared" si="86"/>
        <v>16.508274547642785</v>
      </c>
      <c r="BB186">
        <f t="shared" si="87"/>
        <v>43.574604444286436</v>
      </c>
      <c r="BC186" s="23">
        <f t="shared" si="88"/>
        <v>0.60991920998088067</v>
      </c>
      <c r="BD186" s="23">
        <f t="shared" si="89"/>
        <v>2.1550472188376304</v>
      </c>
      <c r="BE186" s="22">
        <f>IF(AU186=1,AZ186*(1+FixedParams!$C$25)+BA186*(1+FixedParams!$C$28)/$AS$12,IF(AV186=1,AZ186*(1+FixedParams!$C$23)+BA186*(1+FixedParams!$C$26)/$AS$12,AZ186*(1+FixedParams!$C$24)+BA186*(1+FixedParams!$C$27)/$AS$12))</f>
        <v>106.37413951434922</v>
      </c>
      <c r="BF186" s="23">
        <f t="shared" si="90"/>
        <v>15.348950691800594</v>
      </c>
      <c r="BG186" s="23">
        <f>BF186^((FixedParams!$B$41-1)/FixedParams!$B$41)*EXP($C186)</f>
        <v>0.24192953424025329</v>
      </c>
      <c r="BH186" s="23">
        <f t="shared" si="91"/>
        <v>-0.15244088307338485</v>
      </c>
      <c r="BI186" s="23">
        <f t="shared" si="92"/>
        <v>-0.1106200727039522</v>
      </c>
      <c r="BJ186" s="23">
        <f t="shared" si="66"/>
        <v>-9.6939810794713838E-2</v>
      </c>
      <c r="BK186" s="23"/>
    </row>
    <row r="187" spans="1:63">
      <c r="A187">
        <v>0.85</v>
      </c>
      <c r="B187">
        <f t="shared" si="67"/>
        <v>0.38425536597225385</v>
      </c>
      <c r="C187">
        <f>(D187-$D$17)*FixedParams!$B$41+$D$9*($A187-0.5)^2+$A187*$B$10</f>
        <v>-1.4129804866195883</v>
      </c>
      <c r="D187">
        <f>(A187-$B$6)*FixedParams!$B$40/(FixedParams!$B$39*Sectors!$B$6)</f>
        <v>0.1850243620861195</v>
      </c>
      <c r="E187">
        <f t="shared" si="68"/>
        <v>0.24341670068726592</v>
      </c>
      <c r="F187" s="23">
        <f>EXP(-$D$17)*(($B187*FixedParams!$B$30)^$B$11*(1+FixedParams!$B$23)^(1-$B$11)+(1-$B187)^$B$11*((1+FixedParams!$B$26)/$B$12)^(1-$B$11))^(1/(1-$B$11))</f>
        <v>4.8382608650080483</v>
      </c>
      <c r="G187" s="23">
        <f>EXP($D187-$D$17)*(($B187*FixedParams!$B$31)^$B$11*(1+FixedParams!$B$25)^(1-$B$11)+(1-$B187)^$B$11*((1+FixedParams!$B$28)/$B$12)^(1-$B$11))^(1/(1-$B$11))</f>
        <v>5.548313523673241</v>
      </c>
      <c r="H187">
        <f t="shared" si="69"/>
        <v>0</v>
      </c>
      <c r="I187" s="23">
        <f>$B$13*IF(H187=1,1,FixedParams!$B$46)</f>
        <v>0.39101505882574561</v>
      </c>
      <c r="J187">
        <f>EXP($C187*FixedParams!$B$41)*EXP(IF(H187=1,(1-FixedParams!$B$41)*$D187,0))*($B187^((FixedParams!$B$41-1)*$B$11/($B$11-1)))*((1/$B187-1)^$B$11*(I187)^($B$11-1)+1)^((FixedParams!$B$41-$B$11)/($B$11-1))/((1+IF(H187=1,FixedParams!$B$25,FixedParams!$B$24))^FixedParams!$B$41)</f>
        <v>9.995179360727037E-2</v>
      </c>
      <c r="K187">
        <f t="shared" si="93"/>
        <v>0.75247825643954447</v>
      </c>
      <c r="L187">
        <f>K187*FixedParams!$B$8/K$15</f>
        <v>34.125727662447254</v>
      </c>
      <c r="M187">
        <f t="shared" si="64"/>
        <v>16.925565502797525</v>
      </c>
      <c r="N187">
        <f t="shared" si="70"/>
        <v>51.051293165244779</v>
      </c>
      <c r="O187" s="23">
        <f t="shared" si="71"/>
        <v>0.49597669155119034</v>
      </c>
      <c r="P187" s="23">
        <f t="shared" si="72"/>
        <v>1.8918328567454248</v>
      </c>
      <c r="Q187" s="22">
        <f>IF(H187=1,L187*(1+FixedParams!$B$25)+M187*FixedParams!$B$33*(1+FixedParams!$B$28)/FixedParams!$B$32,L187*(1+FixedParams!$B$23)+M187*FixedParams!$B$33*(1+FixedParams!$B$26)/FixedParams!$B$32)</f>
        <v>83.333966182375036</v>
      </c>
      <c r="R187" s="23">
        <f t="shared" si="73"/>
        <v>17.223950611070745</v>
      </c>
      <c r="S187" s="23">
        <f>R187^((FixedParams!$B$41-1)/FixedParams!$B$41)*EXP($C187)</f>
        <v>0.24272415703299746</v>
      </c>
      <c r="T187" s="7">
        <f>(L187*FixedParams!$B$32*(FixedParams!$C$25-FixedParams!$C$23)+FixedParams!$B$33*(FixedParams!$C$28-FixedParams!$C$26)*M187)/N187</f>
        <v>3125.7695161725187</v>
      </c>
      <c r="U187" s="7">
        <f>(L187*FixedParams!$B$32*(FixedParams!$C$25-FixedParams!$C$23)*$Z$12/$B$12+FixedParams!$B$33*(FixedParams!$C$28-FixedParams!$C$26)*M187)/N187</f>
        <v>2395.4603507186007</v>
      </c>
      <c r="V187" s="14">
        <f t="shared" si="65"/>
        <v>-0.23778285991581924</v>
      </c>
      <c r="W187" s="14">
        <f t="shared" si="94"/>
        <v>0.91456195109785909</v>
      </c>
      <c r="X187" s="23"/>
      <c r="Y187" s="23">
        <f>EXP(-$D$17)*(($B187*FixedParams!$B$30)^$B$11*(1+FixedParams!$C$24)^(1-$B$11)+(1-$B187)^$B$11*((1+FixedParams!$C$27)/$Z$12)^(1-$B$11))^(1/(1-$B$11))</f>
        <v>6.7020449101201862</v>
      </c>
      <c r="Z187" s="23">
        <f>EXP($D187-$D$17)*(($B187*FixedParams!$C$31)^$B$11*(1+FixedParams!$C$25)^(1-$B$11)+(1-$B187)^$B$11*((1+FixedParams!$C$28)/$Z$12)^(1-$B$11))^(1/(1-$B$11))</f>
        <v>7.0564956801819285</v>
      </c>
      <c r="AA187" s="23">
        <f>EXP($D187-$D$17)*(($B187*FixedParams!$C$30)^$B$11*(1+FixedParams!$C$23)^(1-$B$11)+(1-$B187)^$B$11*((1+FixedParams!$C$26)/$Z$12)^(1-$B$11))^(1/(1-$B$11))</f>
        <v>6.729813874070306</v>
      </c>
      <c r="AB187">
        <f>IF(FixedParams!$H$6=1,IF(Z187&lt;=MIN(Y187:AA187),1,0),$H187)</f>
        <v>0</v>
      </c>
      <c r="AC187">
        <f>IF(FixedParams!$H$6=1,IF(AA187&lt;=MIN(Y187:AA187),1,0),IF(AA187&lt;=Y187,1,0)*(1-$H187))</f>
        <v>0</v>
      </c>
      <c r="AD187" s="23">
        <f>$Z$13*IF(AB187=1,1,IF(AC187=1,FixedParams!$C$46,FixedParams!$C$47))</f>
        <v>0.47134174698899522</v>
      </c>
      <c r="AE187">
        <f>EXP($C187*FixedParams!$B$41)*EXP(IF(AB187+AC187=1,(1-FixedParams!$B$41)*$D187,0))*($B187^((FixedParams!$B$41-1)*$B$11/($B$11-1)))*((1/$B187-1)^$B$11*(AD187)^($B$11-1)+1)^((FixedParams!$B$41-$B$11)/($B$11-1))/((1+IF(AB187=1,FixedParams!$C$25,IF(AC187=1,FixedParams!$C$23,FixedParams!$C$24)))^FixedParams!$B$41)</f>
        <v>6.1512027663359281E-2</v>
      </c>
      <c r="AF187">
        <f t="shared" si="75"/>
        <v>0.67207893009815645</v>
      </c>
      <c r="AG187">
        <f t="shared" si="76"/>
        <v>25.202115395088029</v>
      </c>
      <c r="AH187">
        <f t="shared" si="77"/>
        <v>16.542909686977289</v>
      </c>
      <c r="AI187">
        <f t="shared" si="78"/>
        <v>41.745025082065318</v>
      </c>
      <c r="AJ187" s="23">
        <f t="shared" si="79"/>
        <v>0.65640956830955366</v>
      </c>
      <c r="AK187" s="23">
        <f t="shared" si="80"/>
        <v>2.2048836570581463</v>
      </c>
      <c r="AL187" s="22">
        <f>IF(AB187=1,AG187*(1+FixedParams!$C$25)+AH187*(1+FixedParams!$C$28)/$Z$12,IF(AC187=1,AG187*(1+FixedParams!$C$23)+AH187*(1+FixedParams!$C$26)/$Z$12,AG187*(1+FixedParams!$C$24)+AH187*(1+FixedParams!$C$27)/$Z$12))</f>
        <v>100.03435906412065</v>
      </c>
      <c r="AM187" s="23">
        <f t="shared" si="81"/>
        <v>14.92594579798582</v>
      </c>
      <c r="AN187" s="23">
        <f>AM187^((FixedParams!$B$41-1)/FixedParams!$B$41)*EXP($C187)</f>
        <v>0.24275895238622572</v>
      </c>
      <c r="AO187" s="23">
        <f t="shared" si="82"/>
        <v>-0.2012505911506863</v>
      </c>
      <c r="AP187" s="23">
        <f t="shared" si="83"/>
        <v>-0.14319986528949583</v>
      </c>
      <c r="AR187" s="23">
        <f>EXP(-$D$17)*(($B187*FixedParams!$B$30)^$B$11*(1+FixedParams!$C$24)^(1-$B$11)+(1-$B187)^$B$11*((1+FixedParams!$C$27)/$AS$12)^(1-$B$11))^(1/(1-$B$11))</f>
        <v>6.9242269470751108</v>
      </c>
      <c r="AS187" s="23">
        <f>EXP($D187-$D$17)*(($B187*FixedParams!$C$31)^$B$11*(1+FixedParams!$C$25)^(1-$B$11)+(1-$B187)^$B$11*((1+FixedParams!$C$28)/$AS$12)^(1-$B$11))^(1/(1-$B$11))</f>
        <v>7.2852727150690342</v>
      </c>
      <c r="AT187" s="23">
        <f>EXP($D187-$D$17)*(($B187*FixedParams!$C$30)^$B$11*(1+FixedParams!$C$23)^(1-$B$11)+(1-$B187)^$B$11*((1+FixedParams!$C$26)/$AS$12)^(1-$B$11))^(1/(1-$B$11))</f>
        <v>6.937430704193515</v>
      </c>
      <c r="AU187">
        <f>IF(FixedParams!$H$6=1,IF(AS187&lt;=MIN(AR187:AT187),1,0),$H187)</f>
        <v>0</v>
      </c>
      <c r="AV187">
        <f>IF(FixedParams!$H$6=1,IF(AT187&lt;=MIN(AR187:AT187),1,0),IF(AT187&lt;=AR187,1,0)*(1-$H187))</f>
        <v>0</v>
      </c>
      <c r="AW187" s="23">
        <f>$AS$13*IF(AU187=1,1,IF(AV187=1,FixedParams!$C$46,FixedParams!$C$47))</f>
        <v>0.44550951476843526</v>
      </c>
      <c r="AX187">
        <f>EXP($C187*FixedParams!$B$41)*EXP(IF(AU187+AV187=1,(1-FixedParams!$B$41)*$D187,0))*($B187^((FixedParams!$B$41-1)*$B$11/($B$11-1)))*((1/$B187-1)^$B$11*(AW187)^($B$11-1)+1)^((FixedParams!$B$41-$B$11)/($B$11-1))/((1+IF(AU187=1,FixedParams!$C$25,IF(AV187=1,FixedParams!$C$23,FixedParams!$C$24)))^FixedParams!$B$41)</f>
        <v>6.2525358024808728E-2</v>
      </c>
      <c r="AY187">
        <f t="shared" si="84"/>
        <v>0.66495233436269541</v>
      </c>
      <c r="AZ187">
        <f t="shared" si="85"/>
        <v>27.332427069541499</v>
      </c>
      <c r="BA187">
        <f t="shared" si="86"/>
        <v>16.486737220054763</v>
      </c>
      <c r="BB187">
        <f t="shared" si="87"/>
        <v>43.819164289596259</v>
      </c>
      <c r="BC187" s="23">
        <f t="shared" si="88"/>
        <v>0.60319331240170504</v>
      </c>
      <c r="BD187" s="23">
        <f t="shared" si="89"/>
        <v>2.1531322952463139</v>
      </c>
      <c r="BE187" s="22">
        <f>IF(AU187=1,AZ187*(1+FixedParams!$C$25)+BA187*(1+FixedParams!$C$28)/$AS$12,IF(AV187=1,AZ187*(1+FixedParams!$C$23)+BA187*(1+FixedParams!$C$26)/$AS$12,AZ187*(1+FixedParams!$C$24)+BA187*(1+FixedParams!$C$27)/$AS$12))</f>
        <v>106.73538379147712</v>
      </c>
      <c r="BF187" s="23">
        <f t="shared" si="90"/>
        <v>15.4147725958872</v>
      </c>
      <c r="BG187" s="23">
        <f>BF187^((FixedParams!$B$41-1)/FixedParams!$B$41)*EXP($C187)</f>
        <v>0.24275112170607457</v>
      </c>
      <c r="BH187" s="23">
        <f t="shared" si="91"/>
        <v>-0.15275961308878483</v>
      </c>
      <c r="BI187" s="23">
        <f t="shared" si="92"/>
        <v>-0.11097458351223771</v>
      </c>
      <c r="BJ187" s="23">
        <f t="shared" si="66"/>
        <v>-9.7294321602999348E-2</v>
      </c>
      <c r="BK187" s="23"/>
    </row>
    <row r="188" spans="1:63">
      <c r="A188">
        <v>0.85499999999999998</v>
      </c>
      <c r="B188">
        <f t="shared" si="67"/>
        <v>0.38600295580175292</v>
      </c>
      <c r="C188">
        <f>(D188-$D$17)*FixedParams!$B$41+$D$9*($A188-0.5)^2+$A188*$B$10</f>
        <v>-1.4093734797424036</v>
      </c>
      <c r="D188">
        <f>(A188-$B$6)*FixedParams!$B$40/(FixedParams!$B$39*Sectors!$B$6)</f>
        <v>0.18771083312748729</v>
      </c>
      <c r="E188">
        <f t="shared" si="68"/>
        <v>0.2442962917925898</v>
      </c>
      <c r="F188" s="23">
        <f>EXP(-$D$17)*(($B188*FixedParams!$B$30)^$B$11*(1+FixedParams!$B$23)^(1-$B$11)+(1-$B188)^$B$11*((1+FixedParams!$B$26)/$B$12)^(1-$B$11))^(1/(1-$B$11))</f>
        <v>4.8321516564798888</v>
      </c>
      <c r="G188" s="23">
        <f>EXP($D188-$D$17)*(($B188*FixedParams!$B$31)^$B$11*(1+FixedParams!$B$25)^(1-$B$11)+(1-$B188)^$B$11*((1+FixedParams!$B$28)/$B$12)^(1-$B$11))^(1/(1-$B$11))</f>
        <v>5.5555626375275775</v>
      </c>
      <c r="H188">
        <f t="shared" si="69"/>
        <v>0</v>
      </c>
      <c r="I188" s="23">
        <f>$B$13*IF(H188=1,1,FixedParams!$B$46)</f>
        <v>0.39101505882574561</v>
      </c>
      <c r="J188">
        <f>EXP($C188*FixedParams!$B$41)*EXP(IF(H188=1,(1-FixedParams!$B$41)*$D188,0))*($B188^((FixedParams!$B$41-1)*$B$11/($B$11-1)))*((1/$B188-1)^$B$11*(I188)^($B$11-1)+1)^((FixedParams!$B$41-$B$11)/($B$11-1))/((1+IF(H188=1,FixedParams!$B$25,FixedParams!$B$24))^FixedParams!$B$41)</f>
        <v>0.1009338063792477</v>
      </c>
      <c r="K188">
        <f t="shared" si="93"/>
        <v>0.75987125292105151</v>
      </c>
      <c r="L188">
        <f>K188*FixedParams!$B$8/K$15</f>
        <v>34.461008293320354</v>
      </c>
      <c r="M188">
        <f t="shared" si="64"/>
        <v>16.903696267585492</v>
      </c>
      <c r="N188">
        <f t="shared" si="70"/>
        <v>51.364704560905849</v>
      </c>
      <c r="O188" s="23">
        <f t="shared" si="71"/>
        <v>0.49051658975578982</v>
      </c>
      <c r="P188" s="23">
        <f t="shared" si="72"/>
        <v>1.8894440642134078</v>
      </c>
      <c r="Q188" s="22">
        <f>IF(H188=1,L188*(1+FixedParams!$B$25)+M188*FixedParams!$B$33*(1+FixedParams!$B$28)/FixedParams!$B$32,L188*(1+FixedParams!$B$23)+M188*FixedParams!$B$33*(1+FixedParams!$B$26)/FixedParams!$B$32)</f>
        <v>83.634687789069801</v>
      </c>
      <c r="R188" s="23">
        <f t="shared" si="73"/>
        <v>17.307960042379079</v>
      </c>
      <c r="S188" s="23">
        <f>R188^((FixedParams!$B$41-1)/FixedParams!$B$41)*EXP($C188)</f>
        <v>0.24360005916307065</v>
      </c>
      <c r="T188" s="7">
        <f>(L188*FixedParams!$B$32*(FixedParams!$C$25-FixedParams!$C$23)+FixedParams!$B$33*(FixedParams!$C$28-FixedParams!$C$26)*M188)/N188</f>
        <v>3153.5500908237195</v>
      </c>
      <c r="U188" s="7">
        <f>(L188*FixedParams!$B$32*(FixedParams!$C$25-FixedParams!$C$23)*$Z$12/$B$12+FixedParams!$B$33*(FixedParams!$C$28-FixedParams!$C$26)*M188)/N188</f>
        <v>2420.5656365384675</v>
      </c>
      <c r="V188" s="14">
        <f t="shared" si="65"/>
        <v>-0.22671302770098367</v>
      </c>
      <c r="W188" s="14">
        <f t="shared" si="94"/>
        <v>0.91708128008283407</v>
      </c>
      <c r="X188" s="23"/>
      <c r="Y188" s="23">
        <f>EXP(-$D$17)*(($B188*FixedParams!$B$30)^$B$11*(1+FixedParams!$C$24)^(1-$B$11)+(1-$B188)^$B$11*((1+FixedParams!$C$27)/$Z$12)^(1-$B$11))^(1/(1-$B$11))</f>
        <v>6.6969771427421065</v>
      </c>
      <c r="Z188" s="23">
        <f>EXP($D188-$D$17)*(($B188*FixedParams!$C$31)^$B$11*(1+FixedParams!$C$25)^(1-$B$11)+(1-$B188)^$B$11*((1+FixedParams!$C$28)/$Z$12)^(1-$B$11))^(1/(1-$B$11))</f>
        <v>7.0681662538482168</v>
      </c>
      <c r="AA188" s="23">
        <f>EXP($D188-$D$17)*(($B188*FixedParams!$C$30)^$B$11*(1+FixedParams!$C$23)^(1-$B$11)+(1-$B188)^$B$11*((1+FixedParams!$C$26)/$Z$12)^(1-$B$11))^(1/(1-$B$11))</f>
        <v>6.7369182551916724</v>
      </c>
      <c r="AB188">
        <f>IF(FixedParams!$H$6=1,IF(Z188&lt;=MIN(Y188:AA188),1,0),$H188)</f>
        <v>0</v>
      </c>
      <c r="AC188">
        <f>IF(FixedParams!$H$6=1,IF(AA188&lt;=MIN(Y188:AA188),1,0),IF(AA188&lt;=Y188,1,0)*(1-$H188))</f>
        <v>0</v>
      </c>
      <c r="AD188" s="23">
        <f>$Z$13*IF(AB188=1,1,IF(AC188=1,FixedParams!$C$46,FixedParams!$C$47))</f>
        <v>0.47134174698899522</v>
      </c>
      <c r="AE188">
        <f>EXP($C188*FixedParams!$B$41)*EXP(IF(AB188+AC188=1,(1-FixedParams!$B$41)*$D188,0))*($B188^((FixedParams!$B$41-1)*$B$11/($B$11-1)))*((1/$B188-1)^$B$11*(AD188)^($B$11-1)+1)^((FixedParams!$B$41-$B$11)/($B$11-1))/((1+IF(AB188=1,FixedParams!$C$25,IF(AC188=1,FixedParams!$C$23,FixedParams!$C$24)))^FixedParams!$B$41)</f>
        <v>6.2132156405004309E-2</v>
      </c>
      <c r="AF188">
        <f t="shared" si="75"/>
        <v>0.67885444176700949</v>
      </c>
      <c r="AG188">
        <f t="shared" si="76"/>
        <v>25.456188569074101</v>
      </c>
      <c r="AH188">
        <f t="shared" si="77"/>
        <v>16.525732376793766</v>
      </c>
      <c r="AI188">
        <f t="shared" si="78"/>
        <v>41.98192094586787</v>
      </c>
      <c r="AJ188" s="23">
        <f t="shared" si="79"/>
        <v>0.6491832951328127</v>
      </c>
      <c r="AK188" s="23">
        <f t="shared" si="80"/>
        <v>2.2032164289778287</v>
      </c>
      <c r="AL188" s="22">
        <f>IF(AB188=1,AG188*(1+FixedParams!$C$25)+AH188*(1+FixedParams!$C$28)/$Z$12,IF(AC188=1,AG188*(1+FixedParams!$C$23)+AH188*(1+FixedParams!$C$26)/$Z$12,AG188*(1+FixedParams!$C$24)+AH188*(1+FixedParams!$C$27)/$Z$12))</f>
        <v>100.39539714600812</v>
      </c>
      <c r="AM188" s="23">
        <f t="shared" si="81"/>
        <v>14.991151232285796</v>
      </c>
      <c r="AN188" s="23">
        <f>AM188^((FixedParams!$B$41-1)/FixedParams!$B$41)*EXP($C188)</f>
        <v>0.24363510361416885</v>
      </c>
      <c r="AO188" s="23">
        <f t="shared" si="82"/>
        <v>-0.20171218295103971</v>
      </c>
      <c r="AP188" s="23">
        <f t="shared" si="83"/>
        <v>-0.14370640455387193</v>
      </c>
      <c r="AR188" s="23">
        <f>EXP(-$D$17)*(($B188*FixedParams!$B$30)^$B$11*(1+FixedParams!$C$24)^(1-$B$11)+(1-$B188)^$B$11*((1+FixedParams!$C$27)/$AS$12)^(1-$B$11))^(1/(1-$B$11))</f>
        <v>6.9179377765391807</v>
      </c>
      <c r="AS188" s="23">
        <f>EXP($D188-$D$17)*(($B188*FixedParams!$C$31)^$B$11*(1+FixedParams!$C$25)^(1-$B$11)+(1-$B188)^$B$11*((1+FixedParams!$C$28)/$AS$12)^(1-$B$11))^(1/(1-$B$11))</f>
        <v>7.2962025400557486</v>
      </c>
      <c r="AT188" s="23">
        <f>EXP($D188-$D$17)*(($B188*FixedParams!$C$30)^$B$11*(1+FixedParams!$C$23)^(1-$B$11)+(1-$B188)^$B$11*((1+FixedParams!$C$26)/$AS$12)^(1-$B$11))^(1/(1-$B$11))</f>
        <v>6.9436772221869303</v>
      </c>
      <c r="AU188">
        <f>IF(FixedParams!$H$6=1,IF(AS188&lt;=MIN(AR188:AT188),1,0),$H188)</f>
        <v>0</v>
      </c>
      <c r="AV188">
        <f>IF(FixedParams!$H$6=1,IF(AT188&lt;=MIN(AR188:AT188),1,0),IF(AT188&lt;=AR188,1,0)*(1-$H188))</f>
        <v>0</v>
      </c>
      <c r="AW188" s="23">
        <f>$AS$13*IF(AU188=1,1,IF(AV188=1,FixedParams!$C$46,FixedParams!$C$47))</f>
        <v>0.44550951476843526</v>
      </c>
      <c r="AX188">
        <f>EXP($C188*FixedParams!$B$41)*EXP(IF(AU188+AV188=1,(1-FixedParams!$B$41)*$D188,0))*($B188^((FixedParams!$B$41-1)*$B$11/($B$11-1)))*((1/$B188-1)^$B$11*(AW188)^($B$11-1)+1)^((FixedParams!$B$41-$B$11)/($B$11-1))/((1+IF(AU188=1,FixedParams!$C$25,IF(AV188=1,FixedParams!$C$23,FixedParams!$C$24)))^FixedParams!$B$41)</f>
        <v>6.3150885128184564E-2</v>
      </c>
      <c r="AY188">
        <f t="shared" si="84"/>
        <v>0.67160476660357693</v>
      </c>
      <c r="AZ188">
        <f t="shared" si="85"/>
        <v>27.605870908539714</v>
      </c>
      <c r="BA188">
        <f t="shared" si="86"/>
        <v>16.468361951525512</v>
      </c>
      <c r="BB188">
        <f t="shared" si="87"/>
        <v>44.074232860065223</v>
      </c>
      <c r="BC188" s="23">
        <f t="shared" si="88"/>
        <v>0.59655288565560605</v>
      </c>
      <c r="BD188" s="23">
        <f t="shared" si="89"/>
        <v>2.151176637770797</v>
      </c>
      <c r="BE188" s="22">
        <f>IF(AU188=1,AZ188*(1+FixedParams!$C$25)+BA188*(1+FixedParams!$C$28)/$AS$12,IF(AV188=1,AZ188*(1+FixedParams!$C$23)+BA188*(1+FixedParams!$C$26)/$AS$12,AZ188*(1+FixedParams!$C$24)+BA188*(1+FixedParams!$C$27)/$AS$12))</f>
        <v>107.12059050469378</v>
      </c>
      <c r="BF188" s="23">
        <f t="shared" si="90"/>
        <v>15.484468632830449</v>
      </c>
      <c r="BG188" s="23">
        <f>BF188^((FixedParams!$B$41-1)/FixedParams!$B$41)*EXP($C188)</f>
        <v>0.24362720757751094</v>
      </c>
      <c r="BH188" s="23">
        <f t="shared" si="91"/>
        <v>-0.15307593209070114</v>
      </c>
      <c r="BI188" s="23">
        <f t="shared" si="92"/>
        <v>-0.11132901586298007</v>
      </c>
      <c r="BJ188" s="23">
        <f t="shared" si="66"/>
        <v>-9.7648753953741702E-2</v>
      </c>
      <c r="BK188" s="23"/>
    </row>
    <row r="189" spans="1:63">
      <c r="A189">
        <v>0.86</v>
      </c>
      <c r="B189">
        <f t="shared" si="67"/>
        <v>0.38775054563125189</v>
      </c>
      <c r="C189">
        <f>(D189-$D$17)*FixedParams!$B$41+$D$9*($A189-0.5)^2+$A189*$B$10</f>
        <v>-1.4055539745269134</v>
      </c>
      <c r="D189">
        <f>(A189-$B$6)*FixedParams!$B$40/(FixedParams!$B$39*Sectors!$B$6)</f>
        <v>0.19039730416885509</v>
      </c>
      <c r="E189">
        <f t="shared" si="68"/>
        <v>0.24523116699703146</v>
      </c>
      <c r="F189" s="23">
        <f>EXP(-$D$17)*(($B189*FixedParams!$B$30)^$B$11*(1+FixedParams!$B$23)^(1-$B$11)+(1-$B189)^$B$11*((1+FixedParams!$B$26)/$B$12)^(1-$B$11))^(1/(1-$B$11))</f>
        <v>4.8259556262654257</v>
      </c>
      <c r="G189" s="23">
        <f>EXP($D189-$D$17)*(($B189*FixedParams!$B$31)^$B$11*(1+FixedParams!$B$25)^(1-$B$11)+(1-$B189)^$B$11*((1+FixedParams!$B$28)/$B$12)^(1-$B$11))^(1/(1-$B$11))</f>
        <v>5.562712575135734</v>
      </c>
      <c r="H189">
        <f t="shared" si="69"/>
        <v>0</v>
      </c>
      <c r="I189" s="23">
        <f>$B$13*IF(H189=1,1,FixedParams!$B$46)</f>
        <v>0.39101505882574561</v>
      </c>
      <c r="J189">
        <f>EXP($C189*FixedParams!$B$41)*EXP(IF(H189=1,(1-FixedParams!$B$41)*$D189,0))*($B189^((FixedParams!$B$41-1)*$B$11/($B$11-1)))*((1/$B189-1)^$B$11*(I189)^($B$11-1)+1)^((FixedParams!$B$41-$B$11)/($B$11-1))/((1+IF(H189=1,FixedParams!$B$25,FixedParams!$B$24))^FixedParams!$B$41)</f>
        <v>0.10194297199768292</v>
      </c>
      <c r="K189">
        <f t="shared" si="93"/>
        <v>0.76746866721060991</v>
      </c>
      <c r="L189">
        <f>K189*FixedParams!$B$8/K$15</f>
        <v>34.805559499638278</v>
      </c>
      <c r="M189">
        <f t="shared" si="64"/>
        <v>16.88506855093263</v>
      </c>
      <c r="N189">
        <f t="shared" si="70"/>
        <v>51.690628050570908</v>
      </c>
      <c r="O189" s="23">
        <f t="shared" si="71"/>
        <v>0.48512561767921331</v>
      </c>
      <c r="P189" s="23">
        <f t="shared" si="72"/>
        <v>1.8870213230946133</v>
      </c>
      <c r="Q189" s="22">
        <f>IF(H189=1,L189*(1+FixedParams!$B$25)+M189*FixedParams!$B$33*(1+FixedParams!$B$28)/FixedParams!$B$32,L189*(1+FixedParams!$B$23)+M189*FixedParams!$B$33*(1+FixedParams!$B$26)/FixedParams!$B$32)</f>
        <v>83.954313365476565</v>
      </c>
      <c r="R189" s="23">
        <f t="shared" si="73"/>
        <v>17.396412206642015</v>
      </c>
      <c r="S189" s="23">
        <f>R189^((FixedParams!$B$41-1)/FixedParams!$B$41)*EXP($C189)</f>
        <v>0.24453102227635556</v>
      </c>
      <c r="T189" s="7">
        <f>(L189*FixedParams!$B$32*(FixedParams!$C$25-FixedParams!$C$23)+FixedParams!$B$33*(FixedParams!$C$28-FixedParams!$C$26)*M189)/N189</f>
        <v>3181.1793477681099</v>
      </c>
      <c r="U189" s="7">
        <f>(L189*FixedParams!$B$32*(FixedParams!$C$25-FixedParams!$C$23)*$Z$12/$B$12+FixedParams!$B$33*(FixedParams!$C$28-FixedParams!$C$26)*M189)/N189</f>
        <v>2445.5341766528627</v>
      </c>
      <c r="V189" s="14">
        <f t="shared" si="65"/>
        <v>-0.21566179006092606</v>
      </c>
      <c r="W189" s="14">
        <f t="shared" si="94"/>
        <v>0.91961659491843195</v>
      </c>
      <c r="X189" s="23"/>
      <c r="Y189" s="23">
        <f>EXP(-$D$17)*(($B189*FixedParams!$B$30)^$B$11*(1+FixedParams!$C$24)^(1-$B$11)+(1-$B189)^$B$11*((1+FixedParams!$C$27)/$Z$12)^(1-$B$11))^(1/(1-$B$11))</f>
        <v>6.691781513980529</v>
      </c>
      <c r="Z189" s="23">
        <f>EXP($D189-$D$17)*(($B189*FixedParams!$C$31)^$B$11*(1+FixedParams!$C$25)^(1-$B$11)+(1-$B189)^$B$11*((1+FixedParams!$C$28)/$Z$12)^(1-$B$11))^(1/(1-$B$11))</f>
        <v>7.0797169279423846</v>
      </c>
      <c r="AA189" s="23">
        <f>EXP($D189-$D$17)*(($B189*FixedParams!$C$30)^$B$11*(1+FixedParams!$C$23)^(1-$B$11)+(1-$B189)^$B$11*((1+FixedParams!$C$26)/$Z$12)^(1-$B$11))^(1/(1-$B$11))</f>
        <v>6.7438995590807478</v>
      </c>
      <c r="AB189">
        <f>IF(FixedParams!$H$6=1,IF(Z189&lt;=MIN(Y189:AA189),1,0),$H189)</f>
        <v>0</v>
      </c>
      <c r="AC189">
        <f>IF(FixedParams!$H$6=1,IF(AA189&lt;=MIN(Y189:AA189),1,0),IF(AA189&lt;=Y189,1,0)*(1-$H189))</f>
        <v>0</v>
      </c>
      <c r="AD189" s="23">
        <f>$Z$13*IF(AB189=1,1,IF(AC189=1,FixedParams!$C$46,FixedParams!$C$47))</f>
        <v>0.47134174698899522</v>
      </c>
      <c r="AE189">
        <f>EXP($C189*FixedParams!$B$41)*EXP(IF(AB189+AC189=1,(1-FixedParams!$B$41)*$D189,0))*($B189^((FixedParams!$B$41-1)*$B$11/($B$11-1)))*((1/$B189-1)^$B$11*(AD189)^($B$11-1)+1)^((FixedParams!$B$41-$B$11)/($B$11-1))/((1+IF(AB189=1,FixedParams!$C$25,IF(AC189=1,FixedParams!$C$23,FixedParams!$C$24)))^FixedParams!$B$41)</f>
        <v>6.2769312235768329E-2</v>
      </c>
      <c r="AF189">
        <f t="shared" si="75"/>
        <v>0.68581599100075008</v>
      </c>
      <c r="AG189">
        <f t="shared" si="76"/>
        <v>25.717237917982708</v>
      </c>
      <c r="AH189">
        <f t="shared" si="77"/>
        <v>16.511714362858505</v>
      </c>
      <c r="AI189">
        <f t="shared" si="78"/>
        <v>42.228952280841213</v>
      </c>
      <c r="AJ189" s="23">
        <f t="shared" si="79"/>
        <v>0.64204851296696741</v>
      </c>
      <c r="AK189" s="23">
        <f t="shared" si="80"/>
        <v>2.201507136202538</v>
      </c>
      <c r="AL189" s="22">
        <f>IF(AB189=1,AG189*(1+FixedParams!$C$25)+AH189*(1+FixedParams!$C$28)/$Z$12,IF(AC189=1,AG189*(1+FixedParams!$C$23)+AH189*(1+FixedParams!$C$26)/$Z$12,AG189*(1+FixedParams!$C$24)+AH189*(1+FixedParams!$C$27)/$Z$12))</f>
        <v>100.77912799344855</v>
      </c>
      <c r="AM189" s="23">
        <f t="shared" si="81"/>
        <v>15.060134253173077</v>
      </c>
      <c r="AN189" s="23">
        <f>AM189^((FixedParams!$B$41-1)/FixedParams!$B$41)*EXP($C189)</f>
        <v>0.24456632464056843</v>
      </c>
      <c r="AO189" s="23">
        <f t="shared" si="82"/>
        <v>-0.20217043065720264</v>
      </c>
      <c r="AP189" s="23">
        <f t="shared" si="83"/>
        <v>-0.14421285305345527</v>
      </c>
      <c r="AR189" s="23">
        <f>EXP(-$D$17)*(($B189*FixedParams!$B$30)^$B$11*(1+FixedParams!$C$24)^(1-$B$11)+(1-$B189)^$B$11*((1+FixedParams!$C$27)/$AS$12)^(1-$B$11))^(1/(1-$B$11))</f>
        <v>6.9115183025094211</v>
      </c>
      <c r="AS189" s="23">
        <f>EXP($D189-$D$17)*(($B189*FixedParams!$C$31)^$B$11*(1+FixedParams!$C$25)^(1-$B$11)+(1-$B189)^$B$11*((1+FixedParams!$C$28)/$AS$12)^(1-$B$11))^(1/(1-$B$11))</f>
        <v>7.3070054060825864</v>
      </c>
      <c r="AT189" s="23">
        <f>EXP($D189-$D$17)*(($B189*FixedParams!$C$30)^$B$11*(1+FixedParams!$C$23)^(1-$B$11)+(1-$B189)^$B$11*((1+FixedParams!$C$26)/$AS$12)^(1-$B$11))^(1/(1-$B$11))</f>
        <v>6.9497957469431411</v>
      </c>
      <c r="AU189">
        <f>IF(FixedParams!$H$6=1,IF(AS189&lt;=MIN(AR189:AT189),1,0),$H189)</f>
        <v>0</v>
      </c>
      <c r="AV189">
        <f>IF(FixedParams!$H$6=1,IF(AT189&lt;=MIN(AR189:AT189),1,0),IF(AT189&lt;=AR189,1,0)*(1-$H189))</f>
        <v>0</v>
      </c>
      <c r="AW189" s="23">
        <f>$AS$13*IF(AU189=1,1,IF(AV189=1,FixedParams!$C$46,FixedParams!$C$47))</f>
        <v>0.44550951476843526</v>
      </c>
      <c r="AX189">
        <f>EXP($C189*FixedParams!$B$41)*EXP(IF(AU189+AV189=1,(1-FixedParams!$B$41)*$D189,0))*($B189^((FixedParams!$B$41-1)*$B$11/($B$11-1)))*((1/$B189-1)^$B$11*(AW189)^($B$11-1)+1)^((FixedParams!$B$41-$B$11)/($B$11-1))/((1+IF(AU189=1,FixedParams!$C$25,IF(AV189=1,FixedParams!$C$23,FixedParams!$C$24)))^FixedParams!$B$41)</f>
        <v>6.3793621395463254E-2</v>
      </c>
      <c r="AY189">
        <f t="shared" si="84"/>
        <v>0.6784402169681627</v>
      </c>
      <c r="AZ189">
        <f t="shared" si="85"/>
        <v>27.886837586785266</v>
      </c>
      <c r="BA189">
        <f t="shared" si="86"/>
        <v>16.453137481001768</v>
      </c>
      <c r="BB189">
        <f t="shared" si="87"/>
        <v>44.339975067787037</v>
      </c>
      <c r="BC189" s="23">
        <f t="shared" si="88"/>
        <v>0.58999653258634155</v>
      </c>
      <c r="BD189" s="23">
        <f t="shared" si="89"/>
        <v>2.1491804615972518</v>
      </c>
      <c r="BE189" s="22">
        <f>IF(AU189=1,AZ189*(1+FixedParams!$C$25)+BA189*(1+FixedParams!$C$28)/$AS$12,IF(AV189=1,AZ189*(1+FixedParams!$C$23)+BA189*(1+FixedParams!$C$26)/$AS$12,AZ189*(1+FixedParams!$C$24)+BA189*(1+FixedParams!$C$27)/$AS$12))</f>
        <v>107.53000998434523</v>
      </c>
      <c r="BF189" s="23">
        <f t="shared" si="90"/>
        <v>15.558088002936117</v>
      </c>
      <c r="BG189" s="23">
        <f>BF189^((FixedParams!$B$41-1)/FixedParams!$B$41)*EXP($C189)</f>
        <v>0.2445583611875253</v>
      </c>
      <c r="BH189" s="23">
        <f t="shared" si="91"/>
        <v>-0.15338984757256915</v>
      </c>
      <c r="BI189" s="23">
        <f t="shared" si="92"/>
        <v>-0.11168335772747094</v>
      </c>
      <c r="BJ189" s="23">
        <f t="shared" si="66"/>
        <v>-9.8003095818232577E-2</v>
      </c>
      <c r="BK189" s="23"/>
    </row>
    <row r="190" spans="1:63">
      <c r="A190">
        <v>0.86499999999999999</v>
      </c>
      <c r="B190">
        <f t="shared" si="67"/>
        <v>0.38949813546075096</v>
      </c>
      <c r="C190">
        <f>(D190-$D$17)*FixedParams!$B$41+$D$9*($A190-0.5)^2+$A190*$B$10</f>
        <v>-1.4015219709731181</v>
      </c>
      <c r="D190">
        <f>(A190-$B$6)*FixedParams!$B$40/(FixedParams!$B$39*Sectors!$B$6)</f>
        <v>0.19308377521022285</v>
      </c>
      <c r="E190">
        <f t="shared" si="68"/>
        <v>0.24622193598365411</v>
      </c>
      <c r="F190" s="23">
        <f>EXP(-$D$17)*(($B190*FixedParams!$B$30)^$B$11*(1+FixedParams!$B$23)^(1-$B$11)+(1-$B190)^$B$11*((1+FixedParams!$B$26)/$B$12)^(1-$B$11))^(1/(1-$B$11))</f>
        <v>4.8196734140334492</v>
      </c>
      <c r="G190" s="23">
        <f>EXP($D190-$D$17)*(($B190*FixedParams!$B$31)^$B$11*(1+FixedParams!$B$25)^(1-$B$11)+(1-$B190)^$B$11*((1+FixedParams!$B$28)/$B$12)^(1-$B$11))^(1/(1-$B$11))</f>
        <v>5.5697632815124978</v>
      </c>
      <c r="H190">
        <f t="shared" si="69"/>
        <v>0</v>
      </c>
      <c r="I190" s="23">
        <f>$B$13*IF(H190=1,1,FixedParams!$B$46)</f>
        <v>0.39101505882574561</v>
      </c>
      <c r="J190">
        <f>EXP($C190*FixedParams!$B$41)*EXP(IF(H190=1,(1-FixedParams!$B$41)*$D190,0))*($B190^((FixedParams!$B$41-1)*$B$11/($B$11-1)))*((1/$B190-1)^$B$11*(I190)^($B$11-1)+1)^((FixedParams!$B$41-$B$11)/($B$11-1))/((1+IF(H190=1,FixedParams!$B$25,FixedParams!$B$24))^FixedParams!$B$41)</f>
        <v>0.10297994184166666</v>
      </c>
      <c r="K190">
        <f t="shared" si="93"/>
        <v>0.77527540315821286</v>
      </c>
      <c r="L190">
        <f>K190*FixedParams!$B$8/K$15</f>
        <v>35.159603676464194</v>
      </c>
      <c r="M190">
        <f t="shared" si="64"/>
        <v>16.869671022636606</v>
      </c>
      <c r="N190">
        <f t="shared" si="70"/>
        <v>52.029274699100796</v>
      </c>
      <c r="O190" s="23">
        <f t="shared" si="71"/>
        <v>0.47980265016266804</v>
      </c>
      <c r="P190" s="23">
        <f t="shared" si="72"/>
        <v>1.8845648835091713</v>
      </c>
      <c r="Q190" s="22">
        <f>IF(H190=1,L190*(1+FixedParams!$B$25)+M190*FixedParams!$B$33*(1+FixedParams!$B$28)/FixedParams!$B$32,L190*(1+FixedParams!$B$23)+M190*FixedParams!$B$33*(1+FixedParams!$B$26)/FixedParams!$B$32)</f>
        <v>84.293051126803903</v>
      </c>
      <c r="R190" s="23">
        <f t="shared" si="73"/>
        <v>17.489369898252381</v>
      </c>
      <c r="S190" s="23">
        <f>R190^((FixedParams!$B$41-1)/FixedParams!$B$41)*EXP($C190)</f>
        <v>0.24551765283457819</v>
      </c>
      <c r="T190" s="7">
        <f>(L190*FixedParams!$B$32*(FixedParams!$C$25-FixedParams!$C$23)+FixedParams!$B$33*(FixedParams!$C$28-FixedParams!$C$26)*M190)/N190</f>
        <v>3208.6575902868112</v>
      </c>
      <c r="U190" s="7">
        <f>(L190*FixedParams!$B$32*(FixedParams!$C$25-FixedParams!$C$23)*$Z$12/$B$12+FixedParams!$B$33*(FixedParams!$C$28-FixedParams!$C$26)*M190)/N190</f>
        <v>2470.3662451367227</v>
      </c>
      <c r="V190" s="14">
        <f t="shared" si="65"/>
        <v>-0.2046288009994443</v>
      </c>
      <c r="W190" s="14">
        <f t="shared" si="94"/>
        <v>0.92216851964840374</v>
      </c>
      <c r="X190" s="23"/>
      <c r="Y190" s="23">
        <f>EXP(-$D$17)*(($B190*FixedParams!$B$30)^$B$11*(1+FixedParams!$C$24)^(1-$B$11)+(1-$B190)^$B$11*((1+FixedParams!$C$27)/$Z$12)^(1-$B$11))^(1/(1-$B$11))</f>
        <v>6.6864586091903231</v>
      </c>
      <c r="Z190" s="23">
        <f>EXP($D190-$D$17)*(($B190*FixedParams!$C$31)^$B$11*(1+FixedParams!$C$25)^(1-$B$11)+(1-$B190)^$B$11*((1+FixedParams!$C$28)/$Z$12)^(1-$B$11))^(1/(1-$B$11))</f>
        <v>7.0911474174600135</v>
      </c>
      <c r="AA190" s="23">
        <f>EXP($D190-$D$17)*(($B190*FixedParams!$C$30)^$B$11*(1+FixedParams!$C$23)^(1-$B$11)+(1-$B190)^$B$11*((1+FixedParams!$C$26)/$Z$12)^(1-$B$11))^(1/(1-$B$11))</f>
        <v>6.7507578706235343</v>
      </c>
      <c r="AB190">
        <f>IF(FixedParams!$H$6=1,IF(Z190&lt;=MIN(Y190:AA190),1,0),$H190)</f>
        <v>0</v>
      </c>
      <c r="AC190">
        <f>IF(FixedParams!$H$6=1,IF(AA190&lt;=MIN(Y190:AA190),1,0),IF(AA190&lt;=Y190,1,0)*(1-$H190))</f>
        <v>0</v>
      </c>
      <c r="AD190" s="23">
        <f>$Z$13*IF(AB190=1,1,IF(AC190=1,FixedParams!$C$46,FixedParams!$C$47))</f>
        <v>0.47134174698899522</v>
      </c>
      <c r="AE190">
        <f>EXP($C190*FixedParams!$B$41)*EXP(IF(AB190+AC190=1,(1-FixedParams!$B$41)*$D190,0))*($B190^((FixedParams!$B$41-1)*$B$11/($B$11-1)))*((1/$B190-1)^$B$11*(AD190)^($B$11-1)+1)^((FixedParams!$B$41-$B$11)/($B$11-1))/((1+IF(AB190=1,FixedParams!$C$25,IF(AC190=1,FixedParams!$C$23,FixedParams!$C$24)))^FixedParams!$B$41)</f>
        <v>6.3423908557509442E-2</v>
      </c>
      <c r="AF190">
        <f t="shared" si="75"/>
        <v>0.69296809461810516</v>
      </c>
      <c r="AG190">
        <f t="shared" si="76"/>
        <v>25.985432816840621</v>
      </c>
      <c r="AH190">
        <f t="shared" si="77"/>
        <v>16.500846834511236</v>
      </c>
      <c r="AI190">
        <f t="shared" si="78"/>
        <v>42.486279651351857</v>
      </c>
      <c r="AJ190" s="23">
        <f t="shared" si="79"/>
        <v>0.63500373269970622</v>
      </c>
      <c r="AK190" s="23">
        <f t="shared" si="80"/>
        <v>2.1997559713062418</v>
      </c>
      <c r="AL190" s="22">
        <f>IF(AB190=1,AG190*(1+FixedParams!$C$25)+AH190*(1+FixedParams!$C$28)/$Z$12,IF(AC190=1,AG190*(1+FixedParams!$C$23)+AH190*(1+FixedParams!$C$26)/$Z$12,AG190*(1+FixedParams!$C$24)+AH190*(1+FixedParams!$C$27)/$Z$12))</f>
        <v>101.1858015816953</v>
      </c>
      <c r="AM190" s="23">
        <f t="shared" si="81"/>
        <v>15.132943684511657</v>
      </c>
      <c r="AN190" s="23">
        <f>AM190^((FixedParams!$B$41-1)/FixedParams!$B$41)*EXP($C190)</f>
        <v>0.24555322209429878</v>
      </c>
      <c r="AO190" s="23">
        <f t="shared" si="82"/>
        <v>-0.20262534307707905</v>
      </c>
      <c r="AP190" s="23">
        <f t="shared" si="83"/>
        <v>-0.14471919365265964</v>
      </c>
      <c r="AR190" s="23">
        <f>EXP(-$D$17)*(($B190*FixedParams!$B$30)^$B$11*(1+FixedParams!$C$24)^(1-$B$11)+(1-$B190)^$B$11*((1+FixedParams!$C$27)/$AS$12)^(1-$B$11))^(1/(1-$B$11))</f>
        <v>6.9049692250561581</v>
      </c>
      <c r="AS190" s="23">
        <f>EXP($D190-$D$17)*(($B190*FixedParams!$C$31)^$B$11*(1+FixedParams!$C$25)^(1-$B$11)+(1-$B190)^$B$11*((1+FixedParams!$C$28)/$AS$12)^(1-$B$11))^(1/(1-$B$11))</f>
        <v>7.317681116085418</v>
      </c>
      <c r="AT190" s="23">
        <f>EXP($D190-$D$17)*(($B190*FixedParams!$C$30)^$B$11*(1+FixedParams!$C$23)^(1-$B$11)+(1-$B190)^$B$11*((1+FixedParams!$C$26)/$AS$12)^(1-$B$11))^(1/(1-$B$11))</f>
        <v>6.9557864631547526</v>
      </c>
      <c r="AU190">
        <f>IF(FixedParams!$H$6=1,IF(AS190&lt;=MIN(AR190:AT190),1,0),$H190)</f>
        <v>0</v>
      </c>
      <c r="AV190">
        <f>IF(FixedParams!$H$6=1,IF(AT190&lt;=MIN(AR190:AT190),1,0),IF(AT190&lt;=AR190,1,0)*(1-$H190))</f>
        <v>0</v>
      </c>
      <c r="AW190" s="23">
        <f>$AS$13*IF(AU190=1,1,IF(AV190=1,FixedParams!$C$46,FixedParams!$C$47))</f>
        <v>0.44550951476843526</v>
      </c>
      <c r="AX190">
        <f>EXP($C190*FixedParams!$B$41)*EXP(IF(AU190+AV190=1,(1-FixedParams!$B$41)*$D190,0))*($B190^((FixedParams!$B$41-1)*$B$11/($B$11-1)))*((1/$B190-1)^$B$11*(AW190)^($B$11-1)+1)^((FixedParams!$B$41-$B$11)/($B$11-1))/((1+IF(AU190=1,FixedParams!$C$25,IF(AV190=1,FixedParams!$C$23,FixedParams!$C$24)))^FixedParams!$B$41)</f>
        <v>6.4453983160627337E-2</v>
      </c>
      <c r="AY190">
        <f t="shared" si="84"/>
        <v>0.68546311313607422</v>
      </c>
      <c r="AZ190">
        <f t="shared" si="85"/>
        <v>28.175509101128288</v>
      </c>
      <c r="BA190">
        <f t="shared" si="86"/>
        <v>16.441054351582284</v>
      </c>
      <c r="BB190">
        <f t="shared" si="87"/>
        <v>44.616563452710572</v>
      </c>
      <c r="BC190" s="23">
        <f t="shared" si="88"/>
        <v>0.58352288480650394</v>
      </c>
      <c r="BD190" s="23">
        <f t="shared" si="89"/>
        <v>2.1471439844169873</v>
      </c>
      <c r="BE190" s="22">
        <f>IF(AU190=1,AZ190*(1+FixedParams!$C$25)+BA190*(1+FixedParams!$C$28)/$AS$12,IF(AV190=1,AZ190*(1+FixedParams!$C$23)+BA190*(1+FixedParams!$C$26)/$AS$12,AZ190*(1+FixedParams!$C$24)+BA190*(1+FixedParams!$C$27)/$AS$12))</f>
        <v>107.96390894021121</v>
      </c>
      <c r="BF190" s="23">
        <f t="shared" si="90"/>
        <v>15.63568285698379</v>
      </c>
      <c r="BG190" s="23">
        <f>BF190^((FixedParams!$B$41-1)/FixedParams!$B$41)*EXP($C190)</f>
        <v>0.24554518912126225</v>
      </c>
      <c r="BH190" s="23">
        <f t="shared" si="91"/>
        <v>-0.15370136720737651</v>
      </c>
      <c r="BI190" s="23">
        <f t="shared" si="92"/>
        <v>-0.11203759712976616</v>
      </c>
      <c r="BJ190" s="23">
        <f t="shared" si="66"/>
        <v>-9.8357335220527795E-2</v>
      </c>
      <c r="BK190" s="23"/>
    </row>
    <row r="191" spans="1:63">
      <c r="A191">
        <v>0.87</v>
      </c>
      <c r="B191">
        <f t="shared" si="67"/>
        <v>0.39124572529025003</v>
      </c>
      <c r="C191">
        <f>(D191-$D$17)*FixedParams!$B$41+$D$9*($A191-0.5)^2+$A191*$B$10</f>
        <v>-1.3972774690810172</v>
      </c>
      <c r="D191">
        <f>(A191-$B$6)*FixedParams!$B$40/(FixedParams!$B$39*Sectors!$B$6)</f>
        <v>0.19577024625159065</v>
      </c>
      <c r="E191">
        <f t="shared" si="68"/>
        <v>0.24726924654028909</v>
      </c>
      <c r="F191" s="23">
        <f>EXP(-$D$17)*(($B191*FixedParams!$B$30)^$B$11*(1+FixedParams!$B$23)^(1-$B$11)+(1-$B191)^$B$11*((1+FixedParams!$B$26)/$B$12)^(1-$B$11))^(1/(1-$B$11))</f>
        <v>4.8133056636188813</v>
      </c>
      <c r="G191" s="23">
        <f>EXP($D191-$D$17)*(($B191*FixedParams!$B$31)^$B$11*(1+FixedParams!$B$25)^(1-$B$11)+(1-$B191)^$B$11*((1+FixedParams!$B$28)/$B$12)^(1-$B$11))^(1/(1-$B$11))</f>
        <v>5.576714709852685</v>
      </c>
      <c r="H191">
        <f t="shared" si="69"/>
        <v>0</v>
      </c>
      <c r="I191" s="23">
        <f>$B$13*IF(H191=1,1,FixedParams!$B$46)</f>
        <v>0.39101505882574561</v>
      </c>
      <c r="J191">
        <f>EXP($C191*FixedParams!$B$41)*EXP(IF(H191=1,(1-FixedParams!$B$41)*$D191,0))*($B191^((FixedParams!$B$41-1)*$B$11/($B$11-1)))*((1/$B191-1)^$B$11*(I191)^($B$11-1)+1)^((FixedParams!$B$41-$B$11)/($B$11-1))/((1+IF(H191=1,FixedParams!$B$25,FixedParams!$B$24))^FixedParams!$B$41)</f>
        <v>0.10404538885305249</v>
      </c>
      <c r="K191">
        <f t="shared" si="93"/>
        <v>0.7832965269472113</v>
      </c>
      <c r="L191">
        <f>K191*FixedParams!$B$8/K$15</f>
        <v>35.523370580859961</v>
      </c>
      <c r="M191">
        <f t="shared" si="64"/>
        <v>16.857494200914186</v>
      </c>
      <c r="N191">
        <f t="shared" si="70"/>
        <v>52.38086478177415</v>
      </c>
      <c r="O191" s="23">
        <f t="shared" si="71"/>
        <v>0.47454658511478709</v>
      </c>
      <c r="P191" s="23">
        <f t="shared" si="72"/>
        <v>1.8820749972062314</v>
      </c>
      <c r="Q191" s="22">
        <f>IF(H191=1,L191*(1+FixedParams!$B$25)+M191*FixedParams!$B$33*(1+FixedParams!$B$28)/FixedParams!$B$32,L191*(1+FixedParams!$B$23)+M191*FixedParams!$B$33*(1+FixedParams!$B$26)/FixedParams!$B$32)</f>
        <v>84.651122302317759</v>
      </c>
      <c r="R191" s="23">
        <f t="shared" si="73"/>
        <v>17.586899361523791</v>
      </c>
      <c r="S191" s="23">
        <f>R191^((FixedParams!$B$41-1)/FixedParams!$B$41)*EXP($C191)</f>
        <v>0.2465605952050903</v>
      </c>
      <c r="T191" s="7">
        <f>(L191*FixedParams!$B$32*(FixedParams!$C$25-FixedParams!$C$23)+FixedParams!$B$33*(FixedParams!$C$28-FixedParams!$C$26)*M191)/N191</f>
        <v>3235.9851315958431</v>
      </c>
      <c r="U191" s="7">
        <f>(L191*FixedParams!$B$32*(FixedParams!$C$25-FixedParams!$C$23)*$Z$12/$B$12+FixedParams!$B$33*(FixedParams!$C$28-FixedParams!$C$26)*M191)/N191</f>
        <v>2495.0621250431441</v>
      </c>
      <c r="V191" s="14">
        <f t="shared" si="65"/>
        <v>-0.19361371763670432</v>
      </c>
      <c r="W191" s="14">
        <f t="shared" si="94"/>
        <v>0.92473768912053222</v>
      </c>
      <c r="X191" s="23"/>
      <c r="Y191" s="23">
        <f>EXP(-$D$17)*(($B191*FixedParams!$B$30)^$B$11*(1+FixedParams!$C$24)^(1-$B$11)+(1-$B191)^$B$11*((1+FixedParams!$C$27)/$Z$12)^(1-$B$11))^(1/(1-$B$11))</f>
        <v>6.6810090220389196</v>
      </c>
      <c r="Z191" s="23">
        <f>EXP($D191-$D$17)*(($B191*FixedParams!$C$31)^$B$11*(1+FixedParams!$C$25)^(1-$B$11)+(1-$B191)^$B$11*((1+FixedParams!$C$28)/$Z$12)^(1-$B$11))^(1/(1-$B$11))</f>
        <v>7.1024574476056408</v>
      </c>
      <c r="AA191" s="23">
        <f>EXP($D191-$D$17)*(($B191*FixedParams!$C$30)^$B$11*(1+FixedParams!$C$23)^(1-$B$11)+(1-$B191)^$B$11*((1+FixedParams!$C$26)/$Z$12)^(1-$B$11))^(1/(1-$B$11))</f>
        <v>6.7574932843876265</v>
      </c>
      <c r="AB191">
        <f>IF(FixedParams!$H$6=1,IF(Z191&lt;=MIN(Y191:AA191),1,0),$H191)</f>
        <v>0</v>
      </c>
      <c r="AC191">
        <f>IF(FixedParams!$H$6=1,IF(AA191&lt;=MIN(Y191:AA191),1,0),IF(AA191&lt;=Y191,1,0)*(1-$H191))</f>
        <v>0</v>
      </c>
      <c r="AD191" s="23">
        <f>$Z$13*IF(AB191=1,1,IF(AC191=1,FixedParams!$C$46,FixedParams!$C$47))</f>
        <v>0.47134174698899522</v>
      </c>
      <c r="AE191">
        <f>EXP($C191*FixedParams!$B$41)*EXP(IF(AB191+AC191=1,(1-FixedParams!$B$41)*$D191,0))*($B191^((FixedParams!$B$41-1)*$B$11/($B$11-1)))*((1/$B191-1)^$B$11*(AD191)^($B$11-1)+1)^((FixedParams!$B$41-$B$11)/($B$11-1))/((1+IF(AB191=1,FixedParams!$C$25,IF(AC191=1,FixedParams!$C$23,FixedParams!$C$24)))^FixedParams!$B$41)</f>
        <v>6.4096372444170699E-2</v>
      </c>
      <c r="AF191">
        <f t="shared" si="75"/>
        <v>0.7003154188186721</v>
      </c>
      <c r="AG191">
        <f t="shared" si="76"/>
        <v>26.260948242269546</v>
      </c>
      <c r="AH191">
        <f t="shared" si="77"/>
        <v>16.493122779518188</v>
      </c>
      <c r="AI191">
        <f t="shared" si="78"/>
        <v>42.754071021787738</v>
      </c>
      <c r="AJ191" s="23">
        <f t="shared" si="79"/>
        <v>0.62804749574773189</v>
      </c>
      <c r="AK191" s="23">
        <f t="shared" si="80"/>
        <v>2.1979631295976314</v>
      </c>
      <c r="AL191" s="22">
        <f>IF(AB191=1,AG191*(1+FixedParams!$C$25)+AH191*(1+FixedParams!$C$28)/$Z$12,IF(AC191=1,AG191*(1+FixedParams!$C$23)+AH191*(1+FixedParams!$C$26)/$Z$12,AG191*(1+FixedParams!$C$24)+AH191*(1+FixedParams!$C$27)/$Z$12))</f>
        <v>101.61568350862169</v>
      </c>
      <c r="AM191" s="23">
        <f t="shared" si="81"/>
        <v>15.209631235853426</v>
      </c>
      <c r="AN191" s="23">
        <f>AM191^((FixedParams!$B$41-1)/FixedParams!$B$41)*EXP($C191)</f>
        <v>0.24659644051651641</v>
      </c>
      <c r="AO191" s="23">
        <f t="shared" si="82"/>
        <v>-0.20307692928504648</v>
      </c>
      <c r="AP191" s="23">
        <f t="shared" si="83"/>
        <v>-0.14522540928716846</v>
      </c>
      <c r="AR191" s="23">
        <f>EXP(-$D$17)*(($B191*FixedParams!$B$30)^$B$11*(1+FixedParams!$C$24)^(1-$B$11)+(1-$B191)^$B$11*((1+FixedParams!$C$27)/$AS$12)^(1-$B$11))^(1/(1-$B$11))</f>
        <v>6.898291252185345</v>
      </c>
      <c r="AS191" s="23">
        <f>EXP($D191-$D$17)*(($B191*FixedParams!$C$31)^$B$11*(1+FixedParams!$C$25)^(1-$B$11)+(1-$B191)^$B$11*((1+FixedParams!$C$28)/$AS$12)^(1-$B$11))^(1/(1-$B$11))</f>
        <v>7.3282294837087107</v>
      </c>
      <c r="AT191" s="23">
        <f>EXP($D191-$D$17)*(($B191*FixedParams!$C$30)^$B$11*(1+FixedParams!$C$23)^(1-$B$11)+(1-$B191)^$B$11*((1+FixedParams!$C$26)/$AS$12)^(1-$B$11))^(1/(1-$B$11))</f>
        <v>6.9616495651786243</v>
      </c>
      <c r="AU191">
        <f>IF(FixedParams!$H$6=1,IF(AS191&lt;=MIN(AR191:AT191),1,0),$H191)</f>
        <v>0</v>
      </c>
      <c r="AV191">
        <f>IF(FixedParams!$H$6=1,IF(AT191&lt;=MIN(AR191:AT191),1,0),IF(AT191&lt;=AR191,1,0)*(1-$H191))</f>
        <v>0</v>
      </c>
      <c r="AW191" s="23">
        <f>$AS$13*IF(AU191=1,1,IF(AV191=1,FixedParams!$C$46,FixedParams!$C$47))</f>
        <v>0.44550951476843526</v>
      </c>
      <c r="AX191">
        <f>EXP($C191*FixedParams!$B$41)*EXP(IF(AU191+AV191=1,(1-FixedParams!$B$41)*$D191,0))*($B191^((FixedParams!$B$41-1)*$B$11/($B$11-1)))*((1/$B191-1)^$B$11*(AW191)^($B$11-1)+1)^((FixedParams!$B$41-$B$11)/($B$11-1))/((1+IF(AU191=1,FixedParams!$C$25,IF(AV191=1,FixedParams!$C$23,FixedParams!$C$24)))^FixedParams!$B$41)</f>
        <v>6.5132400529609863E-2</v>
      </c>
      <c r="AY191">
        <f t="shared" si="84"/>
        <v>0.6926780292505591</v>
      </c>
      <c r="AZ191">
        <f t="shared" si="85"/>
        <v>28.472073468709638</v>
      </c>
      <c r="BA191">
        <f t="shared" si="86"/>
        <v>16.432104900690891</v>
      </c>
      <c r="BB191">
        <f t="shared" si="87"/>
        <v>44.904178369400526</v>
      </c>
      <c r="BC191" s="23">
        <f t="shared" si="88"/>
        <v>0.5771306019826592</v>
      </c>
      <c r="BD191" s="23">
        <f t="shared" si="89"/>
        <v>2.1450674263889464</v>
      </c>
      <c r="BE191" s="22">
        <f>IF(AU191=1,AZ191*(1+FixedParams!$C$25)+BA191*(1+FixedParams!$C$28)/$AS$12,IF(AV191=1,AZ191*(1+FixedParams!$C$23)+BA191*(1+FixedParams!$C$26)/$AS$12,AZ191*(1+FixedParams!$C$24)+BA191*(1+FixedParams!$C$27)/$AS$12))</f>
        <v>108.4225707510424</v>
      </c>
      <c r="BF191" s="23">
        <f t="shared" si="90"/>
        <v>15.717308357587054</v>
      </c>
      <c r="BG191" s="23">
        <f>BF191^((FixedParams!$B$41-1)/FixedParams!$B$41)*EXP($C191)</f>
        <v>0.24658833587455009</v>
      </c>
      <c r="BH191" s="23">
        <f t="shared" si="91"/>
        <v>-0.1540104988431186</v>
      </c>
      <c r="BI191" s="23">
        <f t="shared" si="92"/>
        <v>-0.11239172214742511</v>
      </c>
      <c r="BJ191" s="23">
        <f t="shared" si="66"/>
        <v>-9.8711460238186749E-2</v>
      </c>
      <c r="BK191" s="23"/>
    </row>
    <row r="192" spans="1:63">
      <c r="A192">
        <v>0.875</v>
      </c>
      <c r="B192">
        <f t="shared" si="67"/>
        <v>0.39299331511974911</v>
      </c>
      <c r="C192">
        <f>(D192-$D$17)*FixedParams!$B$41+$D$9*($A192-0.5)^2+$A192*$B$10</f>
        <v>-1.3928204688506107</v>
      </c>
      <c r="D192">
        <f>(A192-$B$6)*FixedParams!$B$40/(FixedParams!$B$39*Sectors!$B$6)</f>
        <v>0.19845671729295841</v>
      </c>
      <c r="E192">
        <f t="shared" si="68"/>
        <v>0.24837378526531007</v>
      </c>
      <c r="F192" s="23">
        <f>EXP(-$D$17)*(($B192*FixedParams!$B$30)^$B$11*(1+FixedParams!$B$23)^(1-$B$11)+(1-$B192)^$B$11*((1+FixedParams!$B$26)/$B$12)^(1-$B$11))^(1/(1-$B$11))</f>
        <v>4.8068530229174034</v>
      </c>
      <c r="G192" s="23">
        <f>EXP($D192-$D$17)*(($B192*FixedParams!$B$31)^$B$11*(1+FixedParams!$B$25)^(1-$B$11)+(1-$B192)^$B$11*((1+FixedParams!$B$28)/$B$12)^(1-$B$11))^(1/(1-$B$11))</f>
        <v>5.5835668214959329</v>
      </c>
      <c r="H192">
        <f t="shared" si="69"/>
        <v>0</v>
      </c>
      <c r="I192" s="23">
        <f>$B$13*IF(H192=1,1,FixedParams!$B$46)</f>
        <v>0.39101505882574561</v>
      </c>
      <c r="J192">
        <f>EXP($C192*FixedParams!$B$41)*EXP(IF(H192=1,(1-FixedParams!$B$41)*$D192,0))*($B192^((FixedParams!$B$41-1)*$B$11/($B$11-1)))*((1/$B192-1)^$B$11*(I192)^($B$11-1)+1)^((FixedParams!$B$41-$B$11)/($B$11-1))/((1+IF(H192=1,FixedParams!$B$25,FixedParams!$B$24))^FixedParams!$B$41)</f>
        <v>0.10514000826484882</v>
      </c>
      <c r="K192">
        <f t="shared" si="93"/>
        <v>0.7915372725779477</v>
      </c>
      <c r="L192">
        <f>K192*FixedParams!$B$8/K$15</f>
        <v>35.897097580575078</v>
      </c>
      <c r="M192">
        <f t="shared" si="64"/>
        <v>16.848530442613264</v>
      </c>
      <c r="N192">
        <f t="shared" si="70"/>
        <v>52.745628023188345</v>
      </c>
      <c r="O192" s="23">
        <f t="shared" si="71"/>
        <v>0.46935634294095335</v>
      </c>
      <c r="P192" s="23">
        <f t="shared" si="72"/>
        <v>1.8795519175227615</v>
      </c>
      <c r="Q192" s="22">
        <f>IF(H192=1,L192*(1+FixedParams!$B$25)+M192*FixedParams!$B$33*(1+FixedParams!$B$28)/FixedParams!$B$32,L192*(1+FixedParams!$B$23)+M192*FixedParams!$B$33*(1+FixedParams!$B$26)/FixedParams!$B$32)</f>
        <v>85.028761376107965</v>
      </c>
      <c r="R192" s="23">
        <f t="shared" si="73"/>
        <v>17.689070369058594</v>
      </c>
      <c r="S192" s="23">
        <f>R192^((FixedParams!$B$41-1)/FixedParams!$B$41)*EXP($C192)</f>
        <v>0.24766053236214142</v>
      </c>
      <c r="T192" s="7">
        <f>(L192*FixedParams!$B$32*(FixedParams!$C$25-FixedParams!$C$23)+FixedParams!$B$33*(FixedParams!$C$28-FixedParams!$C$26)*M192)/N192</f>
        <v>3263.1622945926142</v>
      </c>
      <c r="U192" s="7">
        <f>(L192*FixedParams!$B$32*(FixedParams!$C$25-FixedParams!$C$23)*$Z$12/$B$12+FixedParams!$B$33*(FixedParams!$C$28-FixedParams!$C$26)*M192)/N192</f>
        <v>2519.622108174291</v>
      </c>
      <c r="V192" s="14">
        <f t="shared" si="65"/>
        <v>-0.18261620013616686</v>
      </c>
      <c r="W192" s="14">
        <f t="shared" si="94"/>
        <v>0.92732474945010079</v>
      </c>
      <c r="X192" s="23"/>
      <c r="Y192" s="23">
        <f>EXP(-$D$17)*(($B192*FixedParams!$B$30)^$B$11*(1+FixedParams!$C$24)^(1-$B$11)+(1-$B192)^$B$11*((1+FixedParams!$C$27)/$Z$12)^(1-$B$11))^(1/(1-$B$11))</f>
        <v>6.6754333544028972</v>
      </c>
      <c r="Z192" s="23">
        <f>EXP($D192-$D$17)*(($B192*FixedParams!$C$31)^$B$11*(1+FixedParams!$C$25)^(1-$B$11)+(1-$B192)^$B$11*((1+FixedParams!$C$28)/$Z$12)^(1-$B$11))^(1/(1-$B$11))</f>
        <v>7.1136467537882009</v>
      </c>
      <c r="AA192" s="23">
        <f>EXP($D192-$D$17)*(($B192*FixedParams!$C$30)^$B$11*(1+FixedParams!$C$23)^(1-$B$11)+(1-$B192)^$B$11*((1+FixedParams!$C$26)/$Z$12)^(1-$B$11))^(1/(1-$B$11))</f>
        <v>6.7641059045525056</v>
      </c>
      <c r="AB192">
        <f>IF(FixedParams!$H$6=1,IF(Z192&lt;=MIN(Y192:AA192),1,0),$H192)</f>
        <v>0</v>
      </c>
      <c r="AC192">
        <f>IF(FixedParams!$H$6=1,IF(AA192&lt;=MIN(Y192:AA192),1,0),IF(AA192&lt;=Y192,1,0)*(1-$H192))</f>
        <v>0</v>
      </c>
      <c r="AD192" s="23">
        <f>$Z$13*IF(AB192=1,1,IF(AC192=1,FixedParams!$C$46,FixedParams!$C$47))</f>
        <v>0.47134174698899522</v>
      </c>
      <c r="AE192">
        <f>EXP($C192*FixedParams!$B$41)*EXP(IF(AB192+AC192=1,(1-FixedParams!$B$41)*$D192,0))*($B192^((FixedParams!$B$41-1)*$B$11/($B$11-1)))*((1/$B192-1)^$B$11*(AD192)^($B$11-1)+1)^((FixedParams!$B$41-$B$11)/($B$11-1))/((1+IF(AB192=1,FixedParams!$C$25,IF(AC192=1,FixedParams!$C$23,FixedParams!$C$24)))^FixedParams!$B$41)</f>
        <v>6.4787145106134175E-2</v>
      </c>
      <c r="AF192">
        <f t="shared" si="75"/>
        <v>0.70786278425644011</v>
      </c>
      <c r="AG192">
        <f t="shared" si="76"/>
        <v>26.543964962736808</v>
      </c>
      <c r="AH192">
        <f t="shared" si="77"/>
        <v>16.488536976524529</v>
      </c>
      <c r="AI192">
        <f t="shared" si="78"/>
        <v>43.032501939261337</v>
      </c>
      <c r="AJ192" s="23">
        <f t="shared" si="79"/>
        <v>0.62117837330148751</v>
      </c>
      <c r="AK192" s="23">
        <f t="shared" si="80"/>
        <v>2.196128809086098</v>
      </c>
      <c r="AL192" s="22">
        <f>IF(AB192=1,AG192*(1+FixedParams!$C$25)+AH192*(1+FixedParams!$C$28)/$Z$12,IF(AC192=1,AG192*(1+FixedParams!$C$23)+AH192*(1+FixedParams!$C$26)/$Z$12,AG192*(1+FixedParams!$C$24)+AH192*(1+FixedParams!$C$27)/$Z$12))</f>
        <v>102.06905528377386</v>
      </c>
      <c r="AM192" s="23">
        <f t="shared" si="81"/>
        <v>15.290251563436321</v>
      </c>
      <c r="AN192" s="23">
        <f>AM192^((FixedParams!$B$41-1)/FixedParams!$B$41)*EXP($C192)</f>
        <v>0.24769666306212065</v>
      </c>
      <c r="AO192" s="23">
        <f t="shared" si="82"/>
        <v>-0.20352519861578847</v>
      </c>
      <c r="AP192" s="23">
        <f t="shared" si="83"/>
        <v>-0.14573148296501107</v>
      </c>
      <c r="AR192" s="23">
        <f>EXP(-$D$17)*(($B192*FixedParams!$B$30)^$B$11*(1+FixedParams!$C$24)^(1-$B$11)+(1-$B192)^$B$11*((1+FixedParams!$C$27)/$AS$12)^(1-$B$11))^(1/(1-$B$11))</f>
        <v>6.8914850997170713</v>
      </c>
      <c r="AS192" s="23">
        <f>EXP($D192-$D$17)*(($B192*FixedParams!$C$31)^$B$11*(1+FixedParams!$C$25)^(1-$B$11)+(1-$B192)^$B$11*((1+FixedParams!$C$28)/$AS$12)^(1-$B$11))^(1/(1-$B$11))</f>
        <v>7.3386503332824402</v>
      </c>
      <c r="AT192" s="23">
        <f>EXP($D192-$D$17)*(($B192*FixedParams!$C$30)^$B$11*(1+FixedParams!$C$23)^(1-$B$11)+(1-$B192)^$B$11*((1+FixedParams!$C$26)/$AS$12)^(1-$B$11))^(1/(1-$B$11))</f>
        <v>6.9673852569476589</v>
      </c>
      <c r="AU192">
        <f>IF(FixedParams!$H$6=1,IF(AS192&lt;=MIN(AR192:AT192),1,0),$H192)</f>
        <v>0</v>
      </c>
      <c r="AV192">
        <f>IF(FixedParams!$H$6=1,IF(AT192&lt;=MIN(AR192:AT192),1,0),IF(AT192&lt;=AR192,1,0)*(1-$H192))</f>
        <v>0</v>
      </c>
      <c r="AW192" s="23">
        <f>$AS$13*IF(AU192=1,1,IF(AV192=1,FixedParams!$C$46,FixedParams!$C$47))</f>
        <v>0.44550951476843526</v>
      </c>
      <c r="AX192">
        <f>EXP($C192*FixedParams!$B$41)*EXP(IF(AU192+AV192=1,(1-FixedParams!$B$41)*$D192,0))*($B192^((FixedParams!$B$41-1)*$B$11/($B$11-1)))*((1/$B192-1)^$B$11*(AW192)^($B$11-1)+1)^((FixedParams!$B$41-$B$11)/($B$11-1))/((1+IF(AU192=1,FixedParams!$C$25,IF(AV192=1,FixedParams!$C$23,FixedParams!$C$24)))^FixedParams!$B$41)</f>
        <v>6.5829317847280855E-2</v>
      </c>
      <c r="AY192">
        <f t="shared" si="84"/>
        <v>0.7000896908848554</v>
      </c>
      <c r="AZ192">
        <f t="shared" si="85"/>
        <v>28.776724931100066</v>
      </c>
      <c r="BA192">
        <f t="shared" si="86"/>
        <v>16.426283251951936</v>
      </c>
      <c r="BB192">
        <f t="shared" si="87"/>
        <v>45.203008183052006</v>
      </c>
      <c r="BC192" s="23">
        <f t="shared" si="88"/>
        <v>0.57081837114130551</v>
      </c>
      <c r="BD192" s="23">
        <f t="shared" si="89"/>
        <v>2.1429510101019269</v>
      </c>
      <c r="BE192" s="22">
        <f>IF(AU192=1,AZ192*(1+FixedParams!$C$25)+BA192*(1+FixedParams!$C$28)/$AS$12,IF(AV192=1,AZ192*(1+FixedParams!$C$23)+BA192*(1+FixedParams!$C$26)/$AS$12,AZ192*(1+FixedParams!$C$24)+BA192*(1+FixedParams!$C$27)/$AS$12))</f>
        <v>108.90629577296451</v>
      </c>
      <c r="BF192" s="23">
        <f t="shared" si="90"/>
        <v>15.803022744319017</v>
      </c>
      <c r="BG192" s="23">
        <f>BF192^((FixedParams!$B$41-1)/FixedParams!$B$41)*EXP($C192)</f>
        <v>0.2476884845553127</v>
      </c>
      <c r="BH192" s="23">
        <f t="shared" si="91"/>
        <v>-0.15431725049831063</v>
      </c>
      <c r="BI192" s="23">
        <f t="shared" si="92"/>
        <v>-0.11274572091224766</v>
      </c>
      <c r="BJ192" s="23">
        <f t="shared" si="66"/>
        <v>-9.9065459003009296E-2</v>
      </c>
      <c r="BK192" s="23"/>
    </row>
    <row r="193" spans="1:63">
      <c r="A193">
        <v>0.88</v>
      </c>
      <c r="B193">
        <f t="shared" si="67"/>
        <v>0.39474090494924818</v>
      </c>
      <c r="C193">
        <f>(D193-$D$17)*FixedParams!$B$41+$D$9*($A193-0.5)^2+$A193*$B$10</f>
        <v>-1.3881509702818995</v>
      </c>
      <c r="D193">
        <f>(A193-$B$6)*FixedParams!$B$40/(FixedParams!$B$39*Sectors!$B$6)</f>
        <v>0.20114318833432621</v>
      </c>
      <c r="E193">
        <f t="shared" si="68"/>
        <v>0.24953627831766376</v>
      </c>
      <c r="F193" s="23">
        <f>EXP(-$D$17)*(($B193*FixedParams!$B$30)^$B$11*(1+FixedParams!$B$23)^(1-$B$11)+(1-$B193)^$B$11*((1+FixedParams!$B$26)/$B$12)^(1-$B$11))^(1/(1-$B$11))</f>
        <v>4.8003161437799546</v>
      </c>
      <c r="G193" s="23">
        <f>EXP($D193-$D$17)*(($B193*FixedParams!$B$31)^$B$11*(1+FixedParams!$B$25)^(1-$B$11)+(1-$B193)^$B$11*((1+FixedParams!$B$28)/$B$12)^(1-$B$11))^(1/(1-$B$11))</f>
        <v>5.5903195858901302</v>
      </c>
      <c r="H193">
        <f t="shared" si="69"/>
        <v>0</v>
      </c>
      <c r="I193" s="23">
        <f>$B$13*IF(H193=1,1,FixedParams!$B$46)</f>
        <v>0.39101505882574561</v>
      </c>
      <c r="J193">
        <f>EXP($C193*FixedParams!$B$41)*EXP(IF(H193=1,(1-FixedParams!$B$41)*$D193,0))*($B193^((FixedParams!$B$41-1)*$B$11/($B$11-1)))*((1/$B193-1)^$B$11*(I193)^($B$11-1)+1)^((FixedParams!$B$41-$B$11)/($B$11-1))/((1+IF(H193=1,FixedParams!$B$25,FixedParams!$B$24))^FixedParams!$B$41)</f>
        <v>0.10626451835763334</v>
      </c>
      <c r="K193">
        <f t="shared" si="93"/>
        <v>0.80000304756235596</v>
      </c>
      <c r="L193">
        <f>K193*FixedParams!$B$8/K$15</f>
        <v>36.281029912303104</v>
      </c>
      <c r="M193">
        <f t="shared" si="64"/>
        <v>16.842773935167319</v>
      </c>
      <c r="N193">
        <f t="shared" si="70"/>
        <v>53.123803847470427</v>
      </c>
      <c r="O193" s="23">
        <f t="shared" si="71"/>
        <v>0.46423086598916635</v>
      </c>
      <c r="P193" s="23">
        <f t="shared" si="72"/>
        <v>1.8769958993422953</v>
      </c>
      <c r="Q193" s="22">
        <f>IF(H193=1,L193*(1+FixedParams!$B$25)+M193*FixedParams!$B$33*(1+FixedParams!$B$28)/FixedParams!$B$32,L193*(1+FixedParams!$B$23)+M193*FixedParams!$B$33*(1+FixedParams!$B$26)/FixedParams!$B$32)</f>
        <v>85.426216342951165</v>
      </c>
      <c r="R193" s="23">
        <f t="shared" si="73"/>
        <v>17.795956304595233</v>
      </c>
      <c r="S193" s="23">
        <f>R193^((FixedParams!$B$41-1)/FixedParams!$B$41)*EXP($C193)</f>
        <v>0.24881818663212379</v>
      </c>
      <c r="T193" s="7">
        <f>(L193*FixedParams!$B$32*(FixedParams!$C$25-FixedParams!$C$23)+FixedParams!$B$33*(FixedParams!$C$28-FixedParams!$C$26)*M193)/N193</f>
        <v>3290.1894116063027</v>
      </c>
      <c r="U193" s="7">
        <f>(L193*FixedParams!$B$32*(FixedParams!$C$25-FixedParams!$C$23)*$Z$12/$B$12+FixedParams!$B$33*(FixedParams!$C$28-FixedParams!$C$26)*M193)/N193</f>
        <v>2544.0464948558065</v>
      </c>
      <c r="V193" s="14">
        <f t="shared" si="65"/>
        <v>-0.17163591163287273</v>
      </c>
      <c r="W193" s="14">
        <f t="shared" si="94"/>
        <v>0.92993035849563443</v>
      </c>
      <c r="X193" s="23"/>
      <c r="Y193" s="23">
        <f>EXP(-$D$17)*(($B193*FixedParams!$B$30)^$B$11*(1+FixedParams!$C$24)^(1-$B$11)+(1-$B193)^$B$11*((1+FixedParams!$C$27)/$Z$12)^(1-$B$11))^(1/(1-$B$11))</f>
        <v>6.6697322162635029</v>
      </c>
      <c r="Z193" s="23">
        <f>EXP($D193-$D$17)*(($B193*FixedParams!$C$31)^$B$11*(1+FixedParams!$C$25)^(1-$B$11)+(1-$B193)^$B$11*((1+FixedParams!$C$28)/$Z$12)^(1-$B$11))^(1/(1-$B$11))</f>
        <v>7.1247150816145854</v>
      </c>
      <c r="AA193" s="23">
        <f>EXP($D193-$D$17)*(($B193*FixedParams!$C$30)^$B$11*(1+FixedParams!$C$23)^(1-$B$11)+(1-$B193)^$B$11*((1+FixedParams!$C$26)/$Z$12)^(1-$B$11))^(1/(1-$B$11))</f>
        <v>6.7705958448384829</v>
      </c>
      <c r="AB193">
        <f>IF(FixedParams!$H$6=1,IF(Z193&lt;=MIN(Y193:AA193),1,0),$H193)</f>
        <v>0</v>
      </c>
      <c r="AC193">
        <f>IF(FixedParams!$H$6=1,IF(AA193&lt;=MIN(Y193:AA193),1,0),IF(AA193&lt;=Y193,1,0)*(1-$H193))</f>
        <v>0</v>
      </c>
      <c r="AD193" s="23">
        <f>$Z$13*IF(AB193=1,1,IF(AC193=1,FixedParams!$C$46,FixedParams!$C$47))</f>
        <v>0.47134174698899522</v>
      </c>
      <c r="AE193">
        <f>EXP($C193*FixedParams!$B$41)*EXP(IF(AB193+AC193=1,(1-FixedParams!$B$41)*$D193,0))*($B193^((FixedParams!$B$41-1)*$B$11/($B$11-1)))*((1/$B193-1)^$B$11*(AD193)^($B$11-1)+1)^((FixedParams!$B$41-$B$11)/($B$11-1))/((1+IF(AB193=1,FixedParams!$C$25,IF(AC193=1,FixedParams!$C$23,FixedParams!$C$24)))^FixedParams!$B$41)</f>
        <v>6.5496682372468057E-2</v>
      </c>
      <c r="AF193">
        <f t="shared" si="75"/>
        <v>0.71561517130881003</v>
      </c>
      <c r="AG193">
        <f t="shared" si="76"/>
        <v>26.834669736136981</v>
      </c>
      <c r="AH193">
        <f t="shared" si="77"/>
        <v>16.487085989200686</v>
      </c>
      <c r="AI193">
        <f t="shared" si="78"/>
        <v>43.321755725337667</v>
      </c>
      <c r="AJ193" s="23">
        <f t="shared" si="79"/>
        <v>0.61439496559178097</v>
      </c>
      <c r="AK193" s="23">
        <f t="shared" si="80"/>
        <v>2.1942532104473598</v>
      </c>
      <c r="AL193" s="22">
        <f>IF(AB193=1,AG193*(1+FixedParams!$C$25)+AH193*(1+FixedParams!$C$28)/$Z$12,IF(AC193=1,AG193*(1+FixedParams!$C$23)+AH193*(1+FixedParams!$C$26)/$Z$12,AG193*(1+FixedParams!$C$24)+AH193*(1+FixedParams!$C$27)/$Z$12))</f>
        <v>102.54621463554696</v>
      </c>
      <c r="AM193" s="23">
        <f t="shared" si="81"/>
        <v>15.37486233487723</v>
      </c>
      <c r="AN193" s="23">
        <f>AM193^((FixedParams!$B$41-1)/FixedParams!$B$41)*EXP($C193)</f>
        <v>0.24885461224519564</v>
      </c>
      <c r="AO193" s="23">
        <f t="shared" si="82"/>
        <v>-0.2039701606581838</v>
      </c>
      <c r="AP193" s="23">
        <f t="shared" si="83"/>
        <v>-0.14623739776762384</v>
      </c>
      <c r="AR193" s="23">
        <f>EXP(-$D$17)*(($B193*FixedParams!$B$30)^$B$11*(1+FixedParams!$C$24)^(1-$B$11)+(1-$B193)^$B$11*((1+FixedParams!$C$27)/$AS$12)^(1-$B$11))^(1/(1-$B$11))</f>
        <v>6.8845514911631369</v>
      </c>
      <c r="AS193" s="23">
        <f>EXP($D193-$D$17)*(($B193*FixedParams!$C$31)^$B$11*(1+FixedParams!$C$25)^(1-$B$11)+(1-$B193)^$B$11*((1+FixedParams!$C$28)/$AS$12)^(1-$B$11))^(1/(1-$B$11))</f>
        <v>7.3489434997971221</v>
      </c>
      <c r="AT193" s="23">
        <f>EXP($D193-$D$17)*(($B193*FixedParams!$C$30)^$B$11*(1+FixedParams!$C$23)^(1-$B$11)+(1-$B193)^$B$11*((1+FixedParams!$C$26)/$AS$12)^(1-$B$11))^(1/(1-$B$11))</f>
        <v>6.9729937518814005</v>
      </c>
      <c r="AU193">
        <f>IF(FixedParams!$H$6=1,IF(AS193&lt;=MIN(AR193:AT193),1,0),$H193)</f>
        <v>0</v>
      </c>
      <c r="AV193">
        <f>IF(FixedParams!$H$6=1,IF(AT193&lt;=MIN(AR193:AT193),1,0),IF(AT193&lt;=AR193,1,0)*(1-$H193))</f>
        <v>0</v>
      </c>
      <c r="AW193" s="23">
        <f>$AS$13*IF(AU193=1,1,IF(AV193=1,FixedParams!$C$46,FixedParams!$C$47))</f>
        <v>0.44550951476843526</v>
      </c>
      <c r="AX193">
        <f>EXP($C193*FixedParams!$B$41)*EXP(IF(AU193+AV193=1,(1-FixedParams!$B$41)*$D193,0))*($B193^((FixedParams!$B$41-1)*$B$11/($B$11-1)))*((1/$B193-1)^$B$11*(AW193)^($B$11-1)+1)^((FixedParams!$B$41-$B$11)/($B$11-1))/((1+IF(AU193=1,FixedParams!$C$25,IF(AV193=1,FixedParams!$C$23,FixedParams!$C$24)))^FixedParams!$B$41)</f>
        <v>6.6545194182418776E-2</v>
      </c>
      <c r="AY193">
        <f t="shared" si="84"/>
        <v>0.70770298019982569</v>
      </c>
      <c r="AZ193">
        <f t="shared" si="85"/>
        <v>29.089664166301311</v>
      </c>
      <c r="BA193">
        <f t="shared" si="86"/>
        <v>16.423585308756017</v>
      </c>
      <c r="BB193">
        <f t="shared" si="87"/>
        <v>45.513249475057329</v>
      </c>
      <c r="BC193" s="23">
        <f t="shared" si="88"/>
        <v>0.56458490599495437</v>
      </c>
      <c r="BD193" s="23">
        <f t="shared" si="89"/>
        <v>2.1407949605365122</v>
      </c>
      <c r="BE193" s="22">
        <f>IF(AU193=1,AZ193*(1+FixedParams!$C$25)+BA193*(1+FixedParams!$C$28)/$AS$12,IF(AV193=1,AZ193*(1+FixedParams!$C$23)+BA193*(1+FixedParams!$C$26)/$AS$12,AZ193*(1+FixedParams!$C$24)+BA193*(1+FixedParams!$C$27)/$AS$12))</f>
        <v>109.4154016672194</v>
      </c>
      <c r="BF193" s="23">
        <f t="shared" si="90"/>
        <v>15.892887402710643</v>
      </c>
      <c r="BG193" s="23">
        <f>BF193^((FixedParams!$B$41-1)/FixedParams!$B$41)*EXP($C193)</f>
        <v>0.24884635762895982</v>
      </c>
      <c r="BH193" s="23">
        <f t="shared" si="91"/>
        <v>-0.15462163035755422</v>
      </c>
      <c r="BI193" s="23">
        <f t="shared" si="92"/>
        <v>-0.11309958161099058</v>
      </c>
      <c r="BJ193" s="23">
        <f t="shared" si="66"/>
        <v>-9.9419319701752218E-2</v>
      </c>
      <c r="BK193" s="23"/>
    </row>
    <row r="194" spans="1:63">
      <c r="A194">
        <v>0.88500000000000001</v>
      </c>
      <c r="B194">
        <f t="shared" si="67"/>
        <v>0.39648849477874726</v>
      </c>
      <c r="C194">
        <f>(D194-$D$17)*FixedParams!$B$41+$D$9*($A194-0.5)^2+$A194*$B$10</f>
        <v>-1.3832689733748829</v>
      </c>
      <c r="D194">
        <f>(A194-$B$6)*FixedParams!$B$40/(FixedParams!$B$39*Sectors!$B$6)</f>
        <v>0.20382965937569403</v>
      </c>
      <c r="E194">
        <f t="shared" si="68"/>
        <v>0.2507574922123047</v>
      </c>
      <c r="F194" s="23">
        <f>EXP(-$D$17)*(($B194*FixedParams!$B$30)^$B$11*(1+FixedParams!$B$23)^(1-$B$11)+(1-$B194)^$B$11*((1+FixedParams!$B$26)/$B$12)^(1-$B$11))^(1/(1-$B$11))</f>
        <v>4.7936956819071099</v>
      </c>
      <c r="G194" s="23">
        <f>EXP($D194-$D$17)*(($B194*FixedParams!$B$31)^$B$11*(1+FixedParams!$B$25)^(1-$B$11)+(1-$B194)^$B$11*((1+FixedParams!$B$28)/$B$12)^(1-$B$11))^(1/(1-$B$11))</f>
        <v>5.5969729805535504</v>
      </c>
      <c r="H194">
        <f t="shared" si="69"/>
        <v>0</v>
      </c>
      <c r="I194" s="23">
        <f>$B$13*IF(H194=1,1,FixedParams!$B$46)</f>
        <v>0.39101505882574561</v>
      </c>
      <c r="J194">
        <f>EXP($C194*FixedParams!$B$41)*EXP(IF(H194=1,(1-FixedParams!$B$41)*$D194,0))*($B194^((FixedParams!$B$41-1)*$B$11/($B$11-1)))*((1/$B194-1)^$B$11*(I194)^($B$11-1)+1)^((FixedParams!$B$41-$B$11)/($B$11-1))/((1+IF(H194=1,FixedParams!$B$25,FixedParams!$B$24))^FixedParams!$B$41)</f>
        <v>0.10741966124514341</v>
      </c>
      <c r="K194">
        <f t="shared" si="93"/>
        <v>0.80869943883820883</v>
      </c>
      <c r="L194">
        <f>K194*FixedParams!$B$8/K$15</f>
        <v>36.67542094989939</v>
      </c>
      <c r="M194">
        <f t="shared" si="64"/>
        <v>16.84022069028088</v>
      </c>
      <c r="N194">
        <f t="shared" si="70"/>
        <v>53.51564164018027</v>
      </c>
      <c r="O194" s="23">
        <f t="shared" si="71"/>
        <v>0.4591691180119114</v>
      </c>
      <c r="P194" s="23">
        <f t="shared" si="72"/>
        <v>1.8744071990536313</v>
      </c>
      <c r="Q194" s="22">
        <f>IF(H194=1,L194*(1+FixedParams!$B$25)+M194*FixedParams!$B$33*(1+FixedParams!$B$28)/FixedParams!$B$32,L194*(1+FixedParams!$B$23)+M194*FixedParams!$B$33*(1+FixedParams!$B$26)/FixedParams!$B$32)</f>
        <v>85.843748979662635</v>
      </c>
      <c r="R194" s="23">
        <f t="shared" si="73"/>
        <v>17.907634250472654</v>
      </c>
      <c r="S194" s="23">
        <f>R194^((FixedParams!$B$41-1)/FixedParams!$B$41)*EXP($C194)</f>
        <v>0.25003432048392882</v>
      </c>
      <c r="T194" s="7">
        <f>(L194*FixedParams!$B$32*(FixedParams!$C$25-FixedParams!$C$23)+FixedParams!$B$33*(FixedParams!$C$28-FixedParams!$C$26)*M194)/N194</f>
        <v>3317.066824152032</v>
      </c>
      <c r="U194" s="7">
        <f>(L194*FixedParams!$B$32*(FixedParams!$C$25-FixedParams!$C$23)*$Z$12/$B$12+FixedParams!$B$33*(FixedParams!$C$28-FixedParams!$C$26)*M194)/N194</f>
        <v>2568.3355937146671</v>
      </c>
      <c r="V194" s="14">
        <f t="shared" si="65"/>
        <v>-0.16067251816306971</v>
      </c>
      <c r="W194" s="14">
        <f t="shared" si="94"/>
        <v>0.93255518634748691</v>
      </c>
      <c r="X194" s="23"/>
      <c r="Y194" s="23">
        <f>EXP(-$D$17)*(($B194*FixedParams!$B$30)^$B$11*(1+FixedParams!$C$24)^(1-$B$11)+(1-$B194)^$B$11*((1+FixedParams!$C$27)/$Z$12)^(1-$B$11))^(1/(1-$B$11))</f>
        <v>6.6639062256010542</v>
      </c>
      <c r="Z194" s="23">
        <f>EXP($D194-$D$17)*(($B194*FixedParams!$C$31)^$B$11*(1+FixedParams!$C$25)^(1-$B$11)+(1-$B194)^$B$11*((1+FixedParams!$C$28)/$Z$12)^(1-$B$11))^(1/(1-$B$11))</f>
        <v>7.1356621868813264</v>
      </c>
      <c r="AA194" s="23">
        <f>EXP($D194-$D$17)*(($B194*FixedParams!$C$30)^$B$11*(1+FixedParams!$C$23)^(1-$B$11)+(1-$B194)^$B$11*((1+FixedParams!$C$26)/$Z$12)^(1-$B$11))^(1/(1-$B$11))</f>
        <v>6.7769632284342807</v>
      </c>
      <c r="AB194">
        <f>IF(FixedParams!$H$6=1,IF(Z194&lt;=MIN(Y194:AA194),1,0),$H194)</f>
        <v>0</v>
      </c>
      <c r="AC194">
        <f>IF(FixedParams!$H$6=1,IF(AA194&lt;=MIN(Y194:AA194),1,0),IF(AA194&lt;=Y194,1,0)*(1-$H194))</f>
        <v>0</v>
      </c>
      <c r="AD194" s="23">
        <f>$Z$13*IF(AB194=1,1,IF(AC194=1,FixedParams!$C$46,FixedParams!$C$47))</f>
        <v>0.47134174698899522</v>
      </c>
      <c r="AE194">
        <f>EXP($C194*FixedParams!$B$41)*EXP(IF(AB194+AC194=1,(1-FixedParams!$B$41)*$D194,0))*($B194^((FixedParams!$B$41-1)*$B$11/($B$11-1)))*((1/$B194-1)^$B$11*(AD194)^($B$11-1)+1)^((FixedParams!$B$41-$B$11)/($B$11-1))/((1+IF(AB194=1,FixedParams!$C$25,IF(AC194=1,FixedParams!$C$23,FixedParams!$C$24)))^FixedParams!$B$41)</f>
        <v>6.6225455191804075E-2</v>
      </c>
      <c r="AF194">
        <f t="shared" si="75"/>
        <v>0.7235777255491691</v>
      </c>
      <c r="AG194">
        <f t="shared" si="76"/>
        <v>27.133255515006535</v>
      </c>
      <c r="AH194">
        <f t="shared" si="77"/>
        <v>16.488768162073551</v>
      </c>
      <c r="AI194">
        <f t="shared" si="78"/>
        <v>43.622023677080087</v>
      </c>
      <c r="AJ194" s="23">
        <f t="shared" si="79"/>
        <v>0.6076959011775841</v>
      </c>
      <c r="AK194" s="23">
        <f t="shared" si="80"/>
        <v>2.1923365369887251</v>
      </c>
      <c r="AL194" s="22">
        <f>IF(AB194=1,AG194*(1+FixedParams!$C$25)+AH194*(1+FixedParams!$C$28)/$Z$12,IF(AC194=1,AG194*(1+FixedParams!$C$23)+AH194*(1+FixedParams!$C$26)/$Z$12,AG194*(1+FixedParams!$C$24)+AH194*(1+FixedParams!$C$27)/$Z$12))</f>
        <v>103.04747583695448</v>
      </c>
      <c r="AM194" s="23">
        <f t="shared" si="81"/>
        <v>15.463524297666725</v>
      </c>
      <c r="AN194" s="23">
        <f>AM194^((FixedParams!$B$41-1)/FixedParams!$B$41)*EXP($C194)</f>
        <v>0.25007105072957236</v>
      </c>
      <c r="AO194" s="23">
        <f t="shared" si="82"/>
        <v>-0.20441182524927023</v>
      </c>
      <c r="AP194" s="23">
        <f t="shared" si="83"/>
        <v>-0.14674313685090259</v>
      </c>
      <c r="AR194" s="23">
        <f>EXP(-$D$17)*(($B194*FixedParams!$B$30)^$B$11*(1+FixedParams!$C$24)^(1-$B$11)+(1-$B194)^$B$11*((1+FixedParams!$C$27)/$AS$12)^(1-$B$11))^(1/(1-$B$11))</f>
        <v>6.8774911576037843</v>
      </c>
      <c r="AS194" s="23">
        <f>EXP($D194-$D$17)*(($B194*FixedParams!$C$31)^$B$11*(1+FixedParams!$C$25)^(1-$B$11)+(1-$B194)^$B$11*((1+FixedParams!$C$28)/$AS$12)^(1-$B$11))^(1/(1-$B$11))</f>
        <v>7.3591088288769679</v>
      </c>
      <c r="AT194" s="23">
        <f>EXP($D194-$D$17)*(($B194*FixedParams!$C$30)^$B$11*(1+FixedParams!$C$23)^(1-$B$11)+(1-$B194)^$B$11*((1+FixedParams!$C$26)/$AS$12)^(1-$B$11))^(1/(1-$B$11))</f>
        <v>6.9784752727954436</v>
      </c>
      <c r="AU194">
        <f>IF(FixedParams!$H$6=1,IF(AS194&lt;=MIN(AR194:AT194),1,0),$H194)</f>
        <v>0</v>
      </c>
      <c r="AV194">
        <f>IF(FixedParams!$H$6=1,IF(AT194&lt;=MIN(AR194:AT194),1,0),IF(AT194&lt;=AR194,1,0)*(1-$H194))</f>
        <v>0</v>
      </c>
      <c r="AW194" s="23">
        <f>$AS$13*IF(AU194=1,1,IF(AV194=1,FixedParams!$C$46,FixedParams!$C$47))</f>
        <v>0.44550951476843526</v>
      </c>
      <c r="AX194">
        <f>EXP($C194*FixedParams!$B$41)*EXP(IF(AU194+AV194=1,(1-FixedParams!$B$41)*$D194,0))*($B194^((FixedParams!$B$41-1)*$B$11/($B$11-1)))*((1/$B194-1)^$B$11*(AW194)^($B$11-1)+1)^((FixedParams!$B$41-$B$11)/($B$11-1))/((1+IF(AU194=1,FixedParams!$C$25,IF(AV194=1,FixedParams!$C$23,FixedParams!$C$24)))^FixedParams!$B$41)</f>
        <v>6.7280503831408142E-2</v>
      </c>
      <c r="AY194">
        <f t="shared" si="84"/>
        <v>0.71552294130074245</v>
      </c>
      <c r="AZ194">
        <f t="shared" si="85"/>
        <v>29.411098508933271</v>
      </c>
      <c r="BA194">
        <f t="shared" si="86"/>
        <v>16.42400874950637</v>
      </c>
      <c r="BB194">
        <f t="shared" si="87"/>
        <v>45.835107258439642</v>
      </c>
      <c r="BC194" s="23">
        <f t="shared" si="88"/>
        <v>0.55842894628766659</v>
      </c>
      <c r="BD194" s="23">
        <f t="shared" si="89"/>
        <v>2.1385995050267423</v>
      </c>
      <c r="BE194" s="22">
        <f>IF(AU194=1,AZ194*(1+FixedParams!$C$25)+BA194*(1+FixedParams!$C$28)/$AS$12,IF(AV194=1,AZ194*(1+FixedParams!$C$23)+BA194*(1+FixedParams!$C$26)/$AS$12,AZ194*(1+FixedParams!$C$24)+BA194*(1+FixedParams!$C$27)/$AS$12))</f>
        <v>109.95022374774445</v>
      </c>
      <c r="BF194" s="23">
        <f t="shared" si="90"/>
        <v>15.986966937235971</v>
      </c>
      <c r="BG194" s="23">
        <f>BF194^((FixedParams!$B$41-1)/FixedParams!$B$41)*EXP($C194)</f>
        <v>0.25006271770889599</v>
      </c>
      <c r="BH194" s="23">
        <f t="shared" si="91"/>
        <v>-0.15492364676715628</v>
      </c>
      <c r="BI194" s="23">
        <f t="shared" si="92"/>
        <v>-0.11345329248608907</v>
      </c>
      <c r="BJ194" s="23">
        <f t="shared" si="66"/>
        <v>-9.9773030576850705E-2</v>
      </c>
      <c r="BK194" s="23"/>
    </row>
    <row r="195" spans="1:63">
      <c r="A195">
        <v>0.89</v>
      </c>
      <c r="B195">
        <f t="shared" si="67"/>
        <v>0.39823608460824633</v>
      </c>
      <c r="C195">
        <f>(D195-$D$17)*FixedParams!$B$41+$D$9*($A195-0.5)^2+$A195*$B$10</f>
        <v>-1.3781744781295608</v>
      </c>
      <c r="D195">
        <f>(A195-$B$6)*FixedParams!$B$40/(FixedParams!$B$39*Sectors!$B$6)</f>
        <v>0.20651613041706179</v>
      </c>
      <c r="E195">
        <f t="shared" si="68"/>
        <v>0.25203823466225139</v>
      </c>
      <c r="F195" s="23">
        <f>EXP(-$D$17)*(($B195*FixedParams!$B$30)^$B$11*(1+FixedParams!$B$23)^(1-$B$11)+(1-$B195)^$B$11*((1+FixedParams!$B$26)/$B$12)^(1-$B$11))^(1/(1-$B$11))</f>
        <v>4.7869922967434064</v>
      </c>
      <c r="G195" s="23">
        <f>EXP($D195-$D$17)*(($B195*FixedParams!$B$31)^$B$11*(1+FixedParams!$B$25)^(1-$B$11)+(1-$B195)^$B$11*((1+FixedParams!$B$28)/$B$12)^(1-$B$11))^(1/(1-$B$11))</f>
        <v>5.6035269910356682</v>
      </c>
      <c r="H195">
        <f t="shared" si="69"/>
        <v>0</v>
      </c>
      <c r="I195" s="23">
        <f>$B$13*IF(H195=1,1,FixedParams!$B$46)</f>
        <v>0.39101505882574561</v>
      </c>
      <c r="J195">
        <f>EXP($C195*FixedParams!$B$41)*EXP(IF(H195=1,(1-FixedParams!$B$41)*$D195,0))*($B195^((FixedParams!$B$41-1)*$B$11/($B$11-1)))*((1/$B195-1)^$B$11*(I195)^($B$11-1)+1)^((FixedParams!$B$41-$B$11)/($B$11-1))/((1+IF(H195=1,FixedParams!$B$25,FixedParams!$B$24))^FixedParams!$B$41)</f>
        <v>0.10860620369024271</v>
      </c>
      <c r="K195">
        <f t="shared" si="93"/>
        <v>0.81763221891205129</v>
      </c>
      <c r="L195">
        <f>K195*FixedParams!$B$8/K$15</f>
        <v>37.080532482969943</v>
      </c>
      <c r="M195">
        <f t="shared" si="64"/>
        <v>16.840868539335762</v>
      </c>
      <c r="N195">
        <f t="shared" si="70"/>
        <v>53.921401022305702</v>
      </c>
      <c r="O195" s="23">
        <f t="shared" si="71"/>
        <v>0.4541700836434942</v>
      </c>
      <c r="P195" s="23">
        <f t="shared" si="72"/>
        <v>1.8717860745095141</v>
      </c>
      <c r="Q195" s="22">
        <f>IF(H195=1,L195*(1+FixedParams!$B$25)+M195*FixedParams!$B$33*(1+FixedParams!$B$28)/FixedParams!$B$32,L195*(1+FixedParams!$B$23)+M195*FixedParams!$B$33*(1+FixedParams!$B$26)/FixedParams!$B$32)</f>
        <v>86.281635132350303</v>
      </c>
      <c r="R195" s="23">
        <f t="shared" si="73"/>
        <v>18.024185079856458</v>
      </c>
      <c r="S195" s="23">
        <f>R195^((FixedParams!$B$41-1)/FixedParams!$B$41)*EXP($C195)</f>
        <v>0.25130973736562306</v>
      </c>
      <c r="T195" s="7">
        <f>(L195*FixedParams!$B$32*(FixedParams!$C$25-FixedParams!$C$23)+FixedParams!$B$33*(FixedParams!$C$28-FixedParams!$C$26)*M195)/N195</f>
        <v>3343.7948826888619</v>
      </c>
      <c r="U195" s="7">
        <f>(L195*FixedParams!$B$32*(FixedParams!$C$25-FixedParams!$C$23)*$Z$12/$B$12+FixedParams!$B$33*(FixedParams!$C$28-FixedParams!$C$26)*M195)/N195</f>
        <v>2592.4897214604821</v>
      </c>
      <c r="V195" s="14">
        <f t="shared" si="65"/>
        <v>-0.14972568859512198</v>
      </c>
      <c r="W195" s="14">
        <f t="shared" si="94"/>
        <v>0.93519991582986672</v>
      </c>
      <c r="X195" s="23"/>
      <c r="Y195" s="23">
        <f>EXP(-$D$17)*(($B195*FixedParams!$B$30)^$B$11*(1+FixedParams!$C$24)^(1-$B$11)+(1-$B195)^$B$11*((1+FixedParams!$C$27)/$Z$12)^(1-$B$11))^(1/(1-$B$11))</f>
        <v>6.6579560082883615</v>
      </c>
      <c r="Z195" s="23">
        <f>EXP($D195-$D$17)*(($B195*FixedParams!$C$31)^$B$11*(1+FixedParams!$C$25)^(1-$B$11)+(1-$B195)^$B$11*((1+FixedParams!$C$28)/$Z$12)^(1-$B$11))^(1/(1-$B$11))</f>
        <v>7.1464878355644395</v>
      </c>
      <c r="AA195" s="23">
        <f>EXP($D195-$D$17)*(($B195*FixedParams!$C$30)^$B$11*(1+FixedParams!$C$23)^(1-$B$11)+(1-$B195)^$B$11*((1+FixedParams!$C$26)/$Z$12)^(1-$B$11))^(1/(1-$B$11))</f>
        <v>6.7832081879233499</v>
      </c>
      <c r="AB195">
        <f>IF(FixedParams!$H$6=1,IF(Z195&lt;=MIN(Y195:AA195),1,0),$H195)</f>
        <v>0</v>
      </c>
      <c r="AC195">
        <f>IF(FixedParams!$H$6=1,IF(AA195&lt;=MIN(Y195:AA195),1,0),IF(AA195&lt;=Y195,1,0)*(1-$H195))</f>
        <v>0</v>
      </c>
      <c r="AD195" s="23">
        <f>$Z$13*IF(AB195=1,1,IF(AC195=1,FixedParams!$C$46,FixedParams!$C$47))</f>
        <v>0.47134174698899522</v>
      </c>
      <c r="AE195">
        <f>EXP($C195*FixedParams!$B$41)*EXP(IF(AB195+AC195=1,(1-FixedParams!$B$41)*$D195,0))*($B195^((FixedParams!$B$41-1)*$B$11/($B$11-1)))*((1/$B195-1)^$B$11*(AD195)^($B$11-1)+1)^((FixedParams!$B$41-$B$11)/($B$11-1))/((1+IF(AB195=1,FixedParams!$C$25,IF(AC195=1,FixedParams!$C$23,FixedParams!$C$24)))^FixedParams!$B$41)</f>
        <v>6.697395015261437E-2</v>
      </c>
      <c r="AF195">
        <f t="shared" si="75"/>
        <v>0.73175576343142368</v>
      </c>
      <c r="AG195">
        <f t="shared" si="76"/>
        <v>27.439921659686718</v>
      </c>
      <c r="AH195">
        <f t="shared" si="77"/>
        <v>16.493583618035363</v>
      </c>
      <c r="AI195">
        <f t="shared" si="78"/>
        <v>43.933505277722077</v>
      </c>
      <c r="AJ195" s="23">
        <f t="shared" si="79"/>
        <v>0.60107983625430184</v>
      </c>
      <c r="AK195" s="23">
        <f t="shared" si="80"/>
        <v>2.1903789946140253</v>
      </c>
      <c r="AL195" s="22">
        <f>IF(AB195=1,AG195*(1+FixedParams!$C$25)+AH195*(1+FixedParams!$C$28)/$Z$12,IF(AC195=1,AG195*(1+FixedParams!$C$23)+AH195*(1+FixedParams!$C$26)/$Z$12,AG195*(1+FixedParams!$C$24)+AH195*(1+FixedParams!$C$27)/$Z$12))</f>
        <v>103.5731700504881</v>
      </c>
      <c r="AM195" s="23">
        <f t="shared" si="81"/>
        <v>15.556301351578751</v>
      </c>
      <c r="AN195" s="23">
        <f>AM195^((FixedParams!$B$41-1)/FixedParams!$B$41)*EXP($C195)</f>
        <v>0.25134678216571943</v>
      </c>
      <c r="AO195" s="23">
        <f t="shared" si="82"/>
        <v>-0.20485020246826702</v>
      </c>
      <c r="AP195" s="23">
        <f t="shared" si="83"/>
        <v>-0.14724868344623696</v>
      </c>
      <c r="AR195" s="23">
        <f>EXP(-$D$17)*(($B195*FixedParams!$B$30)^$B$11*(1+FixedParams!$C$24)^(1-$B$11)+(1-$B195)^$B$11*((1+FixedParams!$C$27)/$AS$12)^(1-$B$11))^(1/(1-$B$11))</f>
        <v>6.8703048375636202</v>
      </c>
      <c r="AS195" s="23">
        <f>EXP($D195-$D$17)*(($B195*FixedParams!$C$31)^$B$11*(1+FixedParams!$C$25)^(1-$B$11)+(1-$B195)^$B$11*((1+FixedParams!$C$28)/$AS$12)^(1-$B$11))^(1/(1-$B$11))</f>
        <v>7.3691461767511841</v>
      </c>
      <c r="AT195" s="23">
        <f>EXP($D195-$D$17)*(($B195*FixedParams!$C$30)^$B$11*(1+FixedParams!$C$23)^(1-$B$11)+(1-$B195)^$B$11*((1+FixedParams!$C$26)/$AS$12)^(1-$B$11))^(1/(1-$B$11))</f>
        <v>6.9838300518097416</v>
      </c>
      <c r="AU195">
        <f>IF(FixedParams!$H$6=1,IF(AS195&lt;=MIN(AR195:AT195),1,0),$H195)</f>
        <v>0</v>
      </c>
      <c r="AV195">
        <f>IF(FixedParams!$H$6=1,IF(AT195&lt;=MIN(AR195:AT195),1,0),IF(AT195&lt;=AR195,1,0)*(1-$H195))</f>
        <v>0</v>
      </c>
      <c r="AW195" s="23">
        <f>$AS$13*IF(AU195=1,1,IF(AV195=1,FixedParams!$C$46,FixedParams!$C$47))</f>
        <v>0.44550951476843526</v>
      </c>
      <c r="AX195">
        <f>EXP($C195*FixedParams!$B$41)*EXP(IF(AU195+AV195=1,(1-FixedParams!$B$41)*$D195,0))*($B195^((FixedParams!$B$41-1)*$B$11/($B$11-1)))*((1/$B195-1)^$B$11*(AW195)^($B$11-1)+1)^((FixedParams!$B$41-$B$11)/($B$11-1))/((1+IF(AU195=1,FixedParams!$C$25,IF(AV195=1,FixedParams!$C$23,FixedParams!$C$24)))^FixedParams!$B$41)</f>
        <v>6.8035736841435365E-2</v>
      </c>
      <c r="AY195">
        <f t="shared" si="84"/>
        <v>0.72355478580143451</v>
      </c>
      <c r="AZ195">
        <f t="shared" si="85"/>
        <v>29.741242178944542</v>
      </c>
      <c r="BA195">
        <f t="shared" si="86"/>
        <v>16.427553024537943</v>
      </c>
      <c r="BB195">
        <f t="shared" si="87"/>
        <v>46.168795203482489</v>
      </c>
      <c r="BC195" s="23">
        <f t="shared" si="88"/>
        <v>0.55234925715940364</v>
      </c>
      <c r="BD195" s="23">
        <f t="shared" si="89"/>
        <v>2.1363648732215283</v>
      </c>
      <c r="BE195" s="22">
        <f>IF(AU195=1,AZ195*(1+FixedParams!$C$25)+BA195*(1+FixedParams!$C$28)/$AS$12,IF(AV195=1,AZ195*(1+FixedParams!$C$23)+BA195*(1+FixedParams!$C$26)/$AS$12,AZ195*(1+FixedParams!$C$24)+BA195*(1+FixedParams!$C$27)/$AS$12))</f>
        <v>110.51111534912084</v>
      </c>
      <c r="BF195" s="23">
        <f t="shared" si="90"/>
        <v>16.085329248405056</v>
      </c>
      <c r="BG195" s="23">
        <f>BF195^((FixedParams!$B$41-1)/FixedParams!$B$41)*EXP($C195)</f>
        <v>0.25133836839335555</v>
      </c>
      <c r="BH195" s="23">
        <f t="shared" si="91"/>
        <v>-0.15522330823080357</v>
      </c>
      <c r="BI195" s="23">
        <f t="shared" si="92"/>
        <v>-0.11380684183635548</v>
      </c>
      <c r="BJ195" s="23">
        <f t="shared" si="66"/>
        <v>-0.10012657992711711</v>
      </c>
      <c r="BK195" s="23"/>
    </row>
    <row r="196" spans="1:63">
      <c r="A196">
        <v>0.89500000000000002</v>
      </c>
      <c r="B196">
        <f t="shared" si="67"/>
        <v>0.3999836744377453</v>
      </c>
      <c r="C196">
        <f>(D196-$D$17)*FixedParams!$B$41+$D$9*($A196-0.5)^2+$A196*$B$10</f>
        <v>-1.3728674845459337</v>
      </c>
      <c r="D196">
        <f>(A196-$B$6)*FixedParams!$B$40/(FixedParams!$B$39*Sectors!$B$6)</f>
        <v>0.20920260145842959</v>
      </c>
      <c r="E196">
        <f t="shared" si="68"/>
        <v>0.25337935546856039</v>
      </c>
      <c r="F196" s="23">
        <f>EXP(-$D$17)*(($B196*FixedParams!$B$30)^$B$11*(1+FixedParams!$B$23)^(1-$B$11)+(1-$B196)^$B$11*((1+FixedParams!$B$26)/$B$12)^(1-$B$11))^(1/(1-$B$11))</f>
        <v>4.7802066513715928</v>
      </c>
      <c r="G196" s="23">
        <f>EXP($D196-$D$17)*(($B196*FixedParams!$B$31)^$B$11*(1+FixedParams!$B$25)^(1-$B$11)+(1-$B196)^$B$11*((1+FixedParams!$B$28)/$B$12)^(1-$B$11))^(1/(1-$B$11))</f>
        <v>5.6099816108767309</v>
      </c>
      <c r="H196">
        <f t="shared" si="69"/>
        <v>0</v>
      </c>
      <c r="I196" s="23">
        <f>$B$13*IF(H196=1,1,FixedParams!$B$46)</f>
        <v>0.39101505882574561</v>
      </c>
      <c r="J196">
        <f>EXP($C196*FixedParams!$B$41)*EXP(IF(H196=1,(1-FixedParams!$B$41)*$D196,0))*($B196^((FixedParams!$B$41-1)*$B$11/($B$11-1)))*((1/$B196-1)^$B$11*(I196)^($B$11-1)+1)^((FixedParams!$B$41-$B$11)/($B$11-1))/((1+IF(H196=1,FixedParams!$B$25,FixedParams!$B$24))^FixedParams!$B$41)</f>
        <v>0.10982493795252213</v>
      </c>
      <c r="K196">
        <f t="shared" si="93"/>
        <v>0.82680735224028856</v>
      </c>
      <c r="L196">
        <f>K196*FixedParams!$B$8/K$15</f>
        <v>37.496635006260895</v>
      </c>
      <c r="M196">
        <f t="shared" si="64"/>
        <v>16.84471713051115</v>
      </c>
      <c r="N196">
        <f t="shared" si="70"/>
        <v>54.341352136772045</v>
      </c>
      <c r="O196" s="23">
        <f t="shared" si="71"/>
        <v>0.44923276789233357</v>
      </c>
      <c r="P196" s="23">
        <f t="shared" si="72"/>
        <v>1.8691327849852839</v>
      </c>
      <c r="Q196" s="22">
        <f>IF(H196=1,L196*(1+FixedParams!$B$25)+M196*FixedParams!$B$33*(1+FixedParams!$B$28)/FixedParams!$B$32,L196*(1+FixedParams!$B$23)+M196*FixedParams!$B$33*(1+FixedParams!$B$26)/FixedParams!$B$32)</f>
        <v>86.740165020013677</v>
      </c>
      <c r="R196" s="23">
        <f t="shared" si="73"/>
        <v>18.145693553881227</v>
      </c>
      <c r="S196" s="23">
        <f>R196^((FixedParams!$B$41-1)/FixedParams!$B$41)*EXP($C196)</f>
        <v>0.25264528258873126</v>
      </c>
      <c r="T196" s="7">
        <f>(L196*FixedParams!$B$32*(FixedParams!$C$25-FixedParams!$C$23)+FixedParams!$B$33*(FixedParams!$C$28-FixedParams!$C$26)*M196)/N196</f>
        <v>3370.3739463815587</v>
      </c>
      <c r="U196" s="7">
        <f>(L196*FixedParams!$B$32*(FixedParams!$C$25-FixedParams!$C$23)*$Z$12/$B$12+FixedParams!$B$33*(FixedParams!$C$28-FixedParams!$C$26)*M196)/N196</f>
        <v>2616.5092026701964</v>
      </c>
      <c r="V196" s="14">
        <f t="shared" si="65"/>
        <v>-0.13879509456167091</v>
      </c>
      <c r="W196" s="14">
        <f t="shared" si="94"/>
        <v>0.93786524301691532</v>
      </c>
      <c r="X196" s="23"/>
      <c r="Y196" s="23">
        <f>EXP(-$D$17)*(($B196*FixedParams!$B$30)^$B$11*(1+FixedParams!$C$24)^(1-$B$11)+(1-$B196)^$B$11*((1+FixedParams!$C$27)/$Z$12)^(1-$B$11))^(1/(1-$B$11))</f>
        <v>6.6518821979831104</v>
      </c>
      <c r="Z196" s="23">
        <f>EXP($D196-$D$17)*(($B196*FixedParams!$C$31)^$B$11*(1+FixedParams!$C$25)^(1-$B$11)+(1-$B196)^$B$11*((1+FixedParams!$C$28)/$Z$12)^(1-$B$11))^(1/(1-$B$11))</f>
        <v>7.157191803807418</v>
      </c>
      <c r="AA196" s="23">
        <f>EXP($D196-$D$17)*(($B196*FixedParams!$C$30)^$B$11*(1+FixedParams!$C$23)^(1-$B$11)+(1-$B196)^$B$11*((1+FixedParams!$C$26)/$Z$12)^(1-$B$11))^(1/(1-$B$11))</f>
        <v>6.789330865208866</v>
      </c>
      <c r="AB196">
        <f>IF(FixedParams!$H$6=1,IF(Z196&lt;=MIN(Y196:AA196),1,0),$H196)</f>
        <v>0</v>
      </c>
      <c r="AC196">
        <f>IF(FixedParams!$H$6=1,IF(AA196&lt;=MIN(Y196:AA196),1,0),IF(AA196&lt;=Y196,1,0)*(1-$H196))</f>
        <v>0</v>
      </c>
      <c r="AD196" s="23">
        <f>$Z$13*IF(AB196=1,1,IF(AC196=1,FixedParams!$C$46,FixedParams!$C$47))</f>
        <v>0.47134174698899522</v>
      </c>
      <c r="AE196">
        <f>EXP($C196*FixedParams!$B$41)*EXP(IF(AB196+AC196=1,(1-FixedParams!$B$41)*$D196,0))*($B196^((FixedParams!$B$41-1)*$B$11/($B$11-1)))*((1/$B196-1)^$B$11*(AD196)^($B$11-1)+1)^((FixedParams!$B$41-$B$11)/($B$11-1))/((1+IF(AB196=1,FixedParams!$C$25,IF(AC196=1,FixedParams!$C$23,FixedParams!$C$24)))^FixedParams!$B$41)</f>
        <v>6.7742670023692247E-2</v>
      </c>
      <c r="AF196">
        <f t="shared" si="75"/>
        <v>0.74015477819527875</v>
      </c>
      <c r="AG196">
        <f t="shared" si="76"/>
        <v>27.754874159764064</v>
      </c>
      <c r="AH196">
        <f t="shared" si="77"/>
        <v>16.501534257525716</v>
      </c>
      <c r="AI196">
        <f t="shared" si="78"/>
        <v>44.256408417289776</v>
      </c>
      <c r="AJ196" s="23">
        <f t="shared" si="79"/>
        <v>0.59454545398183822</v>
      </c>
      <c r="AK196" s="23">
        <f t="shared" si="80"/>
        <v>2.1883807917882137</v>
      </c>
      <c r="AL196" s="22">
        <f>IF(AB196=1,AG196*(1+FixedParams!$C$25)+AH196*(1+FixedParams!$C$28)/$Z$12,IF(AC196=1,AG196*(1+FixedParams!$C$23)+AH196*(1+FixedParams!$C$26)/$Z$12,AG196*(1+FixedParams!$C$24)+AH196*(1+FixedParams!$C$27)/$Z$12))</f>
        <v>104.12364569259877</v>
      </c>
      <c r="AM196" s="23">
        <f t="shared" si="81"/>
        <v>15.653260625115951</v>
      </c>
      <c r="AN196" s="23">
        <f>AM196^((FixedParams!$B$41-1)/FixedParams!$B$41)*EXP($C196)</f>
        <v>0.25268265207524992</v>
      </c>
      <c r="AO196" s="23">
        <f t="shared" si="82"/>
        <v>-0.20528530263066941</v>
      </c>
      <c r="AP196" s="23">
        <f t="shared" si="83"/>
        <v>-0.14775402086153824</v>
      </c>
      <c r="AR196" s="23">
        <f>EXP(-$D$17)*(($B196*FixedParams!$B$30)^$B$11*(1+FixedParams!$C$24)^(1-$B$11)+(1-$B196)^$B$11*((1+FixedParams!$C$27)/$AS$12)^(1-$B$11))^(1/(1-$B$11))</f>
        <v>6.8629932768867281</v>
      </c>
      <c r="AS196" s="23">
        <f>EXP($D196-$D$17)*(($B196*FixedParams!$C$31)^$B$11*(1+FixedParams!$C$25)^(1-$B$11)+(1-$B196)^$B$11*((1+FixedParams!$C$28)/$AS$12)^(1-$B$11))^(1/(1-$B$11))</f>
        <v>7.3790554102234696</v>
      </c>
      <c r="AT196" s="23">
        <f>EXP($D196-$D$17)*(($B196*FixedParams!$C$30)^$B$11*(1+FixedParams!$C$23)^(1-$B$11)+(1-$B196)^$B$11*((1+FixedParams!$C$26)/$AS$12)^(1-$B$11))^(1/(1-$B$11))</f>
        <v>6.9890583302558316</v>
      </c>
      <c r="AU196">
        <f>IF(FixedParams!$H$6=1,IF(AS196&lt;=MIN(AR196:AT196),1,0),$H196)</f>
        <v>0</v>
      </c>
      <c r="AV196">
        <f>IF(FixedParams!$H$6=1,IF(AT196&lt;=MIN(AR196:AT196),1,0),IF(AT196&lt;=AR196,1,0)*(1-$H196))</f>
        <v>0</v>
      </c>
      <c r="AW196" s="23">
        <f>$AS$13*IF(AU196=1,1,IF(AV196=1,FixedParams!$C$46,FixedParams!$C$47))</f>
        <v>0.44550951476843526</v>
      </c>
      <c r="AX196">
        <f>EXP($C196*FixedParams!$B$41)*EXP(IF(AU196+AV196=1,(1-FixedParams!$B$41)*$D196,0))*($B196^((FixedParams!$B$41-1)*$B$11/($B$11-1)))*((1/$B196-1)^$B$11*(AW196)^($B$11-1)+1)^((FixedParams!$B$41-$B$11)/($B$11-1))/((1+IF(AU196=1,FixedParams!$C$25,IF(AV196=1,FixedParams!$C$23,FixedParams!$C$24)))^FixedParams!$B$41)</f>
        <v>6.8811399553991293E-2</v>
      </c>
      <c r="AY196">
        <f t="shared" si="84"/>
        <v>0.73180389860439543</v>
      </c>
      <c r="AZ196">
        <f t="shared" si="85"/>
        <v>30.08031651919999</v>
      </c>
      <c r="BA196">
        <f t="shared" si="86"/>
        <v>16.434219354704048</v>
      </c>
      <c r="BB196">
        <f t="shared" si="87"/>
        <v>46.514535873904038</v>
      </c>
      <c r="BC196" s="23">
        <f t="shared" si="88"/>
        <v>0.54634462852856736</v>
      </c>
      <c r="BD196" s="23">
        <f t="shared" si="89"/>
        <v>2.1340912970458197</v>
      </c>
      <c r="BE196" s="22">
        <f>IF(AU196=1,AZ196*(1+FixedParams!$C$25)+BA196*(1+FixedParams!$C$28)/$AS$12,IF(AV196=1,AZ196*(1+FixedParams!$C$23)+BA196*(1+FixedParams!$C$26)/$AS$12,AZ196*(1+FixedParams!$C$24)+BA196*(1+FixedParams!$C$27)/$AS$12))</f>
        <v>111.09844821545781</v>
      </c>
      <c r="BF196" s="23">
        <f t="shared" si="90"/>
        <v>16.188045614093273</v>
      </c>
      <c r="BG196" s="23">
        <f>BF196^((FixedParams!$B$41-1)/FixedParams!$B$41)*EXP($C196)</f>
        <v>0.25267415514985142</v>
      </c>
      <c r="BH196" s="23">
        <f t="shared" si="91"/>
        <v>-0.15552062340528816</v>
      </c>
      <c r="BI196" s="23">
        <f t="shared" si="92"/>
        <v>-0.11416021801766948</v>
      </c>
      <c r="BJ196" s="23">
        <f t="shared" si="66"/>
        <v>-0.10047995610843112</v>
      </c>
      <c r="BK196" s="23"/>
    </row>
    <row r="197" spans="1:63">
      <c r="A197">
        <v>0.9</v>
      </c>
      <c r="B197">
        <f t="shared" si="67"/>
        <v>0.40173126426724437</v>
      </c>
      <c r="C197">
        <f>(D197-$D$17)*FixedParams!$B$41+$D$9*($A197-0.5)^2+$A197*$B$10</f>
        <v>-1.3673479926240013</v>
      </c>
      <c r="D197">
        <f>(A197-$B$6)*FixedParams!$B$40/(FixedParams!$B$39*Sectors!$B$6)</f>
        <v>0.21188907249979738</v>
      </c>
      <c r="E197">
        <f t="shared" si="68"/>
        <v>0.25478174745958998</v>
      </c>
      <c r="F197" s="23">
        <f>EXP(-$D$17)*(($B197*FixedParams!$B$30)^$B$11*(1+FixedParams!$B$23)^(1-$B$11)+(1-$B197)^$B$11*((1+FixedParams!$B$26)/$B$12)^(1-$B$11))^(1/(1-$B$11))</f>
        <v>4.7733394124068802</v>
      </c>
      <c r="G197" s="23">
        <f>EXP($D197-$D$17)*(($B197*FixedParams!$B$31)^$B$11*(1+FixedParams!$B$25)^(1-$B$11)+(1-$B197)^$B$11*((1+FixedParams!$B$28)/$B$12)^(1-$B$11))^(1/(1-$B$11))</f>
        <v>5.616336841566044</v>
      </c>
      <c r="H197">
        <f t="shared" si="69"/>
        <v>0</v>
      </c>
      <c r="I197" s="23">
        <f>$B$13*IF(H197=1,1,FixedParams!$B$46)</f>
        <v>0.39101505882574561</v>
      </c>
      <c r="J197">
        <f>EXP($C197*FixedParams!$B$41)*EXP(IF(H197=1,(1-FixedParams!$B$41)*$D197,0))*($B197^((FixedParams!$B$41-1)*$B$11/($B$11-1)))*((1/$B197-1)^$B$11*(I197)^($B$11-1)+1)^((FixedParams!$B$41-$B$11)/($B$11-1))/((1+IF(H197=1,FixedParams!$B$25,FixedParams!$B$24))^FixedParams!$B$41)</f>
        <v>0.11107668266884423</v>
      </c>
      <c r="K197">
        <f t="shared" si="93"/>
        <v>0.83623100185828747</v>
      </c>
      <c r="L197">
        <f>K197*FixedParams!$B$8/K$15</f>
        <v>37.924008020295616</v>
      </c>
      <c r="M197">
        <f t="shared" si="64"/>
        <v>16.851767927612311</v>
      </c>
      <c r="N197">
        <f t="shared" si="70"/>
        <v>54.775775947907931</v>
      </c>
      <c r="O197" s="23">
        <f t="shared" si="71"/>
        <v>0.44435619564772344</v>
      </c>
      <c r="P197" s="23">
        <f t="shared" si="72"/>
        <v>1.8664475911375262</v>
      </c>
      <c r="Q197" s="22">
        <f>IF(H197=1,L197*(1+FixedParams!$B$25)+M197*FixedParams!$B$33*(1+FixedParams!$B$28)/FixedParams!$B$32,L197*(1+FixedParams!$B$23)+M197*FixedParams!$B$33*(1+FixedParams!$B$26)/FixedParams!$B$32)</f>
        <v>87.219643554955098</v>
      </c>
      <c r="R197" s="23">
        <f t="shared" si="73"/>
        <v>18.272248423871449</v>
      </c>
      <c r="S197" s="23">
        <f>R197^((FixedParams!$B$41-1)/FixedParams!$B$41)*EXP($C197)</f>
        <v>0.25404184426148751</v>
      </c>
      <c r="T197" s="7">
        <f>(L197*FixedParams!$B$32*(FixedParams!$C$25-FixedParams!$C$23)+FixedParams!$B$33*(FixedParams!$C$28-FixedParams!$C$26)*M197)/N197</f>
        <v>3396.8043828660866</v>
      </c>
      <c r="U197" s="7">
        <f>(L197*FixedParams!$B$32*(FixedParams!$C$25-FixedParams!$C$23)*$Z$12/$B$12+FixedParams!$B$33*(FixedParams!$C$28-FixedParams!$C$26)*M197)/N197</f>
        <v>2640.3943695761741</v>
      </c>
      <c r="V197" s="14">
        <f t="shared" si="65"/>
        <v>-0.12788041039301246</v>
      </c>
      <c r="W197" s="14">
        <f t="shared" si="94"/>
        <v>0.94055187776347415</v>
      </c>
      <c r="X197" s="23"/>
      <c r="Y197" s="23">
        <f>EXP(-$D$17)*(($B197*FixedParams!$B$30)^$B$11*(1+FixedParams!$C$24)^(1-$B$11)+(1-$B197)^$B$11*((1+FixedParams!$C$27)/$Z$12)^(1-$B$11))^(1/(1-$B$11))</f>
        <v>6.6456854360192823</v>
      </c>
      <c r="Z197" s="23">
        <f>EXP($D197-$D$17)*(($B197*FixedParams!$C$31)^$B$11*(1+FixedParams!$C$25)^(1-$B$11)+(1-$B197)^$B$11*((1+FixedParams!$C$28)/$Z$12)^(1-$B$11))^(1/(1-$B$11))</f>
        <v>7.1677738779073987</v>
      </c>
      <c r="AA197" s="23">
        <f>EXP($D197-$D$17)*(($B197*FixedParams!$C$30)^$B$11*(1+FixedParams!$C$23)^(1-$B$11)+(1-$B197)^$B$11*((1+FixedParams!$C$26)/$Z$12)^(1-$B$11))^(1/(1-$B$11))</f>
        <v>6.7953314114375409</v>
      </c>
      <c r="AB197">
        <f>IF(FixedParams!$H$6=1,IF(Z197&lt;=MIN(Y197:AA197),1,0),$H197)</f>
        <v>0</v>
      </c>
      <c r="AC197">
        <f>IF(FixedParams!$H$6=1,IF(AA197&lt;=MIN(Y197:AA197),1,0),IF(AA197&lt;=Y197,1,0)*(1-$H197))</f>
        <v>0</v>
      </c>
      <c r="AD197" s="23">
        <f>$Z$13*IF(AB197=1,1,IF(AC197=1,FixedParams!$C$46,FixedParams!$C$47))</f>
        <v>0.47134174698899522</v>
      </c>
      <c r="AE197">
        <f>EXP($C197*FixedParams!$B$41)*EXP(IF(AB197+AC197=1,(1-FixedParams!$B$41)*$D197,0))*($B197^((FixedParams!$B$41-1)*$B$11/($B$11-1)))*((1/$B197-1)^$B$11*(AD197)^($B$11-1)+1)^((FixedParams!$B$41-$B$11)/($B$11-1))/((1+IF(AB197=1,FixedParams!$C$25,IF(AC197=1,FixedParams!$C$23,FixedParams!$C$24)))^FixedParams!$B$41)</f>
        <v>6.8532134315675744E-2</v>
      </c>
      <c r="AF197">
        <f t="shared" si="75"/>
        <v>0.74878044600143068</v>
      </c>
      <c r="AG197">
        <f t="shared" si="76"/>
        <v>28.078325864132459</v>
      </c>
      <c r="AH197">
        <f t="shared" si="77"/>
        <v>16.512623759384233</v>
      </c>
      <c r="AI197">
        <f t="shared" si="78"/>
        <v>44.590949623516693</v>
      </c>
      <c r="AJ197" s="23">
        <f t="shared" si="79"/>
        <v>0.5880914638318101</v>
      </c>
      <c r="AK197" s="23">
        <f t="shared" si="80"/>
        <v>2.1863421395016416</v>
      </c>
      <c r="AL197" s="22">
        <f>IF(AB197=1,AG197*(1+FixedParams!$C$25)+AH197*(1+FixedParams!$C$28)/$Z$12,IF(AC197=1,AG197*(1+FixedParams!$C$23)+AH197*(1+FixedParams!$C$26)/$Z$12,AG197*(1+FixedParams!$C$24)+AH197*(1+FixedParams!$C$27)/$Z$12))</f>
        <v>104.69926881836037</v>
      </c>
      <c r="AM197" s="23">
        <f t="shared" si="81"/>
        <v>15.754472556118227</v>
      </c>
      <c r="AN197" s="23">
        <f>AM197^((FixedParams!$B$41-1)/FixedParams!$B$41)*EXP($C197)</f>
        <v>0.25407954878440558</v>
      </c>
      <c r="AO197" s="23">
        <f t="shared" si="82"/>
        <v>-0.2057171362824074</v>
      </c>
      <c r="AP197" s="23">
        <f t="shared" si="83"/>
        <v>-0.14825913248224706</v>
      </c>
      <c r="AR197" s="23">
        <f>EXP(-$D$17)*(($B197*FixedParams!$B$30)^$B$11*(1+FixedParams!$C$24)^(1-$B$11)+(1-$B197)^$B$11*((1+FixedParams!$C$27)/$AS$12)^(1-$B$11))^(1/(1-$B$11))</f>
        <v>6.8555572286110706</v>
      </c>
      <c r="AS197" s="23">
        <f>EXP($D197-$D$17)*(($B197*FixedParams!$C$31)^$B$11*(1+FixedParams!$C$25)^(1-$B$11)+(1-$B197)^$B$11*((1+FixedParams!$C$28)/$AS$12)^(1-$B$11))^(1/(1-$B$11))</f>
        <v>7.3888364066396663</v>
      </c>
      <c r="AT197" s="23">
        <f>EXP($D197-$D$17)*(($B197*FixedParams!$C$30)^$B$11*(1+FixedParams!$C$23)^(1-$B$11)+(1-$B197)^$B$11*((1+FixedParams!$C$26)/$AS$12)^(1-$B$11))^(1/(1-$B$11))</f>
        <v>6.9941603585830059</v>
      </c>
      <c r="AU197">
        <f>IF(FixedParams!$H$6=1,IF(AS197&lt;=MIN(AR197:AT197),1,0),$H197)</f>
        <v>0</v>
      </c>
      <c r="AV197">
        <f>IF(FixedParams!$H$6=1,IF(AT197&lt;=MIN(AR197:AT197),1,0),IF(AT197&lt;=AR197,1,0)*(1-$H197))</f>
        <v>0</v>
      </c>
      <c r="AW197" s="23">
        <f>$AS$13*IF(AU197=1,1,IF(AV197=1,FixedParams!$C$46,FixedParams!$C$47))</f>
        <v>0.44550951476843526</v>
      </c>
      <c r="AX197">
        <f>EXP($C197*FixedParams!$B$41)*EXP(IF(AU197+AV197=1,(1-FixedParams!$B$41)*$D197,0))*($B197^((FixedParams!$B$41-1)*$B$11/($B$11-1)))*((1/$B197-1)^$B$11*(AW197)^($B$11-1)+1)^((FixedParams!$B$41-$B$11)/($B$11-1))/((1+IF(AU197=1,FixedParams!$C$25,IF(AV197=1,FixedParams!$C$23,FixedParams!$C$24)))^FixedParams!$B$41)</f>
        <v>6.9608015169522405E-2</v>
      </c>
      <c r="AY197">
        <f t="shared" si="84"/>
        <v>0.74027584390580436</v>
      </c>
      <c r="AZ197">
        <f t="shared" si="85"/>
        <v>30.428550242313147</v>
      </c>
      <c r="BA197">
        <f t="shared" si="86"/>
        <v>16.444010731627102</v>
      </c>
      <c r="BB197">
        <f t="shared" si="87"/>
        <v>46.872560973940253</v>
      </c>
      <c r="BC197" s="23">
        <f t="shared" si="88"/>
        <v>0.54041387449213707</v>
      </c>
      <c r="BD197" s="23">
        <f t="shared" si="89"/>
        <v>2.1317790106615484</v>
      </c>
      <c r="BE197" s="22">
        <f>IF(AU197=1,AZ197*(1+FixedParams!$C$25)+BA197*(1+FixedParams!$C$28)/$AS$12,IF(AV197=1,AZ197*(1+FixedParams!$C$23)+BA197*(1+FixedParams!$C$26)/$AS$12,AZ197*(1+FixedParams!$C$24)+BA197*(1+FixedParams!$C$27)/$AS$12))</f>
        <v>111.71261291081028</v>
      </c>
      <c r="BF197" s="23">
        <f t="shared" si="90"/>
        <v>16.295190775242514</v>
      </c>
      <c r="BG197" s="23">
        <f>BF197^((FixedParams!$B$41-1)/FixedParams!$B$41)*EXP($C197)</f>
        <v>0.25407096624859954</v>
      </c>
      <c r="BH197" s="23">
        <f t="shared" si="91"/>
        <v>-0.15581560109629028</v>
      </c>
      <c r="BI197" s="23">
        <f t="shared" si="92"/>
        <v>-0.11451340944366839</v>
      </c>
      <c r="BJ197" s="23">
        <f t="shared" si="66"/>
        <v>-0.10083314753443003</v>
      </c>
      <c r="BK197" s="23"/>
    </row>
    <row r="198" spans="1:63">
      <c r="A198">
        <v>0.90500000000000003</v>
      </c>
      <c r="B198">
        <f t="shared" si="67"/>
        <v>0.40347885409674344</v>
      </c>
      <c r="C198">
        <f>(D198-$D$17)*FixedParams!$B$41+$D$9*($A198-0.5)^2+$A198*$B$10</f>
        <v>-1.3616160023637633</v>
      </c>
      <c r="D198">
        <f>(A198-$B$6)*FixedParams!$B$40/(FixedParams!$B$39*Sectors!$B$6)</f>
        <v>0.21457554354116515</v>
      </c>
      <c r="E198">
        <f t="shared" si="68"/>
        <v>0.25624634748100616</v>
      </c>
      <c r="F198" s="23">
        <f>EXP(-$D$17)*(($B198*FixedParams!$B$30)^$B$11*(1+FixedParams!$B$23)^(1-$B$11)+(1-$B198)^$B$11*((1+FixedParams!$B$26)/$B$12)^(1-$B$11))^(1/(1-$B$11))</f>
        <v>4.7663912498911882</v>
      </c>
      <c r="G198" s="23">
        <f>EXP($D198-$D$17)*(($B198*FixedParams!$B$31)^$B$11*(1+FixedParams!$B$25)^(1-$B$11)+(1-$B198)^$B$11*((1+FixedParams!$B$28)/$B$12)^(1-$B$11))^(1/(1-$B$11))</f>
        <v>5.622592692499027</v>
      </c>
      <c r="H198">
        <f t="shared" si="69"/>
        <v>0</v>
      </c>
      <c r="I198" s="23">
        <f>$B$13*IF(H198=1,1,FixedParams!$B$46)</f>
        <v>0.39101505882574561</v>
      </c>
      <c r="J198">
        <f>EXP($C198*FixedParams!$B$41)*EXP(IF(H198=1,(1-FixedParams!$B$41)*$D198,0))*($B198^((FixedParams!$B$41-1)*$B$11/($B$11-1)))*((1/$B198-1)^$B$11*(I198)^($B$11-1)+1)^((FixedParams!$B$41-$B$11)/($B$11-1))/((1+IF(H198=1,FixedParams!$B$25,FixedParams!$B$24))^FixedParams!$B$41)</f>
        <v>0.11236228376819891</v>
      </c>
      <c r="K198">
        <f t="shared" si="93"/>
        <v>0.8459095362677872</v>
      </c>
      <c r="L198">
        <f>K198*FixedParams!$B$8/K$15</f>
        <v>38.362940343726471</v>
      </c>
      <c r="M198">
        <f t="shared" si="64"/>
        <v>16.862024210604915</v>
      </c>
      <c r="N198">
        <f t="shared" si="70"/>
        <v>55.224964554331386</v>
      </c>
      <c r="O198" s="23">
        <f t="shared" si="71"/>
        <v>0.43953941120059059</v>
      </c>
      <c r="P198" s="23">
        <f t="shared" si="72"/>
        <v>1.863730754962722</v>
      </c>
      <c r="Q198" s="22">
        <f>IF(H198=1,L198*(1+FixedParams!$B$25)+M198*FixedParams!$B$33*(1+FixedParams!$B$28)/FixedParams!$B$32,L198*(1+FixedParams!$B$23)+M198*FixedParams!$B$33*(1+FixedParams!$B$26)/FixedParams!$B$32)</f>
        <v>87.720390680497502</v>
      </c>
      <c r="R198" s="23">
        <f t="shared" si="73"/>
        <v>18.403942538812789</v>
      </c>
      <c r="S198" s="23">
        <f>R198^((FixedParams!$B$41-1)/FixedParams!$B$41)*EXP($C198)</f>
        <v>0.25550035427249534</v>
      </c>
      <c r="T198" s="7">
        <f>(L198*FixedParams!$B$32*(FixedParams!$C$25-FixedParams!$C$23)+FixedParams!$B$33*(FixedParams!$C$28-FixedParams!$C$26)*M198)/N198</f>
        <v>3423.0865680188153</v>
      </c>
      <c r="U198" s="7">
        <f>(L198*FixedParams!$B$32*(FixedParams!$C$25-FixedParams!$C$23)*$Z$12/$B$12+FixedParams!$B$33*(FixedParams!$C$28-FixedParams!$C$26)*M198)/N198</f>
        <v>2664.145561857626</v>
      </c>
      <c r="V198" s="14">
        <f t="shared" si="65"/>
        <v>-0.1169813130516526</v>
      </c>
      <c r="W198" s="14">
        <f t="shared" si="94"/>
        <v>0.94326054425119765</v>
      </c>
      <c r="X198" s="23"/>
      <c r="Y198" s="23">
        <f>EXP(-$D$17)*(($B198*FixedParams!$B$30)^$B$11*(1+FixedParams!$C$24)^(1-$B$11)+(1-$B198)^$B$11*((1+FixedParams!$C$27)/$Z$12)^(1-$B$11))^(1/(1-$B$11))</f>
        <v>6.6393663712976307</v>
      </c>
      <c r="Z198" s="23">
        <f>EXP($D198-$D$17)*(($B198*FixedParams!$C$31)^$B$11*(1+FixedParams!$C$25)^(1-$B$11)+(1-$B198)^$B$11*((1+FixedParams!$C$28)/$Z$12)^(1-$B$11))^(1/(1-$B$11))</f>
        <v>7.1782338542995285</v>
      </c>
      <c r="AA198" s="23">
        <f>EXP($D198-$D$17)*(($B198*FixedParams!$C$30)^$B$11*(1+FixedParams!$C$23)^(1-$B$11)+(1-$B198)^$B$11*((1+FixedParams!$C$26)/$Z$12)^(1-$B$11))^(1/(1-$B$11))</f>
        <v>6.8012099869221556</v>
      </c>
      <c r="AB198">
        <f>IF(FixedParams!$H$6=1,IF(Z198&lt;=MIN(Y198:AA198),1,0),$H198)</f>
        <v>0</v>
      </c>
      <c r="AC198">
        <f>IF(FixedParams!$H$6=1,IF(AA198&lt;=MIN(Y198:AA198),1,0),IF(AA198&lt;=Y198,1,0)*(1-$H198))</f>
        <v>0</v>
      </c>
      <c r="AD198" s="23">
        <f>$Z$13*IF(AB198=1,1,IF(AC198=1,FixedParams!$C$46,FixedParams!$C$47))</f>
        <v>0.47134174698899522</v>
      </c>
      <c r="AE198">
        <f>EXP($C198*FixedParams!$B$41)*EXP(IF(AB198+AC198=1,(1-FixedParams!$B$41)*$D198,0))*($B198^((FixedParams!$B$41-1)*$B$11/($B$11-1)))*((1/$B198-1)^$B$11*(AD198)^($B$11-1)+1)^((FixedParams!$B$41-$B$11)/($B$11-1))/((1+IF(AB198=1,FixedParams!$C$25,IF(AC198=1,FixedParams!$C$23,FixedParams!$C$24)))^FixedParams!$B$41)</f>
        <v>6.9342879864489462E-2</v>
      </c>
      <c r="AF198">
        <f t="shared" si="75"/>
        <v>0.75763863230623907</v>
      </c>
      <c r="AG198">
        <f t="shared" si="76"/>
        <v>28.410496720035301</v>
      </c>
      <c r="AH198">
        <f t="shared" si="77"/>
        <v>16.526857583373431</v>
      </c>
      <c r="AI198">
        <f t="shared" si="78"/>
        <v>44.937354303408732</v>
      </c>
      <c r="AJ198" s="23">
        <f t="shared" si="79"/>
        <v>0.58171660095328648</v>
      </c>
      <c r="AK198" s="23">
        <f t="shared" si="80"/>
        <v>2.1842632512340288</v>
      </c>
      <c r="AL198" s="22">
        <f>IF(AB198=1,AG198*(1+FixedParams!$C$25)+AH198*(1+FixedParams!$C$28)/$Z$12,IF(AC198=1,AG198*(1+FixedParams!$C$23)+AH198*(1+FixedParams!$C$26)/$Z$12,AG198*(1+FixedParams!$C$24)+AH198*(1+FixedParams!$C$27)/$Z$12))</f>
        <v>105.30042352690978</v>
      </c>
      <c r="AM198" s="23">
        <f t="shared" si="81"/>
        <v>15.860010976669354</v>
      </c>
      <c r="AN198" s="23">
        <f>AM198^((FixedParams!$B$41-1)/FixedParams!$B$41)*EXP($C198)</f>
        <v>0.25553840440796161</v>
      </c>
      <c r="AO198" s="23">
        <f t="shared" si="82"/>
        <v>-0.20614571419406733</v>
      </c>
      <c r="AP198" s="23">
        <f t="shared" si="83"/>
        <v>-0.14876400177232857</v>
      </c>
      <c r="AR198" s="23">
        <f>EXP(-$D$17)*(($B198*FixedParams!$B$30)^$B$11*(1+FixedParams!$C$24)^(1-$B$11)+(1-$B198)^$B$11*((1+FixedParams!$C$27)/$AS$12)^(1-$B$11))^(1/(1-$B$11))</f>
        <v>6.8479974528421499</v>
      </c>
      <c r="AS198" s="23">
        <f>EXP($D198-$D$17)*(($B198*FixedParams!$C$31)^$B$11*(1+FixedParams!$C$25)^(1-$B$11)+(1-$B198)^$B$11*((1+FixedParams!$C$28)/$AS$12)^(1-$B$11))^(1/(1-$B$11))</f>
        <v>7.3984890538536625</v>
      </c>
      <c r="AT198" s="23">
        <f>EXP($D198-$D$17)*(($B198*FixedParams!$C$30)^$B$11*(1+FixedParams!$C$23)^(1-$B$11)+(1-$B198)^$B$11*((1+FixedParams!$C$26)/$AS$12)^(1-$B$11))^(1/(1-$B$11))</f>
        <v>6.9991363962634425</v>
      </c>
      <c r="AU198">
        <f>IF(FixedParams!$H$6=1,IF(AS198&lt;=MIN(AR198:AT198),1,0),$H198)</f>
        <v>0</v>
      </c>
      <c r="AV198">
        <f>IF(FixedParams!$H$6=1,IF(AT198&lt;=MIN(AR198:AT198),1,0),IF(AT198&lt;=AR198,1,0)*(1-$H198))</f>
        <v>0</v>
      </c>
      <c r="AW198" s="23">
        <f>$AS$13*IF(AU198=1,1,IF(AV198=1,FixedParams!$C$46,FixedParams!$C$47))</f>
        <v>0.44550951476843526</v>
      </c>
      <c r="AX198">
        <f>EXP($C198*FixedParams!$B$41)*EXP(IF(AU198+AV198=1,(1-FixedParams!$B$41)*$D198,0))*($B198^((FixedParams!$B$41-1)*$B$11/($B$11-1)))*((1/$B198-1)^$B$11*(AW198)^($B$11-1)+1)^((FixedParams!$B$41-$B$11)/($B$11-1))/((1+IF(AU198=1,FixedParams!$C$25,IF(AV198=1,FixedParams!$C$23,FixedParams!$C$24)))^FixedParams!$B$41)</f>
        <v>7.0426124334110274E-2</v>
      </c>
      <c r="AY198">
        <f t="shared" si="84"/>
        <v>0.74897637143481699</v>
      </c>
      <c r="AZ198">
        <f t="shared" si="85"/>
        <v>30.786179687108152</v>
      </c>
      <c r="BA198">
        <f t="shared" si="86"/>
        <v>16.456931919612437</v>
      </c>
      <c r="BB198">
        <f t="shared" si="87"/>
        <v>47.243111606720589</v>
      </c>
      <c r="BC198" s="23">
        <f t="shared" si="88"/>
        <v>0.53455583274282803</v>
      </c>
      <c r="BD198" s="23">
        <f t="shared" si="89"/>
        <v>2.1294282504283415</v>
      </c>
      <c r="BE198" s="22">
        <f>IF(AU198=1,AZ198*(1+FixedParams!$C$25)+BA198*(1+FixedParams!$C$28)/$AS$12,IF(AV198=1,AZ198*(1+FixedParams!$C$23)+BA198*(1+FixedParams!$C$26)/$AS$12,AZ198*(1+FixedParams!$C$24)+BA198*(1+FixedParams!$C$27)/$AS$12))</f>
        <v>112.35401925176438</v>
      </c>
      <c r="BF198" s="23">
        <f t="shared" si="90"/>
        <v>16.406843026078178</v>
      </c>
      <c r="BG198" s="23">
        <f>BF198^((FixedParams!$B$41-1)/FixedParams!$B$41)*EXP($C198)</f>
        <v>0.25552973374635995</v>
      </c>
      <c r="BH198" s="23">
        <f t="shared" si="91"/>
        <v>-0.15610825025421232</v>
      </c>
      <c r="BI198" s="23">
        <f t="shared" si="92"/>
        <v>-0.11486640458641506</v>
      </c>
      <c r="BJ198" s="23">
        <f t="shared" si="66"/>
        <v>-0.1011861426771767</v>
      </c>
      <c r="BK198" s="23"/>
    </row>
    <row r="199" spans="1:63">
      <c r="A199">
        <v>0.91</v>
      </c>
      <c r="B199">
        <f t="shared" si="67"/>
        <v>0.40522644392624252</v>
      </c>
      <c r="C199">
        <f>(D199-$D$17)*FixedParams!$B$41+$D$9*($A199-0.5)^2+$A199*$B$10</f>
        <v>-1.3556715137652202</v>
      </c>
      <c r="D199">
        <f>(A199-$B$6)*FixedParams!$B$40/(FixedParams!$B$39*Sectors!$B$6)</f>
        <v>0.21726201458253294</v>
      </c>
      <c r="E199">
        <f t="shared" si="68"/>
        <v>0.25777413743806593</v>
      </c>
      <c r="F199" s="23">
        <f>EXP(-$D$17)*(($B199*FixedParams!$B$30)^$B$11*(1+FixedParams!$B$23)^(1-$B$11)+(1-$B199)^$B$11*((1+FixedParams!$B$26)/$B$12)^(1-$B$11))^(1/(1-$B$11))</f>
        <v>4.7593628371874344</v>
      </c>
      <c r="G199" s="23">
        <f>EXP($D199-$D$17)*(($B199*FixedParams!$B$31)^$B$11*(1+FixedParams!$B$25)^(1-$B$11)+(1-$B199)^$B$11*((1+FixedParams!$B$28)/$B$12)^(1-$B$11))^(1/(1-$B$11))</f>
        <v>5.6287491809330819</v>
      </c>
      <c r="H199">
        <f t="shared" si="69"/>
        <v>0</v>
      </c>
      <c r="I199" s="23">
        <f>$B$13*IF(H199=1,1,FixedParams!$B$46)</f>
        <v>0.39101505882574561</v>
      </c>
      <c r="J199">
        <f>EXP($C199*FixedParams!$B$41)*EXP(IF(H199=1,(1-FixedParams!$B$41)*$D199,0))*($B199^((FixedParams!$B$41-1)*$B$11/($B$11-1)))*((1/$B199-1)^$B$11*(I199)^($B$11-1)+1)^((FixedParams!$B$41-$B$11)/($B$11-1))/((1+IF(H199=1,FixedParams!$B$25,FixedParams!$B$24))^FixedParams!$B$41)</f>
        <v>0.11368261542230113</v>
      </c>
      <c r="K199">
        <f t="shared" si="93"/>
        <v>0.85584953659338914</v>
      </c>
      <c r="L199">
        <f>K199*FixedParams!$B$8/K$15</f>
        <v>38.813730437889653</v>
      </c>
      <c r="M199">
        <f t="shared" si="64"/>
        <v>16.875491077854477</v>
      </c>
      <c r="N199">
        <f t="shared" si="70"/>
        <v>55.68922151574413</v>
      </c>
      <c r="O199" s="23">
        <f t="shared" si="71"/>
        <v>0.43478147777779064</v>
      </c>
      <c r="P199" s="23">
        <f t="shared" si="72"/>
        <v>1.8609825397559121</v>
      </c>
      <c r="Q199" s="22">
        <f>IF(H199=1,L199*(1+FixedParams!$B$25)+M199*FixedParams!$B$33*(1+FixedParams!$B$28)/FixedParams!$B$32,L199*(1+FixedParams!$B$23)+M199*FixedParams!$B$33*(1+FixedParams!$B$26)/FixedParams!$B$32)</f>
        <v>88.242741726533012</v>
      </c>
      <c r="R199" s="23">
        <f t="shared" si="73"/>
        <v>18.54087295825515</v>
      </c>
      <c r="S199" s="23">
        <f>R199^((FixedParams!$B$41-1)/FixedParams!$B$41)*EXP($C199)</f>
        <v>0.25702178932632208</v>
      </c>
      <c r="T199" s="7">
        <f>(L199*FixedParams!$B$32*(FixedParams!$C$25-FixedParams!$C$23)+FixedParams!$B$33*(FixedParams!$C$28-FixedParams!$C$26)*M199)/N199</f>
        <v>3449.2208857294077</v>
      </c>
      <c r="U199" s="7">
        <f>(L199*FixedParams!$B$32*(FixedParams!$C$25-FixedParams!$C$23)*$Z$12/$B$12+FixedParams!$B$33*(FixedParams!$C$28-FixedParams!$C$26)*M199)/N199</f>
        <v>2687.7631264353718</v>
      </c>
      <c r="V199" s="14">
        <f t="shared" si="65"/>
        <v>-0.10609748206800054</v>
      </c>
      <c r="W199" s="14">
        <f t="shared" si="94"/>
        <v>0.94599198155069475</v>
      </c>
      <c r="X199" s="23"/>
      <c r="Y199" s="23">
        <f>EXP(-$D$17)*(($B199*FixedParams!$B$30)^$B$11*(1+FixedParams!$C$24)^(1-$B$11)+(1-$B199)^$B$11*((1+FixedParams!$C$27)/$Z$12)^(1-$B$11))^(1/(1-$B$11))</f>
        <v>6.6329256601752737</v>
      </c>
      <c r="Z199" s="23">
        <f>EXP($D199-$D$17)*(($B199*FixedParams!$C$31)^$B$11*(1+FixedParams!$C$25)^(1-$B$11)+(1-$B199)^$B$11*((1+FixedParams!$C$28)/$Z$12)^(1-$B$11))^(1/(1-$B$11))</f>
        <v>7.1885715395395149</v>
      </c>
      <c r="AA199" s="23">
        <f>EXP($D199-$D$17)*(($B199*FixedParams!$C$30)^$B$11*(1+FixedParams!$C$23)^(1-$B$11)+(1-$B199)^$B$11*((1+FixedParams!$C$26)/$Z$12)^(1-$B$11))^(1/(1-$B$11))</f>
        <v>6.8069667610629789</v>
      </c>
      <c r="AB199">
        <f>IF(FixedParams!$H$6=1,IF(Z199&lt;=MIN(Y199:AA199),1,0),$H199)</f>
        <v>0</v>
      </c>
      <c r="AC199">
        <f>IF(FixedParams!$H$6=1,IF(AA199&lt;=MIN(Y199:AA199),1,0),IF(AA199&lt;=Y199,1,0)*(1-$H199))</f>
        <v>0</v>
      </c>
      <c r="AD199" s="23">
        <f>$Z$13*IF(AB199=1,1,IF(AC199=1,FixedParams!$C$46,FixedParams!$C$47))</f>
        <v>0.47134174698899522</v>
      </c>
      <c r="AE199">
        <f>EXP($C199*FixedParams!$B$41)*EXP(IF(AB199+AC199=1,(1-FixedParams!$B$41)*$D199,0))*($B199^((FixedParams!$B$41-1)*$B$11/($B$11-1)))*((1/$B199-1)^$B$11*(AD199)^($B$11-1)+1)^((FixedParams!$B$41-$B$11)/($B$11-1))/((1+IF(AB199=1,FixedParams!$C$25,IF(AC199=1,FixedParams!$C$23,FixedParams!$C$24)))^FixedParams!$B$41)</f>
        <v>7.0175461437620351E-2</v>
      </c>
      <c r="AF199">
        <f t="shared" si="75"/>
        <v>0.76673539848588113</v>
      </c>
      <c r="AG199">
        <f t="shared" si="76"/>
        <v>28.751614021462959</v>
      </c>
      <c r="AH199">
        <f t="shared" si="77"/>
        <v>16.544242974373592</v>
      </c>
      <c r="AI199">
        <f t="shared" si="78"/>
        <v>45.295856995836552</v>
      </c>
      <c r="AJ199" s="23">
        <f t="shared" si="79"/>
        <v>0.57541962555644299</v>
      </c>
      <c r="AK199" s="23">
        <f t="shared" si="80"/>
        <v>2.1821443429181397</v>
      </c>
      <c r="AL199" s="22">
        <f>IF(AB199=1,AG199*(1+FixedParams!$C$25)+AH199*(1+FixedParams!$C$28)/$Z$12,IF(AC199=1,AG199*(1+FixedParams!$C$23)+AH199*(1+FixedParams!$C$26)/$Z$12,AG199*(1+FixedParams!$C$24)+AH199*(1+FixedParams!$C$27)/$Z$12))</f>
        <v>105.92751238829167</v>
      </c>
      <c r="AM199" s="23">
        <f t="shared" si="81"/>
        <v>15.969953202444389</v>
      </c>
      <c r="AN199" s="23">
        <f>AM199^((FixedParams!$B$41-1)/FixedParams!$B$41)*EXP($C199)</f>
        <v>0.25706019588507356</v>
      </c>
      <c r="AO199" s="23">
        <f t="shared" si="82"/>
        <v>-0.2065710473551873</v>
      </c>
      <c r="AP199" s="23">
        <f t="shared" si="83"/>
        <v>-0.14926861227525864</v>
      </c>
      <c r="AR199" s="23">
        <f>EXP(-$D$17)*(($B199*FixedParams!$B$30)^$B$11*(1+FixedParams!$C$24)^(1-$B$11)+(1-$B199)^$B$11*((1+FixedParams!$C$27)/$AS$12)^(1-$B$11))^(1/(1-$B$11))</f>
        <v>6.8403147166260236</v>
      </c>
      <c r="AS199" s="23">
        <f>EXP($D199-$D$17)*(($B199*FixedParams!$C$31)^$B$11*(1+FixedParams!$C$25)^(1-$B$11)+(1-$B199)^$B$11*((1+FixedParams!$C$28)/$AS$12)^(1-$B$11))^(1/(1-$B$11))</f>
        <v>7.4080132501914973</v>
      </c>
      <c r="AT199" s="23">
        <f>EXP($D199-$D$17)*(($B199*FixedParams!$C$30)^$B$11*(1+FixedParams!$C$23)^(1-$B$11)+(1-$B199)^$B$11*((1+FixedParams!$C$26)/$AS$12)^(1-$B$11))^(1/(1-$B$11))</f>
        <v>7.0039867116964043</v>
      </c>
      <c r="AU199">
        <f>IF(FixedParams!$H$6=1,IF(AS199&lt;=MIN(AR199:AT199),1,0),$H199)</f>
        <v>0</v>
      </c>
      <c r="AV199">
        <f>IF(FixedParams!$H$6=1,IF(AT199&lt;=MIN(AR199:AT199),1,0),IF(AT199&lt;=AR199,1,0)*(1-$H199))</f>
        <v>0</v>
      </c>
      <c r="AW199" s="23">
        <f>$AS$13*IF(AU199=1,1,IF(AV199=1,FixedParams!$C$46,FixedParams!$C$47))</f>
        <v>0.44550951476843526</v>
      </c>
      <c r="AX199">
        <f>EXP($C199*FixedParams!$B$41)*EXP(IF(AU199+AV199=1,(1-FixedParams!$B$41)*$D199,0))*($B199^((FixedParams!$B$41-1)*$B$11/($B$11-1)))*((1/$B199-1)^$B$11*(AW199)^($B$11-1)+1)^((FixedParams!$B$41-$B$11)/($B$11-1))/((1+IF(AU199=1,FixedParams!$C$25,IF(AV199=1,FixedParams!$C$23,FixedParams!$C$24)))^FixedParams!$B$41)</f>
        <v>7.1266285749098893E-2</v>
      </c>
      <c r="AY199">
        <f t="shared" si="84"/>
        <v>0.75791142293690483</v>
      </c>
      <c r="AZ199">
        <f t="shared" si="85"/>
        <v>31.153449085113163</v>
      </c>
      <c r="BA199">
        <f t="shared" si="86"/>
        <v>16.472989459226266</v>
      </c>
      <c r="BB199">
        <f t="shared" si="87"/>
        <v>47.626438544339429</v>
      </c>
      <c r="BC199" s="23">
        <f t="shared" si="88"/>
        <v>0.52876936400271546</v>
      </c>
      <c r="BD199" s="23">
        <f t="shared" si="89"/>
        <v>2.1270392548640369</v>
      </c>
      <c r="BE199" s="22">
        <f>IF(AU199=1,AZ199*(1+FixedParams!$C$25)+BA199*(1+FixedParams!$C$28)/$AS$12,IF(AV199=1,AZ199*(1+FixedParams!$C$23)+BA199*(1+FixedParams!$C$26)/$AS$12,AZ199*(1+FixedParams!$C$24)+BA199*(1+FixedParams!$C$27)/$AS$12))</f>
        <v>113.0230967628616</v>
      </c>
      <c r="BF199" s="23">
        <f t="shared" si="90"/>
        <v>16.523084308993621</v>
      </c>
      <c r="BG199" s="23">
        <f>BF199^((FixedParams!$B$41-1)/FixedParams!$B$41)*EXP($C199)</f>
        <v>0.25705143452221957</v>
      </c>
      <c r="BH199" s="23">
        <f t="shared" si="91"/>
        <v>-0.15639857997006973</v>
      </c>
      <c r="BI199" s="23">
        <f t="shared" si="92"/>
        <v>-0.11521919197706545</v>
      </c>
      <c r="BJ199" s="23">
        <f t="shared" si="66"/>
        <v>-0.10153893006782709</v>
      </c>
      <c r="BK199" s="23"/>
    </row>
    <row r="200" spans="1:63">
      <c r="A200">
        <v>0.91500000000000004</v>
      </c>
      <c r="B200">
        <f t="shared" si="67"/>
        <v>0.40697403375574159</v>
      </c>
      <c r="C200">
        <f>(D200-$D$17)*FixedParams!$B$41+$D$9*($A200-0.5)^2+$A200*$B$10</f>
        <v>-1.3495145268283719</v>
      </c>
      <c r="D200">
        <f>(A200-$B$6)*FixedParams!$B$40/(FixedParams!$B$39*Sectors!$B$6)</f>
        <v>0.21994848562390076</v>
      </c>
      <c r="E200">
        <f t="shared" si="68"/>
        <v>0.25936614539180197</v>
      </c>
      <c r="F200" s="23">
        <f>EXP(-$D$17)*(($B200*FixedParams!$B$30)^$B$11*(1+FixedParams!$B$23)^(1-$B$11)+(1-$B200)^$B$11*((1+FixedParams!$B$26)/$B$12)^(1-$B$11))^(1/(1-$B$11))</f>
        <v>4.7522548508738867</v>
      </c>
      <c r="G200" s="23">
        <f>EXP($D200-$D$17)*(($B200*FixedParams!$B$31)^$B$11*(1+FixedParams!$B$25)^(1-$B$11)+(1-$B200)^$B$11*((1+FixedParams!$B$28)/$B$12)^(1-$B$11))^(1/(1-$B$11))</f>
        <v>5.6348063319422232</v>
      </c>
      <c r="H200">
        <f t="shared" si="69"/>
        <v>0</v>
      </c>
      <c r="I200" s="23">
        <f>$B$13*IF(H200=1,1,FixedParams!$B$46)</f>
        <v>0.39101505882574561</v>
      </c>
      <c r="J200">
        <f>EXP($C200*FixedParams!$B$41)*EXP(IF(H200=1,(1-FixedParams!$B$41)*$D200,0))*($B200^((FixedParams!$B$41-1)*$B$11/($B$11-1)))*((1/$B200-1)^$B$11*(I200)^($B$11-1)+1)^((FixedParams!$B$41-$B$11)/($B$11-1))/((1+IF(H200=1,FixedParams!$B$25,FixedParams!$B$24))^FixedParams!$B$41)</f>
        <v>0.11503858103342111</v>
      </c>
      <c r="K200">
        <f t="shared" si="93"/>
        <v>0.86605780401935095</v>
      </c>
      <c r="L200">
        <f>K200*FixedParams!$B$8/K$15</f>
        <v>39.27668674407203</v>
      </c>
      <c r="M200">
        <f t="shared" si="64"/>
        <v>16.892175450072447</v>
      </c>
      <c r="N200">
        <f t="shared" si="70"/>
        <v>56.168862194144481</v>
      </c>
      <c r="O200" s="23">
        <f t="shared" si="71"/>
        <v>0.43008147708950928</v>
      </c>
      <c r="P200" s="23">
        <f t="shared" si="72"/>
        <v>1.8582032100693877</v>
      </c>
      <c r="Q200" s="22">
        <f>IF(H200=1,L200*(1+FixedParams!$B$25)+M200*FixedParams!$B$33*(1+FixedParams!$B$28)/FixedParams!$B$32,L200*(1+FixedParams!$B$23)+M200*FixedParams!$B$33*(1+FixedParams!$B$26)/FixedParams!$B$32)</f>
        <v>88.787047783454625</v>
      </c>
      <c r="R200" s="23">
        <f t="shared" si="73"/>
        <v>18.683141070838758</v>
      </c>
      <c r="S200" s="23">
        <f>R200^((FixedParams!$B$41-1)/FixedParams!$B$41)*EXP($C200)</f>
        <v>0.25860717203263789</v>
      </c>
      <c r="T200" s="7">
        <f>(L200*FixedParams!$B$32*(FixedParams!$C$25-FixedParams!$C$23)+FixedParams!$B$33*(FixedParams!$C$28-FixedParams!$C$26)*M200)/N200</f>
        <v>3475.2077276773407</v>
      </c>
      <c r="U200" s="7">
        <f>(L200*FixedParams!$B$32*(FixedParams!$C$25-FixedParams!$C$23)*$Z$12/$B$12+FixedParams!$B$33*(FixedParams!$C$28-FixedParams!$C$26)*M200)/N200</f>
        <v>2711.247417269879</v>
      </c>
      <c r="V200" s="14">
        <f t="shared" si="65"/>
        <v>-9.5228599477178336E-2</v>
      </c>
      <c r="W200" s="14">
        <f t="shared" si="94"/>
        <v>0.94874694420040651</v>
      </c>
      <c r="X200" s="23"/>
      <c r="Y200" s="23">
        <f>EXP(-$D$17)*(($B200*FixedParams!$B$30)^$B$11*(1+FixedParams!$C$24)^(1-$B$11)+(1-$B200)^$B$11*((1+FixedParams!$C$27)/$Z$12)^(1-$B$11))^(1/(1-$B$11))</f>
        <v>6.6263639663543996</v>
      </c>
      <c r="Z200" s="23">
        <f>EXP($D200-$D$17)*(($B200*FixedParams!$C$31)^$B$11*(1+FixedParams!$C$25)^(1-$B$11)+(1-$B200)^$B$11*((1+FixedParams!$C$28)/$Z$12)^(1-$B$11))^(1/(1-$B$11))</f>
        <v>7.1987867502844329</v>
      </c>
      <c r="AA200" s="23">
        <f>EXP($D200-$D$17)*(($B200*FixedParams!$C$30)^$B$11*(1+FixedParams!$C$23)^(1-$B$11)+(1-$B200)^$B$11*((1+FixedParams!$C$26)/$Z$12)^(1-$B$11))^(1/(1-$B$11))</f>
        <v>6.8126019122680015</v>
      </c>
      <c r="AB200">
        <f>IF(FixedParams!$H$6=1,IF(Z200&lt;=MIN(Y200:AA200),1,0),$H200)</f>
        <v>0</v>
      </c>
      <c r="AC200">
        <f>IF(FixedParams!$H$6=1,IF(AA200&lt;=MIN(Y200:AA200),1,0),IF(AA200&lt;=Y200,1,0)*(1-$H200))</f>
        <v>0</v>
      </c>
      <c r="AD200" s="23">
        <f>$Z$13*IF(AB200=1,1,IF(AC200=1,FixedParams!$C$46,FixedParams!$C$47))</f>
        <v>0.47134174698899522</v>
      </c>
      <c r="AE200">
        <f>EXP($C200*FixedParams!$B$41)*EXP(IF(AB200+AC200=1,(1-FixedParams!$B$41)*$D200,0))*($B200^((FixedParams!$B$41-1)*$B$11/($B$11-1)))*((1/$B200-1)^$B$11*(AD200)^($B$11-1)+1)^((FixedParams!$B$41-$B$11)/($B$11-1))/((1+IF(AB200=1,FixedParams!$C$25,IF(AC200=1,FixedParams!$C$23,FixedParams!$C$24)))^FixedParams!$B$41)</f>
        <v>7.1030452364182456E-2</v>
      </c>
      <c r="AF200">
        <f t="shared" si="75"/>
        <v>0.77607700872042351</v>
      </c>
      <c r="AG200">
        <f t="shared" si="76"/>
        <v>29.101912667296848</v>
      </c>
      <c r="AH200">
        <f t="shared" si="77"/>
        <v>16.564788968253822</v>
      </c>
      <c r="AI200">
        <f t="shared" si="78"/>
        <v>45.666701635550666</v>
      </c>
      <c r="AJ200" s="23">
        <f t="shared" si="79"/>
        <v>0.56919932231356174</v>
      </c>
      <c r="AK200" s="23">
        <f t="shared" si="80"/>
        <v>2.1799856329031684</v>
      </c>
      <c r="AL200" s="22">
        <f>IF(AB200=1,AG200*(1+FixedParams!$C$25)+AH200*(1+FixedParams!$C$28)/$Z$12,IF(AC200=1,AG200*(1+FixedParams!$C$23)+AH200*(1+FixedParams!$C$26)/$Z$12,AG200*(1+FixedParams!$C$24)+AH200*(1+FixedParams!$C$27)/$Z$12))</f>
        <v>106.58095689237206</v>
      </c>
      <c r="AM200" s="23">
        <f t="shared" si="81"/>
        <v>16.084380126648746</v>
      </c>
      <c r="AN200" s="23">
        <f>AM200^((FixedParams!$B$41-1)/FixedParams!$B$41)*EXP($C200)</f>
        <v>0.25864594606868196</v>
      </c>
      <c r="AO200" s="23">
        <f t="shared" si="82"/>
        <v>-0.20699314696861504</v>
      </c>
      <c r="AP200" s="23">
        <f t="shared" si="83"/>
        <v>-0.14977294761499049</v>
      </c>
      <c r="AR200" s="23">
        <f>EXP(-$D$17)*(($B200*FixedParams!$B$30)^$B$11*(1+FixedParams!$C$24)^(1-$B$11)+(1-$B200)^$B$11*((1+FixedParams!$C$27)/$AS$12)^(1-$B$11))^(1/(1-$B$11))</f>
        <v>6.8325097938216626</v>
      </c>
      <c r="AS200" s="23">
        <f>EXP($D200-$D$17)*(($B200*FixedParams!$C$31)^$B$11*(1+FixedParams!$C$25)^(1-$B$11)+(1-$B200)^$B$11*((1+FixedParams!$C$28)/$AS$12)^(1-$B$11))^(1/(1-$B$11))</f>
        <v>7.4174089044137466</v>
      </c>
      <c r="AT200" s="23">
        <f>EXP($D200-$D$17)*(($B200*FixedParams!$C$30)^$B$11*(1+FixedParams!$C$23)^(1-$B$11)+(1-$B200)^$B$11*((1+FixedParams!$C$26)/$AS$12)^(1-$B$11))^(1/(1-$B$11))</f>
        <v>7.0087115821114399</v>
      </c>
      <c r="AU200">
        <f>IF(FixedParams!$H$6=1,IF(AS200&lt;=MIN(AR200:AT200),1,0),$H200)</f>
        <v>0</v>
      </c>
      <c r="AV200">
        <f>IF(FixedParams!$H$6=1,IF(AT200&lt;=MIN(AR200:AT200),1,0),IF(AT200&lt;=AR200,1,0)*(1-$H200))</f>
        <v>0</v>
      </c>
      <c r="AW200" s="23">
        <f>$AS$13*IF(AU200=1,1,IF(AV200=1,FixedParams!$C$46,FixedParams!$C$47))</f>
        <v>0.44550951476843526</v>
      </c>
      <c r="AX200">
        <f>EXP($C200*FixedParams!$B$41)*EXP(IF(AU200+AV200=1,(1-FixedParams!$B$41)*$D200,0))*($B200^((FixedParams!$B$41-1)*$B$11/($B$11-1)))*((1/$B200-1)^$B$11*(AW200)^($B$11-1)+1)^((FixedParams!$B$41-$B$11)/($B$11-1))/((1+IF(AU200=1,FixedParams!$C$25,IF(AV200=1,FixedParams!$C$23,FixedParams!$C$24)))^FixedParams!$B$41)</f>
        <v>7.2129076804629128E-2</v>
      </c>
      <c r="AY200">
        <f t="shared" si="84"/>
        <v>0.76708713891144509</v>
      </c>
      <c r="AZ200">
        <f t="shared" si="85"/>
        <v>31.530610837504508</v>
      </c>
      <c r="BA200">
        <f t="shared" si="86"/>
        <v>16.492191672541182</v>
      </c>
      <c r="BB200">
        <f t="shared" si="87"/>
        <v>48.022802510045693</v>
      </c>
      <c r="BC200" s="23">
        <f t="shared" si="88"/>
        <v>0.52305335147279552</v>
      </c>
      <c r="BD200" s="23">
        <f t="shared" si="89"/>
        <v>2.1246122646049908</v>
      </c>
      <c r="BE200" s="22">
        <f>IF(AU200=1,AZ200*(1+FixedParams!$C$25)+BA200*(1+FixedParams!$C$28)/$AS$12,IF(AV200=1,AZ200*(1+FixedParams!$C$23)+BA200*(1+FixedParams!$C$26)/$AS$12,AZ200*(1+FixedParams!$C$24)+BA200*(1+FixedParams!$C$27)/$AS$12))</f>
        <v>113.72029515556952</v>
      </c>
      <c r="BF200" s="23">
        <f t="shared" si="90"/>
        <v>16.644000314262524</v>
      </c>
      <c r="BG200" s="23">
        <f>BF200^((FixedParams!$B$41-1)/FixedParams!$B$41)*EXP($C200)</f>
        <v>0.25863709136692781</v>
      </c>
      <c r="BH200" s="23">
        <f t="shared" si="91"/>
        <v>-0.15668659947143029</v>
      </c>
      <c r="BI200" s="23">
        <f t="shared" si="92"/>
        <v>-0.11557176020651617</v>
      </c>
      <c r="BJ200" s="23">
        <f t="shared" si="66"/>
        <v>-0.10189149829727781</v>
      </c>
      <c r="BK200" s="23"/>
    </row>
    <row r="201" spans="1:63">
      <c r="A201">
        <v>0.92</v>
      </c>
      <c r="B201">
        <f t="shared" si="67"/>
        <v>0.40872162358524067</v>
      </c>
      <c r="C201">
        <f>(D201-$D$17)*FixedParams!$B$41+$D$9*($A201-0.5)^2+$A201*$B$10</f>
        <v>-1.3431450415532176</v>
      </c>
      <c r="D201">
        <f>(A201-$B$6)*FixedParams!$B$40/(FixedParams!$B$39*Sectors!$B$6)</f>
        <v>0.22263495666526853</v>
      </c>
      <c r="E201">
        <f t="shared" si="68"/>
        <v>0.26102344671081951</v>
      </c>
      <c r="F201" s="23">
        <f>EXP(-$D$17)*(($B201*FixedParams!$B$30)^$B$11*(1+FixedParams!$B$23)^(1-$B$11)+(1-$B201)^$B$11*((1+FixedParams!$B$26)/$B$12)^(1-$B$11))^(1/(1-$B$11))</f>
        <v>4.7450679706385941</v>
      </c>
      <c r="G201" s="23">
        <f>EXP($D201-$D$17)*(($B201*FixedParams!$B$31)^$B$11*(1+FixedParams!$B$25)^(1-$B$11)+(1-$B201)^$B$11*((1+FixedParams!$B$28)/$B$12)^(1-$B$11))^(1/(1-$B$11))</f>
        <v>5.6407641783705795</v>
      </c>
      <c r="H201">
        <f t="shared" si="69"/>
        <v>0</v>
      </c>
      <c r="I201" s="23">
        <f>$B$13*IF(H201=1,1,FixedParams!$B$46)</f>
        <v>0.39101505882574561</v>
      </c>
      <c r="J201">
        <f>EXP($C201*FixedParams!$B$41)*EXP(IF(H201=1,(1-FixedParams!$B$41)*$D201,0))*($B201^((FixedParams!$B$41-1)*$B$11/($B$11-1)))*((1/$B201-1)^$B$11*(I201)^($B$11-1)+1)^((FixedParams!$B$41-$B$11)/($B$11-1))/((1+IF(H201=1,FixedParams!$B$25,FixedParams!$B$24))^FixedParams!$B$41)</f>
        <v>0.11643111426100693</v>
      </c>
      <c r="K201">
        <f t="shared" si="93"/>
        <v>0.87654136751842238</v>
      </c>
      <c r="L201">
        <f>K201*FixedParams!$B$8/K$15</f>
        <v>39.752128034022483</v>
      </c>
      <c r="M201">
        <f t="shared" si="64"/>
        <v>16.91208607597261</v>
      </c>
      <c r="N201">
        <f t="shared" si="70"/>
        <v>56.664214109995093</v>
      </c>
      <c r="O201" s="23">
        <f t="shared" si="71"/>
        <v>0.42543850888933882</v>
      </c>
      <c r="P201" s="23">
        <f t="shared" si="72"/>
        <v>1.8553930316714111</v>
      </c>
      <c r="Q201" s="22">
        <f>IF(H201=1,L201*(1+FixedParams!$B$25)+M201*FixedParams!$B$33*(1+FixedParams!$B$28)/FixedParams!$B$32,L201*(1+FixedParams!$B$23)+M201*FixedParams!$B$33*(1+FixedParams!$B$26)/FixedParams!$B$32)</f>
        <v>89.353676095054325</v>
      </c>
      <c r="R201" s="23">
        <f t="shared" si="73"/>
        <v>18.830852718644842</v>
      </c>
      <c r="S201" s="23">
        <f>R201^((FixedParams!$B$41-1)/FixedParams!$B$41)*EXP($C201)</f>
        <v>0.26025757205059774</v>
      </c>
      <c r="T201" s="7">
        <f>(L201*FixedParams!$B$32*(FixedParams!$C$25-FixedParams!$C$23)+FixedParams!$B$33*(FixedParams!$C$28-FixedParams!$C$26)*M201)/N201</f>
        <v>3501.0474931120516</v>
      </c>
      <c r="U201" s="7">
        <f>(L201*FixedParams!$B$32*(FixedParams!$C$25-FixedParams!$C$23)*$Z$12/$B$12+FixedParams!$B$33*(FixedParams!$C$28-FixedParams!$C$26)*M201)/N201</f>
        <v>2734.5987951625852</v>
      </c>
      <c r="V201" s="14">
        <f t="shared" si="65"/>
        <v>-8.4374349756894521E-2</v>
      </c>
      <c r="W201" s="14">
        <f t="shared" si="94"/>
        <v>0.95152620280295264</v>
      </c>
      <c r="X201" s="23"/>
      <c r="Y201" s="23">
        <f>EXP(-$D$17)*(($B201*FixedParams!$B$30)^$B$11*(1+FixedParams!$C$24)^(1-$B$11)+(1-$B201)^$B$11*((1+FixedParams!$C$27)/$Z$12)^(1-$B$11))^(1/(1-$B$11))</f>
        <v>6.6196819607701327</v>
      </c>
      <c r="Z201" s="23">
        <f>EXP($D201-$D$17)*(($B201*FixedParams!$C$31)^$B$11*(1+FixedParams!$C$25)^(1-$B$11)+(1-$B201)^$B$11*((1+FixedParams!$C$28)/$Z$12)^(1-$B$11))^(1/(1-$B$11))</f>
        <v>7.2088793132717317</v>
      </c>
      <c r="AA201" s="23">
        <f>EXP($D201-$D$17)*(($B201*FixedParams!$C$30)^$B$11*(1+FixedParams!$C$23)^(1-$B$11)+(1-$B201)^$B$11*((1+FixedParams!$C$26)/$Z$12)^(1-$B$11))^(1/(1-$B$11))</f>
        <v>6.8181156278720536</v>
      </c>
      <c r="AB201">
        <f>IF(FixedParams!$H$6=1,IF(Z201&lt;=MIN(Y201:AA201),1,0),$H201)</f>
        <v>0</v>
      </c>
      <c r="AC201">
        <f>IF(FixedParams!$H$6=1,IF(AA201&lt;=MIN(Y201:AA201),1,0),IF(AA201&lt;=Y201,1,0)*(1-$H201))</f>
        <v>0</v>
      </c>
      <c r="AD201" s="23">
        <f>$Z$13*IF(AB201=1,1,IF(AC201=1,FixedParams!$C$46,FixedParams!$C$47))</f>
        <v>0.47134174698899522</v>
      </c>
      <c r="AE201">
        <f>EXP($C201*FixedParams!$B$41)*EXP(IF(AB201+AC201=1,(1-FixedParams!$B$41)*$D201,0))*($B201^((FixedParams!$B$41-1)*$B$11/($B$11-1)))*((1/$B201-1)^$B$11*(AD201)^($B$11-1)+1)^((FixedParams!$B$41-$B$11)/($B$11-1))/((1+IF(AB201=1,FixedParams!$C$25,IF(AC201=1,FixedParams!$C$23,FixedParams!$C$24)))^FixedParams!$B$41)</f>
        <v>7.1908445189769382E-2</v>
      </c>
      <c r="AF201">
        <f t="shared" si="75"/>
        <v>0.78566993714872513</v>
      </c>
      <c r="AG201">
        <f t="shared" si="76"/>
        <v>29.461635429609256</v>
      </c>
      <c r="AH201">
        <f t="shared" si="77"/>
        <v>16.588506399425295</v>
      </c>
      <c r="AI201">
        <f t="shared" si="78"/>
        <v>46.050141829034551</v>
      </c>
      <c r="AJ201" s="23">
        <f t="shared" si="79"/>
        <v>0.56305449977680699</v>
      </c>
      <c r="AK201" s="23">
        <f t="shared" si="80"/>
        <v>2.1777873419178491</v>
      </c>
      <c r="AL201" s="22">
        <f>IF(AB201=1,AG201*(1+FixedParams!$C$25)+AH201*(1+FixedParams!$C$28)/$Z$12,IF(AC201=1,AG201*(1+FixedParams!$C$23)+AH201*(1+FixedParams!$C$26)/$Z$12,AG201*(1+FixedParams!$C$24)+AH201*(1+FixedParams!$C$27)/$Z$12))</f>
        <v>107.26119792052052</v>
      </c>
      <c r="AM201" s="23">
        <f t="shared" si="81"/>
        <v>16.203376318707878</v>
      </c>
      <c r="AN201" s="23">
        <f>AM201^((FixedParams!$B$41-1)/FixedParams!$B$41)*EXP($C201)</f>
        <v>0.26029672487016958</v>
      </c>
      <c r="AO201" s="23">
        <f t="shared" si="82"/>
        <v>-0.20741202444493101</v>
      </c>
      <c r="AP201" s="23">
        <f t="shared" si="83"/>
        <v>-0.15027699149691276</v>
      </c>
      <c r="AR201" s="23">
        <f>EXP(-$D$17)*(($B201*FixedParams!$B$30)^$B$11*(1+FixedParams!$C$24)^(1-$B$11)+(1-$B201)^$B$11*((1+FixedParams!$C$27)/$AS$12)^(1-$B$11))^(1/(1-$B$11))</f>
        <v>6.8245834649727364</v>
      </c>
      <c r="AS201" s="23">
        <f>EXP($D201-$D$17)*(($B201*FixedParams!$C$31)^$B$11*(1+FixedParams!$C$25)^(1-$B$11)+(1-$B201)^$B$11*((1+FixedParams!$C$28)/$AS$12)^(1-$B$11))^(1/(1-$B$11))</f>
        <v>7.4266759356761698</v>
      </c>
      <c r="AT201" s="23">
        <f>EXP($D201-$D$17)*(($B201*FixedParams!$C$30)^$B$11*(1+FixedParams!$C$23)^(1-$B$11)+(1-$B201)^$B$11*((1+FixedParams!$C$26)/$AS$12)^(1-$B$11))^(1/(1-$B$11))</f>
        <v>7.013311293470708</v>
      </c>
      <c r="AU201">
        <f>IF(FixedParams!$H$6=1,IF(AS201&lt;=MIN(AR201:AT201),1,0),$H201)</f>
        <v>0</v>
      </c>
      <c r="AV201">
        <f>IF(FixedParams!$H$6=1,IF(AT201&lt;=MIN(AR201:AT201),1,0),IF(AT201&lt;=AR201,1,0)*(1-$H201))</f>
        <v>0</v>
      </c>
      <c r="AW201" s="23">
        <f>$AS$13*IF(AU201=1,1,IF(AV201=1,FixedParams!$C$46,FixedParams!$C$47))</f>
        <v>0.44550951476843526</v>
      </c>
      <c r="AX201">
        <f>EXP($C201*FixedParams!$B$41)*EXP(IF(AU201+AV201=1,(1-FixedParams!$B$41)*$D201,0))*($B201^((FixedParams!$B$41-1)*$B$11/($B$11-1)))*((1/$B201-1)^$B$11*(AW201)^($B$11-1)+1)^((FixedParams!$B$41-$B$11)/($B$11-1))/((1+IF(AU201=1,FixedParams!$C$25,IF(AV201=1,FixedParams!$C$23,FixedParams!$C$24)))^FixedParams!$B$41)</f>
        <v>7.3015094238082515E-2</v>
      </c>
      <c r="AY201">
        <f t="shared" si="84"/>
        <v>0.77650986561421909</v>
      </c>
      <c r="AZ201">
        <f t="shared" si="85"/>
        <v>31.917925802939781</v>
      </c>
      <c r="BA201">
        <f t="shared" si="86"/>
        <v>16.514548670054317</v>
      </c>
      <c r="BB201">
        <f t="shared" si="87"/>
        <v>48.432474472994102</v>
      </c>
      <c r="BC201" s="23">
        <f t="shared" si="88"/>
        <v>0.5174067002979641</v>
      </c>
      <c r="BD201" s="23">
        <f t="shared" si="89"/>
        <v>2.1221475223662094</v>
      </c>
      <c r="BE201" s="22">
        <f>IF(AU201=1,AZ201*(1+FixedParams!$C$25)+BA201*(1+FixedParams!$C$28)/$AS$12,IF(AV201=1,AZ201*(1+FixedParams!$C$23)+BA201*(1+FixedParams!$C$26)/$AS$12,AZ201*(1+FixedParams!$C$24)+BA201*(1+FixedParams!$C$27)/$AS$12))</f>
        <v>114.4460848315456</v>
      </c>
      <c r="BF201" s="23">
        <f t="shared" si="90"/>
        <v>16.769680584748013</v>
      </c>
      <c r="BG201" s="23">
        <f>BF201^((FixedParams!$B$41-1)/FixedParams!$B$41)*EXP($C201)</f>
        <v>0.26028777412748344</v>
      </c>
      <c r="BH201" s="23">
        <f t="shared" si="91"/>
        <v>-0.15697231811841228</v>
      </c>
      <c r="BI201" s="23">
        <f t="shared" si="92"/>
        <v>-0.11592409792605261</v>
      </c>
      <c r="BJ201" s="23">
        <f t="shared" si="66"/>
        <v>-0.10224383601681425</v>
      </c>
      <c r="BK201" s="23"/>
    </row>
    <row r="202" spans="1:63">
      <c r="A202">
        <v>0.92500000000000004</v>
      </c>
      <c r="B202">
        <f t="shared" si="67"/>
        <v>0.41046921341473974</v>
      </c>
      <c r="C202">
        <f>(D202-$D$17)*FixedParams!$B$41+$D$9*($A202-0.5)^2+$A202*$B$10</f>
        <v>-1.3365630579397587</v>
      </c>
      <c r="D202">
        <f>(A202-$B$6)*FixedParams!$B$40/(FixedParams!$B$39*Sectors!$B$6)</f>
        <v>0.22532142770663632</v>
      </c>
      <c r="E202">
        <f t="shared" si="68"/>
        <v>0.26274716528050879</v>
      </c>
      <c r="F202" s="23">
        <f>EXP(-$D$17)*(($B202*FixedParams!$B$30)^$B$11*(1+FixedParams!$B$23)^(1-$B$11)+(1-$B202)^$B$11*((1+FixedParams!$B$26)/$B$12)^(1-$B$11))^(1/(1-$B$11))</f>
        <v>4.7378028791739615</v>
      </c>
      <c r="G202" s="23">
        <f>EXP($D202-$D$17)*(($B202*FixedParams!$B$31)^$B$11*(1+FixedParams!$B$25)^(1-$B$11)+(1-$B202)^$B$11*((1+FixedParams!$B$28)/$B$12)^(1-$B$11))^(1/(1-$B$11))</f>
        <v>5.6466227607847213</v>
      </c>
      <c r="H202">
        <f t="shared" si="69"/>
        <v>0</v>
      </c>
      <c r="I202" s="23">
        <f>$B$13*IF(H202=1,1,FixedParams!$B$46)</f>
        <v>0.39101505882574561</v>
      </c>
      <c r="J202">
        <f>EXP($C202*FixedParams!$B$41)*EXP(IF(H202=1,(1-FixedParams!$B$41)*$D202,0))*($B202^((FixedParams!$B$41-1)*$B$11/($B$11-1)))*((1/$B202-1)^$B$11*(I202)^($B$11-1)+1)^((FixedParams!$B$41-$B$11)/($B$11-1))/((1+IF(H202=1,FixedParams!$B$25,FixedParams!$B$24))^FixedParams!$B$41)</f>
        <v>0.11786118008872584</v>
      </c>
      <c r="K202">
        <f t="shared" si="93"/>
        <v>0.88730749188497338</v>
      </c>
      <c r="L202">
        <f>K202*FixedParams!$B$8/K$15</f>
        <v>40.240383774263229</v>
      </c>
      <c r="M202">
        <f t="shared" si="64"/>
        <v>16.935233539643935</v>
      </c>
      <c r="N202">
        <f t="shared" si="70"/>
        <v>57.175617313907168</v>
      </c>
      <c r="O202" s="23">
        <f t="shared" si="71"/>
        <v>0.42085169054663191</v>
      </c>
      <c r="P202" s="23">
        <f t="shared" si="72"/>
        <v>1.8525522715049936</v>
      </c>
      <c r="Q202" s="22">
        <f>IF(H202=1,L202*(1+FixedParams!$B$25)+M202*FixedParams!$B$33*(1+FixedParams!$B$28)/FixedParams!$B$32,L202*(1+FixedParams!$B$23)+M202*FixedParams!$B$33*(1+FixedParams!$B$26)/FixedParams!$B$32)</f>
        <v>89.943010471002282</v>
      </c>
      <c r="R202" s="23">
        <f t="shared" si="73"/>
        <v>18.984118327583076</v>
      </c>
      <c r="S202" s="23">
        <f>R202^((FixedParams!$B$41-1)/FixedParams!$B$41)*EXP($C202)</f>
        <v>0.26197410729025611</v>
      </c>
      <c r="T202" s="7">
        <f>(L202*FixedParams!$B$32*(FixedParams!$C$25-FixedParams!$C$23)+FixedParams!$B$33*(FixedParams!$C$28-FixedParams!$C$26)*M202)/N202</f>
        <v>3526.7405886366491</v>
      </c>
      <c r="U202" s="7">
        <f>(L202*FixedParams!$B$32*(FixedParams!$C$25-FixedParams!$C$23)*$Z$12/$B$12+FixedParams!$B$33*(FixedParams!$C$28-FixedParams!$C$26)*M202)/N202</f>
        <v>2757.8176275604342</v>
      </c>
      <c r="V202" s="14">
        <f t="shared" si="65"/>
        <v>-7.3534419766372025E-2</v>
      </c>
      <c r="W202" s="14">
        <f t="shared" si="94"/>
        <v>0.95433054463970868</v>
      </c>
      <c r="X202" s="23"/>
      <c r="Y202" s="23">
        <f>EXP(-$D$17)*(($B202*FixedParams!$B$30)^$B$11*(1+FixedParams!$C$24)^(1-$B$11)+(1-$B202)^$B$11*((1+FixedParams!$C$27)/$Z$12)^(1-$B$11))^(1/(1-$B$11))</f>
        <v>6.612880321477606</v>
      </c>
      <c r="Z202" s="23">
        <f>EXP($D202-$D$17)*(($B202*FixedParams!$C$31)^$B$11*(1+FixedParams!$C$25)^(1-$B$11)+(1-$B202)^$B$11*((1+FixedParams!$C$28)/$Z$12)^(1-$B$11))^(1/(1-$B$11))</f>
        <v>7.2188490652965154</v>
      </c>
      <c r="AA202" s="23">
        <f>EXP($D202-$D$17)*(($B202*FixedParams!$C$30)^$B$11*(1+FixedParams!$C$23)^(1-$B$11)+(1-$B202)^$B$11*((1+FixedParams!$C$26)/$Z$12)^(1-$B$11))^(1/(1-$B$11))</f>
        <v>6.8235081040548566</v>
      </c>
      <c r="AB202">
        <f>IF(FixedParams!$H$6=1,IF(Z202&lt;=MIN(Y202:AA202),1,0),$H202)</f>
        <v>0</v>
      </c>
      <c r="AC202">
        <f>IF(FixedParams!$H$6=1,IF(AA202&lt;=MIN(Y202:AA202),1,0),IF(AA202&lt;=Y202,1,0)*(1-$H202))</f>
        <v>0</v>
      </c>
      <c r="AD202" s="23">
        <f>$Z$13*IF(AB202=1,1,IF(AC202=1,FixedParams!$C$46,FixedParams!$C$47))</f>
        <v>0.47134174698899522</v>
      </c>
      <c r="AE202">
        <f>EXP($C202*FixedParams!$B$41)*EXP(IF(AB202+AC202=1,(1-FixedParams!$B$41)*$D202,0))*($B202^((FixedParams!$B$41-1)*$B$11/($B$11-1)))*((1/$B202-1)^$B$11*(AD202)^($B$11-1)+1)^((FixedParams!$B$41-$B$11)/($B$11-1))/((1+IF(AB202=1,FixedParams!$C$25,IF(AC202=1,FixedParams!$C$23,FixedParams!$C$24)))^FixedParams!$B$41)</f>
        <v>7.2810052357136446E-2</v>
      </c>
      <c r="AF202">
        <f t="shared" si="75"/>
        <v>0.79552087530555382</v>
      </c>
      <c r="AG202">
        <f t="shared" si="76"/>
        <v>29.831033232545906</v>
      </c>
      <c r="AH202">
        <f t="shared" si="77"/>
        <v>16.615407910085171</v>
      </c>
      <c r="AI202">
        <f t="shared" si="78"/>
        <v>46.446441142631073</v>
      </c>
      <c r="AJ202" s="23">
        <f t="shared" si="79"/>
        <v>0.55698398981224773</v>
      </c>
      <c r="AK202" s="23">
        <f t="shared" si="80"/>
        <v>2.1755496930333047</v>
      </c>
      <c r="AL202" s="22">
        <f>IF(AB202=1,AG202*(1+FixedParams!$C$25)+AH202*(1+FixedParams!$C$28)/$Z$12,IF(AC202=1,AG202*(1+FixedParams!$C$23)+AH202*(1+FixedParams!$C$26)/$Z$12,AG202*(1+FixedParams!$C$24)+AH202*(1+FixedParams!$C$27)/$Z$12))</f>
        <v>107.9686962407994</v>
      </c>
      <c r="AM202" s="23">
        <f t="shared" si="81"/>
        <v>16.327030127875425</v>
      </c>
      <c r="AN202" s="23">
        <f>AM202^((FixedParams!$B$41-1)/FixedParams!$B$41)*EXP($C202)</f>
        <v>0.26201365046106401</v>
      </c>
      <c r="AO202" s="23">
        <f t="shared" si="82"/>
        <v>-0.20782769139693924</v>
      </c>
      <c r="AP202" s="23">
        <f t="shared" si="83"/>
        <v>-0.15078072770878065</v>
      </c>
      <c r="AR202" s="23">
        <f>EXP(-$D$17)*(($B202*FixedParams!$B$30)^$B$11*(1+FixedParams!$C$24)^(1-$B$11)+(1-$B202)^$B$11*((1+FixedParams!$C$27)/$AS$12)^(1-$B$11))^(1/(1-$B$11))</f>
        <v>6.8165365171788173</v>
      </c>
      <c r="AS202" s="23">
        <f>EXP($D202-$D$17)*(($B202*FixedParams!$C$31)^$B$11*(1+FixedParams!$C$25)^(1-$B$11)+(1-$B202)^$B$11*((1+FixedParams!$C$28)/$AS$12)^(1-$B$11))^(1/(1-$B$11))</f>
        <v>7.4358142734886732</v>
      </c>
      <c r="AT202" s="23">
        <f>EXP($D202-$D$17)*(($B202*FixedParams!$C$30)^$B$11*(1+FixedParams!$C$23)^(1-$B$11)+(1-$B202)^$B$11*((1+FixedParams!$C$26)/$AS$12)^(1-$B$11))^(1/(1-$B$11))</f>
        <v>7.0177861403704069</v>
      </c>
      <c r="AU202">
        <f>IF(FixedParams!$H$6=1,IF(AS202&lt;=MIN(AR202:AT202),1,0),$H202)</f>
        <v>0</v>
      </c>
      <c r="AV202">
        <f>IF(FixedParams!$H$6=1,IF(AT202&lt;=MIN(AR202:AT202),1,0),IF(AT202&lt;=AR202,1,0)*(1-$H202))</f>
        <v>0</v>
      </c>
      <c r="AW202" s="23">
        <f>$AS$13*IF(AU202=1,1,IF(AV202=1,FixedParams!$C$46,FixedParams!$C$47))</f>
        <v>0.44550951476843526</v>
      </c>
      <c r="AX202">
        <f>EXP($C202*FixedParams!$B$41)*EXP(IF(AU202+AV202=1,(1-FixedParams!$B$41)*$D202,0))*($B202^((FixedParams!$B$41-1)*$B$11/($B$11-1)))*((1/$B202-1)^$B$11*(AW202)^($B$11-1)+1)^((FixedParams!$B$41-$B$11)/($B$11-1))/((1+IF(AU202=1,FixedParams!$C$25,IF(AV202=1,FixedParams!$C$23,FixedParams!$C$24)))^FixedParams!$B$41)</f>
        <v>7.3924954818481728E-2</v>
      </c>
      <c r="AY202">
        <f t="shared" si="84"/>
        <v>0.78618616233595873</v>
      </c>
      <c r="AZ202">
        <f t="shared" si="85"/>
        <v>32.315663596737693</v>
      </c>
      <c r="BA202">
        <f t="shared" si="86"/>
        <v>16.540072359286025</v>
      </c>
      <c r="BB202">
        <f t="shared" si="87"/>
        <v>48.855735956023722</v>
      </c>
      <c r="BC202" s="23">
        <f t="shared" si="88"/>
        <v>0.51182833704692254</v>
      </c>
      <c r="BD202" s="23">
        <f t="shared" si="89"/>
        <v>2.1196452729012973</v>
      </c>
      <c r="BE202" s="22">
        <f>IF(AU202=1,AZ202*(1+FixedParams!$C$25)+BA202*(1+FixedParams!$C$28)/$AS$12,IF(AV202=1,AZ202*(1+FixedParams!$C$23)+BA202*(1+FixedParams!$C$26)/$AS$12,AZ202*(1+FixedParams!$C$24)+BA202*(1+FixedParams!$C$27)/$AS$12))</f>
        <v>115.20095741098231</v>
      </c>
      <c r="BF202" s="23">
        <f t="shared" si="90"/>
        <v>16.900218625786945</v>
      </c>
      <c r="BG202" s="23">
        <f>BF202^((FixedParams!$B$41-1)/FixedParams!$B$41)*EXP($C202)</f>
        <v>0.2620046009087636</v>
      </c>
      <c r="BH202" s="23">
        <f t="shared" si="91"/>
        <v>-0.15725574539973039</v>
      </c>
      <c r="BI202" s="23">
        <f t="shared" si="92"/>
        <v>-0.11627619384797341</v>
      </c>
      <c r="BJ202" s="23">
        <f t="shared" si="66"/>
        <v>-0.10259593193873505</v>
      </c>
      <c r="BK202" s="23"/>
    </row>
    <row r="203" spans="1:63">
      <c r="A203">
        <v>0.93</v>
      </c>
      <c r="B203">
        <f t="shared" si="67"/>
        <v>0.41221680324423882</v>
      </c>
      <c r="C203">
        <f>(D203-$D$17)*FixedParams!$B$41+$D$9*($A203-0.5)^2+$A203*$B$10</f>
        <v>-1.3297685759879943</v>
      </c>
      <c r="D203">
        <f>(A203-$B$6)*FixedParams!$B$40/(FixedParams!$B$39*Sectors!$B$6)</f>
        <v>0.22800789874800409</v>
      </c>
      <c r="E203">
        <f t="shared" si="68"/>
        <v>0.26453847477157866</v>
      </c>
      <c r="F203" s="23">
        <f>EXP(-$D$17)*(($B203*FixedParams!$B$30)^$B$11*(1+FixedParams!$B$23)^(1-$B$11)+(1-$B203)^$B$11*((1+FixedParams!$B$26)/$B$12)^(1-$B$11))^(1/(1-$B$11))</f>
        <v>4.7304602620714364</v>
      </c>
      <c r="G203" s="23">
        <f>EXP($D203-$D$17)*(($B203*FixedParams!$B$31)^$B$11*(1+FixedParams!$B$25)^(1-$B$11)+(1-$B203)^$B$11*((1+FixedParams!$B$28)/$B$12)^(1-$B$11))^(1/(1-$B$11))</f>
        <v>5.6523821274248647</v>
      </c>
      <c r="H203">
        <f t="shared" si="69"/>
        <v>0</v>
      </c>
      <c r="I203" s="23">
        <f>$B$13*IF(H203=1,1,FixedParams!$B$46)</f>
        <v>0.39101505882574561</v>
      </c>
      <c r="J203">
        <f>EXP($C203*FixedParams!$B$41)*EXP(IF(H203=1,(1-FixedParams!$B$41)*$D203,0))*($B203^((FixedParams!$B$41-1)*$B$11/($B$11-1)))*((1/$B203-1)^$B$11*(I203)^($B$11-1)+1)^((FixedParams!$B$41-$B$11)/($B$11-1))/((1+IF(H203=1,FixedParams!$B$25,FixedParams!$B$24))^FixedParams!$B$41)</f>
        <v>0.11932977593362874</v>
      </c>
      <c r="K203">
        <f t="shared" si="93"/>
        <v>0.89836368608523942</v>
      </c>
      <c r="L203">
        <f>K203*FixedParams!$B$8/K$15</f>
        <v>40.741794504782746</v>
      </c>
      <c r="M203">
        <f t="shared" si="64"/>
        <v>16.9616302696482</v>
      </c>
      <c r="N203">
        <f t="shared" si="70"/>
        <v>57.703424774430943</v>
      </c>
      <c r="O203" s="23">
        <f t="shared" si="71"/>
        <v>0.4163201566307308</v>
      </c>
      <c r="P203" s="23">
        <f t="shared" si="72"/>
        <v>1.8496811976467147</v>
      </c>
      <c r="Q203" s="22">
        <f>IF(H203=1,L203*(1+FixedParams!$B$25)+M203*FixedParams!$B$33*(1+FixedParams!$B$28)/FixedParams!$B$32,L203*(1+FixedParams!$B$23)+M203*FixedParams!$B$33*(1+FixedParams!$B$26)/FixedParams!$B$32)</f>
        <v>90.555451719556459</v>
      </c>
      <c r="R203" s="23">
        <f t="shared" si="73"/>
        <v>19.143053044039913</v>
      </c>
      <c r="S203" s="23">
        <f>R203^((FixedParams!$B$41-1)/FixedParams!$B$41)*EXP($C203)</f>
        <v>0.26375794517290563</v>
      </c>
      <c r="T203" s="7">
        <f>(L203*FixedParams!$B$32*(FixedParams!$C$25-FixedParams!$C$23)+FixedParams!$B$33*(FixedParams!$C$28-FixedParams!$C$26)*M203)/N203</f>
        <v>3552.287427995182</v>
      </c>
      <c r="U203" s="7">
        <f>(L203*FixedParams!$B$32*(FixedParams!$C$25-FixedParams!$C$23)*$Z$12/$B$12+FixedParams!$B$33*(FixedParams!$C$28-FixedParams!$C$26)*M203)/N203</f>
        <v>2780.9042883636312</v>
      </c>
      <c r="V203" s="14">
        <f t="shared" si="65"/>
        <v>-6.2708498686276162E-2</v>
      </c>
      <c r="W203" s="14">
        <f t="shared" si="94"/>
        <v>0.95716077430440327</v>
      </c>
      <c r="X203" s="23"/>
      <c r="Y203" s="23">
        <f>EXP(-$D$17)*(($B203*FixedParams!$B$30)^$B$11*(1+FixedParams!$C$24)^(1-$B$11)+(1-$B203)^$B$11*((1+FixedParams!$C$27)/$Z$12)^(1-$B$11))^(1/(1-$B$11))</f>
        <v>6.6059597335382598</v>
      </c>
      <c r="Z203" s="23">
        <f>EXP($D203-$D$17)*(($B203*FixedParams!$C$31)^$B$11*(1+FixedParams!$C$25)^(1-$B$11)+(1-$B203)^$B$11*((1+FixedParams!$C$28)/$Z$12)^(1-$B$11))^(1/(1-$B$11))</f>
        <v>7.2286958531871059</v>
      </c>
      <c r="AA203" s="23">
        <f>EXP($D203-$D$17)*(($B203*FixedParams!$C$30)^$B$11*(1+FixedParams!$C$23)^(1-$B$11)+(1-$B203)^$B$11*((1+FixedParams!$C$26)/$Z$12)^(1-$B$11))^(1/(1-$B$11))</f>
        <v>6.8287795457580049</v>
      </c>
      <c r="AB203">
        <f>IF(FixedParams!$H$6=1,IF(Z203&lt;=MIN(Y203:AA203),1,0),$H203)</f>
        <v>0</v>
      </c>
      <c r="AC203">
        <f>IF(FixedParams!$H$6=1,IF(AA203&lt;=MIN(Y203:AA203),1,0),IF(AA203&lt;=Y203,1,0)*(1-$H203))</f>
        <v>0</v>
      </c>
      <c r="AD203" s="23">
        <f>$Z$13*IF(AB203=1,1,IF(AC203=1,FixedParams!$C$46,FixedParams!$C$47))</f>
        <v>0.47134174698899522</v>
      </c>
      <c r="AE203">
        <f>EXP($C203*FixedParams!$B$41)*EXP(IF(AB203+AC203=1,(1-FixedParams!$B$41)*$D203,0))*($B203^((FixedParams!$B$41-1)*$B$11/($B$11-1)))*((1/$B203-1)^$B$11*(AD203)^($B$11-1)+1)^((FixedParams!$B$41-$B$11)/($B$11-1))/((1+IF(AB203=1,FixedParams!$C$25,IF(AC203=1,FixedParams!$C$23,FixedParams!$C$24)))^FixedParams!$B$41)</f>
        <v>7.3735906913803079E-2</v>
      </c>
      <c r="AF203">
        <f t="shared" si="75"/>
        <v>0.80563673985283268</v>
      </c>
      <c r="AG203">
        <f t="shared" si="76"/>
        <v>30.210365442237958</v>
      </c>
      <c r="AH203">
        <f t="shared" si="77"/>
        <v>16.64550796116178</v>
      </c>
      <c r="AI203">
        <f t="shared" si="78"/>
        <v>46.855873403399741</v>
      </c>
      <c r="AJ203" s="23">
        <f t="shared" si="79"/>
        <v>0.55098664704959932</v>
      </c>
      <c r="AK203" s="23">
        <f t="shared" si="80"/>
        <v>2.1732729116256397</v>
      </c>
      <c r="AL203" s="22">
        <f>IF(AB203=1,AG203*(1+FixedParams!$C$25)+AH203*(1+FixedParams!$C$28)/$Z$12,IF(AC203=1,AG203*(1+FixedParams!$C$23)+AH203*(1+FixedParams!$C$26)/$Z$12,AG203*(1+FixedParams!$C$24)+AH203*(1+FixedParams!$C$27)/$Z$12))</f>
        <v>108.70393302743804</v>
      </c>
      <c r="AM203" s="23">
        <f t="shared" si="81"/>
        <v>16.45543379193661</v>
      </c>
      <c r="AN203" s="23">
        <f>AM203^((FixedParams!$B$41-1)/FixedParams!$B$41)*EXP($C203)</f>
        <v>0.26379789053367558</v>
      </c>
      <c r="AO203" s="23">
        <f t="shared" si="82"/>
        <v>-0.20824015963422857</v>
      </c>
      <c r="AP203" s="23">
        <f t="shared" si="83"/>
        <v>-0.15128414012165675</v>
      </c>
      <c r="AR203" s="23">
        <f>EXP(-$D$17)*(($B203*FixedParams!$B$30)^$B$11*(1+FixedParams!$C$24)^(1-$B$11)+(1-$B203)^$B$11*((1+FixedParams!$C$27)/$AS$12)^(1-$B$11))^(1/(1-$B$11))</f>
        <v>6.8083697439660673</v>
      </c>
      <c r="AS203" s="23">
        <f>EXP($D203-$D$17)*(($B203*FixedParams!$C$31)^$B$11*(1+FixedParams!$C$25)^(1-$B$11)+(1-$B203)^$B$11*((1+FixedParams!$C$28)/$AS$12)^(1-$B$11))^(1/(1-$B$11))</f>
        <v>7.4448238576725743</v>
      </c>
      <c r="AT203" s="23">
        <f>EXP($D203-$D$17)*(($B203*FixedParams!$C$30)^$B$11*(1+FixedParams!$C$23)^(1-$B$11)+(1-$B203)^$B$11*((1+FixedParams!$C$26)/$AS$12)^(1-$B$11))^(1/(1-$B$11))</f>
        <v>7.0221364259413761</v>
      </c>
      <c r="AU203">
        <f>IF(FixedParams!$H$6=1,IF(AS203&lt;=MIN(AR203:AT203),1,0),$H203)</f>
        <v>0</v>
      </c>
      <c r="AV203">
        <f>IF(FixedParams!$H$6=1,IF(AT203&lt;=MIN(AR203:AT203),1,0),IF(AT203&lt;=AR203,1,0)*(1-$H203))</f>
        <v>0</v>
      </c>
      <c r="AW203" s="23">
        <f>$AS$13*IF(AU203=1,1,IF(AV203=1,FixedParams!$C$46,FixedParams!$C$47))</f>
        <v>0.44550951476843526</v>
      </c>
      <c r="AX203">
        <f>EXP($C203*FixedParams!$B$41)*EXP(IF(AU203+AV203=1,(1-FixedParams!$B$41)*$D203,0))*($B203^((FixedParams!$B$41-1)*$B$11/($B$11-1)))*((1/$B203-1)^$B$11*(AW203)^($B$11-1)+1)^((FixedParams!$B$41-$B$11)/($B$11-1))/((1+IF(AU203=1,FixedParams!$C$25,IF(AV203=1,FixedParams!$C$23,FixedParams!$C$24)))^FixedParams!$B$41)</f>
        <v>7.4859296057942407E-2</v>
      </c>
      <c r="AY203">
        <f t="shared" si="84"/>
        <v>0.7961228089685809</v>
      </c>
      <c r="AZ203">
        <f t="shared" si="85"/>
        <v>32.724102901883157</v>
      </c>
      <c r="BA203">
        <f t="shared" si="86"/>
        <v>16.568776455068821</v>
      </c>
      <c r="BB203">
        <f t="shared" si="87"/>
        <v>49.292879356951978</v>
      </c>
      <c r="BC203" s="23">
        <f t="shared" si="88"/>
        <v>0.506317209206531</v>
      </c>
      <c r="BD203" s="23">
        <f t="shared" si="89"/>
        <v>2.1171057629622489</v>
      </c>
      <c r="BE203" s="22">
        <f>IF(AU203=1,AZ203*(1+FixedParams!$C$25)+BA203*(1+FixedParams!$C$28)/$AS$12,IF(AV203=1,AZ203*(1+FixedParams!$C$23)+BA203*(1+FixedParams!$C$26)/$AS$12,AZ203*(1+FixedParams!$C$24)+BA203*(1+FixedParams!$C$27)/$AS$12))</f>
        <v>115.98542628686405</v>
      </c>
      <c r="BF203" s="23">
        <f t="shared" si="90"/>
        <v>17.035712020437256</v>
      </c>
      <c r="BG203" s="23">
        <f>BF203^((FixedParams!$B$41-1)/FixedParams!$B$41)*EXP($C203)</f>
        <v>0.26378873933408481</v>
      </c>
      <c r="BH203" s="23">
        <f t="shared" si="91"/>
        <v>-0.15753689092880047</v>
      </c>
      <c r="BI203" s="23">
        <f t="shared" si="92"/>
        <v>-0.1166280367462189</v>
      </c>
      <c r="BJ203" s="23">
        <f t="shared" si="66"/>
        <v>-0.10294777483698053</v>
      </c>
      <c r="BK203" s="23"/>
    </row>
    <row r="204" spans="1:63">
      <c r="A204">
        <v>0.93500000000000005</v>
      </c>
      <c r="B204">
        <f t="shared" si="67"/>
        <v>0.41396439307373778</v>
      </c>
      <c r="C204">
        <f>(D204-$D$17)*FixedParams!$B$41+$D$9*($A204-0.5)^2+$A204*$B$10</f>
        <v>-1.3227615956979246</v>
      </c>
      <c r="D204">
        <f>(A204-$B$6)*FixedParams!$B$40/(FixedParams!$B$39*Sectors!$B$6)</f>
        <v>0.23069436978937188</v>
      </c>
      <c r="E204">
        <f t="shared" si="68"/>
        <v>0.26639859996990828</v>
      </c>
      <c r="F204" s="23">
        <f>EXP(-$D$17)*(($B204*FixedParams!$B$30)^$B$11*(1+FixedParams!$B$23)^(1-$B$11)+(1-$B204)^$B$11*((1+FixedParams!$B$26)/$B$12)^(1-$B$11))^(1/(1-$B$11))</f>
        <v>4.7230408077163926</v>
      </c>
      <c r="G204" s="23">
        <f>EXP($D204-$D$17)*(($B204*FixedParams!$B$31)^$B$11*(1+FixedParams!$B$25)^(1-$B$11)+(1-$B204)^$B$11*((1+FixedParams!$B$28)/$B$12)^(1-$B$11))^(1/(1-$B$11))</f>
        <v>5.6580423341549668</v>
      </c>
      <c r="H204">
        <f t="shared" si="69"/>
        <v>0</v>
      </c>
      <c r="I204" s="23">
        <f>$B$13*IF(H204=1,1,FixedParams!$B$46)</f>
        <v>0.39101505882574561</v>
      </c>
      <c r="J204">
        <f>EXP($C204*FixedParams!$B$41)*EXP(IF(H204=1,(1-FixedParams!$B$41)*$D204,0))*($B204^((FixedParams!$B$41-1)*$B$11/($B$11-1)))*((1/$B204-1)^$B$11*(I204)^($B$11-1)+1)^((FixedParams!$B$41-$B$11)/($B$11-1))/((1+IF(H204=1,FixedParams!$B$25,FixedParams!$B$24))^FixedParams!$B$41)</f>
        <v>0.12083793279921065</v>
      </c>
      <c r="K204">
        <f t="shared" si="93"/>
        <v>0.90971771193803663</v>
      </c>
      <c r="L204">
        <f>K204*FixedParams!$B$8/K$15</f>
        <v>41.256712232715891</v>
      </c>
      <c r="M204">
        <f t="shared" si="64"/>
        <v>16.9912905498526</v>
      </c>
      <c r="N204">
        <f t="shared" si="70"/>
        <v>58.248002782568491</v>
      </c>
      <c r="O204" s="23">
        <f t="shared" si="71"/>
        <v>0.4118430585067025</v>
      </c>
      <c r="P204" s="23">
        <f t="shared" si="72"/>
        <v>1.8467800792656224</v>
      </c>
      <c r="Q204" s="22">
        <f>IF(H204=1,L204*(1+FixedParams!$B$25)+M204*FixedParams!$B$33*(1+FixedParams!$B$28)/FixedParams!$B$32,L204*(1+FixedParams!$B$23)+M204*FixedParams!$B$33*(1+FixedParams!$B$26)/FixedParams!$B$32)</f>
        <v>91.191418101182279</v>
      </c>
      <c r="R204" s="23">
        <f t="shared" si="73"/>
        <v>19.307776878022288</v>
      </c>
      <c r="S204" s="23">
        <f>R204^((FixedParams!$B$41-1)/FixedParams!$B$41)*EXP($C204)</f>
        <v>0.26561030395232127</v>
      </c>
      <c r="T204" s="7">
        <f>(L204*FixedParams!$B$32*(FixedParams!$C$25-FixedParams!$C$23)+FixedParams!$B$33*(FixedParams!$C$28-FixedParams!$C$26)*M204)/N204</f>
        <v>3577.688431863402</v>
      </c>
      <c r="U204" s="7">
        <f>(L204*FixedParams!$B$32*(FixedParams!$C$25-FixedParams!$C$23)*$Z$12/$B$12+FixedParams!$B$33*(FixedParams!$C$28-FixedParams!$C$26)*M204)/N204</f>
        <v>2803.8591577365596</v>
      </c>
      <c r="V204" s="14">
        <f t="shared" si="65"/>
        <v>-5.1896277959631337E-2</v>
      </c>
      <c r="W204" s="14">
        <f t="shared" si="94"/>
        <v>0.9600177143565557</v>
      </c>
      <c r="X204" s="23"/>
      <c r="Y204" s="23">
        <f>EXP(-$D$17)*(($B204*FixedParams!$B$30)^$B$11*(1+FixedParams!$C$24)^(1-$B$11)+(1-$B204)^$B$11*((1+FixedParams!$C$27)/$Z$12)^(1-$B$11))^(1/(1-$B$11))</f>
        <v>6.5989208889054005</v>
      </c>
      <c r="Z204" s="23">
        <f>EXP($D204-$D$17)*(($B204*FixedParams!$C$31)^$B$11*(1+FixedParams!$C$25)^(1-$B$11)+(1-$B204)^$B$11*((1+FixedParams!$C$28)/$Z$12)^(1-$B$11))^(1/(1-$B$11))</f>
        <v>7.2384195337788526</v>
      </c>
      <c r="AA204" s="23">
        <f>EXP($D204-$D$17)*(($B204*FixedParams!$C$30)^$B$11*(1+FixedParams!$C$23)^(1-$B$11)+(1-$B204)^$B$11*((1+FixedParams!$C$26)/$Z$12)^(1-$B$11))^(1/(1-$B$11))</f>
        <v>6.8339301666009327</v>
      </c>
      <c r="AB204">
        <f>IF(FixedParams!$H$6=1,IF(Z204&lt;=MIN(Y204:AA204),1,0),$H204)</f>
        <v>0</v>
      </c>
      <c r="AC204">
        <f>IF(FixedParams!$H$6=1,IF(AA204&lt;=MIN(Y204:AA204),1,0),IF(AA204&lt;=Y204,1,0)*(1-$H204))</f>
        <v>0</v>
      </c>
      <c r="AD204" s="23">
        <f>$Z$13*IF(AB204=1,1,IF(AC204=1,FixedParams!$C$46,FixedParams!$C$47))</f>
        <v>0.47134174698899522</v>
      </c>
      <c r="AE204">
        <f>EXP($C204*FixedParams!$B$41)*EXP(IF(AB204+AC204=1,(1-FixedParams!$B$41)*$D204,0))*($B204^((FixedParams!$B$41-1)*$B$11/($B$11-1)))*((1/$B204-1)^$B$11*(AD204)^($B$11-1)+1)^((FixedParams!$B$41-$B$11)/($B$11-1))/((1+IF(AB204=1,FixedParams!$C$25,IF(AC204=1,FixedParams!$C$23,FixedParams!$C$24)))^FixedParams!$B$41)</f>
        <v>7.4686663247713114E-2</v>
      </c>
      <c r="AF204">
        <f t="shared" si="75"/>
        <v>0.81602468061744715</v>
      </c>
      <c r="AG204">
        <f t="shared" si="76"/>
        <v>30.599900168209675</v>
      </c>
      <c r="AH204">
        <f t="shared" si="77"/>
        <v>16.678822844973816</v>
      </c>
      <c r="AI204">
        <f t="shared" si="78"/>
        <v>47.278723013183495</v>
      </c>
      <c r="AJ204" s="23">
        <f t="shared" si="79"/>
        <v>0.54506134834719144</v>
      </c>
      <c r="AK204" s="23">
        <f t="shared" si="80"/>
        <v>2.1709572253382903</v>
      </c>
      <c r="AL204" s="22">
        <f>IF(AB204=1,AG204*(1+FixedParams!$C$25)+AH204*(1+FixedParams!$C$28)/$Z$12,IF(AC204=1,AG204*(1+FixedParams!$C$23)+AH204*(1+FixedParams!$C$26)/$Z$12,AG204*(1+FixedParams!$C$24)+AH204*(1+FixedParams!$C$27)/$Z$12))</f>
        <v>109.46741040541059</v>
      </c>
      <c r="AM204" s="23">
        <f t="shared" si="81"/>
        <v>16.588683551193256</v>
      </c>
      <c r="AN204" s="23">
        <f>AM204^((FixedParams!$B$41-1)/FixedParams!$B$41)*EXP($C204)</f>
        <v>0.26565066362265388</v>
      </c>
      <c r="AO204" s="23">
        <f t="shared" si="82"/>
        <v>-0.20864944115779466</v>
      </c>
      <c r="AP204" s="23">
        <f t="shared" si="83"/>
        <v>-0.15178721269080869</v>
      </c>
      <c r="AR204" s="23">
        <f>EXP(-$D$17)*(($B204*FixedParams!$B$30)^$B$11*(1+FixedParams!$C$24)^(1-$B$11)+(1-$B204)^$B$11*((1+FixedParams!$C$27)/$AS$12)^(1-$B$11))^(1/(1-$B$11))</f>
        <v>6.8000839451574402</v>
      </c>
      <c r="AS204" s="23">
        <f>EXP($D204-$D$17)*(($B204*FixedParams!$C$31)^$B$11*(1+FixedParams!$C$25)^(1-$B$11)+(1-$B204)^$B$11*((1+FixedParams!$C$28)/$AS$12)^(1-$B$11))^(1/(1-$B$11))</f>
        <v>7.4537046383162417</v>
      </c>
      <c r="AT204" s="23">
        <f>EXP($D204-$D$17)*(($B204*FixedParams!$C$30)^$B$11*(1+FixedParams!$C$23)^(1-$B$11)+(1-$B204)^$B$11*((1+FixedParams!$C$26)/$AS$12)^(1-$B$11))^(1/(1-$B$11))</f>
        <v>7.026362461748878</v>
      </c>
      <c r="AU204">
        <f>IF(FixedParams!$H$6=1,IF(AS204&lt;=MIN(AR204:AT204),1,0),$H204)</f>
        <v>0</v>
      </c>
      <c r="AV204">
        <f>IF(FixedParams!$H$6=1,IF(AT204&lt;=MIN(AR204:AT204),1,0),IF(AT204&lt;=AR204,1,0)*(1-$H204))</f>
        <v>0</v>
      </c>
      <c r="AW204" s="23">
        <f>$AS$13*IF(AU204=1,1,IF(AV204=1,FixedParams!$C$46,FixedParams!$C$47))</f>
        <v>0.44550951476843526</v>
      </c>
      <c r="AX204">
        <f>EXP($C204*FixedParams!$B$41)*EXP(IF(AU204+AV204=1,(1-FixedParams!$B$41)*$D204,0))*($B204^((FixedParams!$B$41-1)*$B$11/($B$11-1)))*((1/$B204-1)^$B$11*(AW204)^($B$11-1)+1)^((FixedParams!$B$41-$B$11)/($B$11-1))/((1+IF(AU204=1,FixedParams!$C$25,IF(AV204=1,FixedParams!$C$23,FixedParams!$C$24)))^FixedParams!$B$41)</f>
        <v>7.5818776951318237E-2</v>
      </c>
      <c r="AY204">
        <f t="shared" si="84"/>
        <v>0.80632681387125604</v>
      </c>
      <c r="AZ204">
        <f t="shared" si="85"/>
        <v>33.143531792356811</v>
      </c>
      <c r="BA204">
        <f t="shared" si="86"/>
        <v>16.600676491538412</v>
      </c>
      <c r="BB204">
        <f t="shared" si="87"/>
        <v>49.744208283895219</v>
      </c>
      <c r="BC204" s="23">
        <f t="shared" si="88"/>
        <v>0.50087228469015099</v>
      </c>
      <c r="BD204" s="23">
        <f t="shared" si="89"/>
        <v>2.1145292412590853</v>
      </c>
      <c r="BE204" s="22">
        <f>IF(AU204=1,AZ204*(1+FixedParams!$C$25)+BA204*(1+FixedParams!$C$28)/$AS$12,IF(AV204=1,AZ204*(1+FixedParams!$C$23)+BA204*(1+FixedParams!$C$26)/$AS$12,AZ204*(1+FixedParams!$C$24)+BA204*(1+FixedParams!$C$27)/$AS$12))</f>
        <v>116.80002720600768</v>
      </c>
      <c r="BF204" s="23">
        <f t="shared" si="90"/>
        <v>17.176262550285834</v>
      </c>
      <c r="BG204" s="23">
        <f>BF204^((FixedParams!$B$41-1)/FixedParams!$B$41)*EXP($C204)</f>
        <v>0.26564140786667989</v>
      </c>
      <c r="BH204" s="23">
        <f t="shared" si="91"/>
        <v>-0.1578157644398952</v>
      </c>
      <c r="BI204" s="23">
        <f t="shared" si="92"/>
        <v>-0.11697961545697712</v>
      </c>
      <c r="BJ204" s="23">
        <f t="shared" si="66"/>
        <v>-0.10329935354773875</v>
      </c>
      <c r="BK204" s="23"/>
    </row>
    <row r="205" spans="1:63">
      <c r="A205">
        <v>0.94000000000000006</v>
      </c>
      <c r="B205">
        <f t="shared" si="67"/>
        <v>0.41571198290323685</v>
      </c>
      <c r="C205">
        <f>(D205-$D$17)*FixedParams!$B$41+$D$9*($A205-0.5)^2+$A205*$B$10</f>
        <v>-1.3155421170695498</v>
      </c>
      <c r="D205">
        <f>(A205-$B$6)*FixedParams!$B$40/(FixedParams!$B$39*Sectors!$B$6)</f>
        <v>0.23338084083073965</v>
      </c>
      <c r="E205">
        <f t="shared" si="68"/>
        <v>0.26832881816982723</v>
      </c>
      <c r="F205" s="23">
        <f>EXP(-$D$17)*(($B205*FixedParams!$B$30)^$B$11*(1+FixedParams!$B$23)^(1-$B$11)+(1-$B205)^$B$11*((1+FixedParams!$B$26)/$B$12)^(1-$B$11))^(1/(1-$B$11))</f>
        <v>4.7155452071831849</v>
      </c>
      <c r="G205" s="23">
        <f>EXP($D205-$D$17)*(($B205*FixedParams!$B$31)^$B$11*(1+FixedParams!$B$25)^(1-$B$11)+(1-$B205)^$B$11*((1+FixedParams!$B$28)/$B$12)^(1-$B$11))^(1/(1-$B$11))</f>
        <v>5.6636034444117351</v>
      </c>
      <c r="H205">
        <f t="shared" si="69"/>
        <v>0</v>
      </c>
      <c r="I205" s="23">
        <f>$B$13*IF(H205=1,1,FixedParams!$B$46)</f>
        <v>0.39101505882574561</v>
      </c>
      <c r="J205">
        <f>EXP($C205*FixedParams!$B$41)*EXP(IF(H205=1,(1-FixedParams!$B$41)*$D205,0))*($B205^((FixedParams!$B$41-1)*$B$11/($B$11-1)))*((1/$B205-1)^$B$11*(I205)^($B$11-1)+1)^((FixedParams!$B$41-$B$11)/($B$11-1))/((1+IF(H205=1,FixedParams!$B$25,FixedParams!$B$24))^FixedParams!$B$41)</f>
        <v>0.12238671647422826</v>
      </c>
      <c r="K205">
        <f t="shared" si="93"/>
        <v>0.92137759313995349</v>
      </c>
      <c r="L205">
        <f>K205*FixedParams!$B$8/K$15</f>
        <v>41.785500841646375</v>
      </c>
      <c r="M205">
        <f t="shared" si="64"/>
        <v>17.024230532010336</v>
      </c>
      <c r="N205">
        <f t="shared" si="70"/>
        <v>58.80973137365671</v>
      </c>
      <c r="O205" s="23">
        <f t="shared" si="71"/>
        <v>0.40741956394220807</v>
      </c>
      <c r="P205" s="23">
        <f t="shared" si="72"/>
        <v>1.8438491865821958</v>
      </c>
      <c r="Q205" s="22">
        <f>IF(H205=1,L205*(1+FixedParams!$B$25)+M205*FixedParams!$B$33*(1+FixedParams!$B$28)/FixedParams!$B$32,L205*(1+FixedParams!$B$23)+M205*FixedParams!$B$33*(1+FixedParams!$B$26)/FixedParams!$B$32)</f>
        <v>91.85134580380236</v>
      </c>
      <c r="R205" s="23">
        <f t="shared" si="73"/>
        <v>19.478414853045056</v>
      </c>
      <c r="S205" s="23">
        <f>R205^((FixedParams!$B$41-1)/FixedParams!$B$41)*EXP($C205)</f>
        <v>0.26753245409900483</v>
      </c>
      <c r="T205" s="7">
        <f>(L205*FixedParams!$B$32*(FixedParams!$C$25-FixedParams!$C$23)+FixedParams!$B$33*(FixedParams!$C$28-FixedParams!$C$26)*M205)/N205</f>
        <v>3602.9440276430255</v>
      </c>
      <c r="U205" s="7">
        <f>(L205*FixedParams!$B$32*(FixedParams!$C$25-FixedParams!$C$23)*$Z$12/$B$12+FixedParams!$B$33*(FixedParams!$C$28-FixedParams!$C$26)*M205)/N205</f>
        <v>2826.6826219218501</v>
      </c>
      <c r="V205" s="14">
        <f t="shared" si="65"/>
        <v>-4.1097451233681311E-2</v>
      </c>
      <c r="W205" s="14">
        <f t="shared" si="94"/>
        <v>0.9629022059956065</v>
      </c>
      <c r="X205" s="23"/>
      <c r="Y205" s="23">
        <f>EXP(-$D$17)*(($B205*FixedParams!$B$30)^$B$11*(1+FixedParams!$C$24)^(1-$B$11)+(1-$B205)^$B$11*((1+FixedParams!$C$27)/$Z$12)^(1-$B$11))^(1/(1-$B$11))</f>
        <v>6.5917644863090503</v>
      </c>
      <c r="Z205" s="23">
        <f>EXP($D205-$D$17)*(($B205*FixedParams!$C$31)^$B$11*(1+FixedParams!$C$25)^(1-$B$11)+(1-$B205)^$B$11*((1+FixedParams!$C$28)/$Z$12)^(1-$B$11))^(1/(1-$B$11))</f>
        <v>7.2480199738863034</v>
      </c>
      <c r="AA205" s="23">
        <f>EXP($D205-$D$17)*(($B205*FixedParams!$C$30)^$B$11*(1+FixedParams!$C$23)^(1-$B$11)+(1-$B205)^$B$11*((1+FixedParams!$C$26)/$Z$12)^(1-$B$11))^(1/(1-$B$11))</f>
        <v>6.8389601887958795</v>
      </c>
      <c r="AB205">
        <f>IF(FixedParams!$H$6=1,IF(Z205&lt;=MIN(Y205:AA205),1,0),$H205)</f>
        <v>0</v>
      </c>
      <c r="AC205">
        <f>IF(FixedParams!$H$6=1,IF(AA205&lt;=MIN(Y205:AA205),1,0),IF(AA205&lt;=Y205,1,0)*(1-$H205))</f>
        <v>0</v>
      </c>
      <c r="AD205" s="23">
        <f>$Z$13*IF(AB205=1,1,IF(AC205=1,FixedParams!$C$46,FixedParams!$C$47))</f>
        <v>0.47134174698899522</v>
      </c>
      <c r="AE205">
        <f>EXP($C205*FixedParams!$B$41)*EXP(IF(AB205+AC205=1,(1-FixedParams!$B$41)*$D205,0))*($B205^((FixedParams!$B$41-1)*$B$11/($B$11-1)))*((1/$B205-1)^$B$11*(AD205)^($B$11-1)+1)^((FixedParams!$B$41-$B$11)/($B$11-1))/((1+IF(AB205=1,FixedParams!$C$25,IF(AC205=1,FixedParams!$C$23,FixedParams!$C$24)))^FixedParams!$B$41)</f>
        <v>7.5662997852143268E-2</v>
      </c>
      <c r="AF205">
        <f t="shared" si="75"/>
        <v>0.82669208894861623</v>
      </c>
      <c r="AG205">
        <f t="shared" si="76"/>
        <v>30.99991457676937</v>
      </c>
      <c r="AH205">
        <f t="shared" si="77"/>
        <v>16.715370699618525</v>
      </c>
      <c r="AI205">
        <f t="shared" si="78"/>
        <v>47.715285276387895</v>
      </c>
      <c r="AJ205" s="23">
        <f t="shared" si="79"/>
        <v>0.53920699227167046</v>
      </c>
      <c r="AK205" s="23">
        <f t="shared" si="80"/>
        <v>2.1686028640441437</v>
      </c>
      <c r="AL205" s="22">
        <f>IF(AB205=1,AG205*(1+FixedParams!$C$25)+AH205*(1+FixedParams!$C$28)/$Z$12,IF(AC205=1,AG205*(1+FixedParams!$C$23)+AH205*(1+FixedParams!$C$26)/$Z$12,AG205*(1+FixedParams!$C$24)+AH205*(1+FixedParams!$C$27)/$Z$12))</f>
        <v>110.25965202097892</v>
      </c>
      <c r="AM205" s="23">
        <f t="shared" si="81"/>
        <v>16.726879767926444</v>
      </c>
      <c r="AN205" s="23">
        <f>AM205^((FixedParams!$B$41-1)/FixedParams!$B$41)*EXP($C205)</f>
        <v>0.26757324048955683</v>
      </c>
      <c r="AO205" s="23">
        <f t="shared" si="82"/>
        <v>-0.20905554815473104</v>
      </c>
      <c r="AP205" s="23">
        <f t="shared" si="83"/>
        <v>-0.15228992945661621</v>
      </c>
      <c r="AR205" s="23">
        <f>EXP(-$D$17)*(($B205*FixedParams!$B$30)^$B$11*(1+FixedParams!$C$24)^(1-$B$11)+(1-$B205)^$B$11*((1+FixedParams!$C$27)/$AS$12)^(1-$B$11))^(1/(1-$B$11))</f>
        <v>6.7916799267424262</v>
      </c>
      <c r="AS205" s="23">
        <f>EXP($D205-$D$17)*(($B205*FixedParams!$C$31)^$B$11*(1+FixedParams!$C$25)^(1-$B$11)+(1-$B205)^$B$11*((1+FixedParams!$C$28)/$AS$12)^(1-$B$11))^(1/(1-$B$11))</f>
        <v>7.4624565757290684</v>
      </c>
      <c r="AT205" s="23">
        <f>EXP($D205-$D$17)*(($B205*FixedParams!$C$30)^$B$11*(1+FixedParams!$C$23)^(1-$B$11)+(1-$B205)^$B$11*((1+FixedParams!$C$26)/$AS$12)^(1-$B$11))^(1/(1-$B$11))</f>
        <v>7.0304645676916042</v>
      </c>
      <c r="AU205">
        <f>IF(FixedParams!$H$6=1,IF(AS205&lt;=MIN(AR205:AT205),1,0),$H205)</f>
        <v>0</v>
      </c>
      <c r="AV205">
        <f>IF(FixedParams!$H$6=1,IF(AT205&lt;=MIN(AR205:AT205),1,0),IF(AT205&lt;=AR205,1,0)*(1-$H205))</f>
        <v>0</v>
      </c>
      <c r="AW205" s="23">
        <f>$AS$13*IF(AU205=1,1,IF(AV205=1,FixedParams!$C$46,FixedParams!$C$47))</f>
        <v>0.44550951476843526</v>
      </c>
      <c r="AX205">
        <f>EXP($C205*FixedParams!$B$41)*EXP(IF(AU205+AV205=1,(1-FixedParams!$B$41)*$D205,0))*($B205^((FixedParams!$B$41-1)*$B$11/($B$11-1)))*((1/$B205-1)^$B$11*(AW205)^($B$11-1)+1)^((FixedParams!$B$41-$B$11)/($B$11-1))/((1+IF(AU205=1,FixedParams!$C$25,IF(AV205=1,FixedParams!$C$23,FixedParams!$C$24)))^FixedParams!$B$41)</f>
        <v>7.6804078745235732E-2</v>
      </c>
      <c r="AY205">
        <f t="shared" si="84"/>
        <v>0.81680542204903295</v>
      </c>
      <c r="AZ205">
        <f t="shared" si="85"/>
        <v>33.574248069312034</v>
      </c>
      <c r="BA205">
        <f t="shared" si="86"/>
        <v>16.635789835841244</v>
      </c>
      <c r="BB205">
        <f t="shared" si="87"/>
        <v>50.210037905153278</v>
      </c>
      <c r="BC205" s="23">
        <f t="shared" si="88"/>
        <v>0.49549255135953152</v>
      </c>
      <c r="BD205" s="23">
        <f t="shared" si="89"/>
        <v>2.1119159584193521</v>
      </c>
      <c r="BE205" s="22">
        <f>IF(AU205=1,AZ205*(1+FixedParams!$C$25)+BA205*(1+FixedParams!$C$28)/$AS$12,IF(AV205=1,AZ205*(1+FixedParams!$C$23)+BA205*(1+FixedParams!$C$26)/$AS$12,AZ205*(1+FixedParams!$C$24)+BA205*(1+FixedParams!$C$27)/$AS$12))</f>
        <v>117.64531887780855</v>
      </c>
      <c r="BF205" s="23">
        <f t="shared" si="90"/>
        <v>17.321976322025552</v>
      </c>
      <c r="BG205" s="23">
        <f>BF205^((FixedParams!$B$41-1)/FixedParams!$B$41)*EXP($C205)</f>
        <v>0.26756387719418367</v>
      </c>
      <c r="BH205" s="23">
        <f t="shared" si="91"/>
        <v>-0.15809237578434726</v>
      </c>
      <c r="BI205" s="23">
        <f t="shared" si="92"/>
        <v>-0.11733091887928566</v>
      </c>
      <c r="BJ205" s="23">
        <f t="shared" si="66"/>
        <v>-0.1036506569700473</v>
      </c>
      <c r="BK205" s="23"/>
    </row>
    <row r="206" spans="1:63">
      <c r="A206">
        <v>0.94500000000000006</v>
      </c>
      <c r="B206">
        <f t="shared" si="67"/>
        <v>0.41745957273273593</v>
      </c>
      <c r="C206">
        <f>(D206-$D$17)*FixedParams!$B$41+$D$9*($A206-0.5)^2+$A206*$B$10</f>
        <v>-1.3081101401028699</v>
      </c>
      <c r="D206">
        <f>(A206-$B$6)*FixedParams!$B$40/(FixedParams!$B$39*Sectors!$B$6)</f>
        <v>0.2360673118721075</v>
      </c>
      <c r="E206">
        <f t="shared" si="68"/>
        <v>0.27033046063303778</v>
      </c>
      <c r="F206" s="23">
        <f>EXP(-$D$17)*(($B206*FixedParams!$B$30)^$B$11*(1+FixedParams!$B$23)^(1-$B$11)+(1-$B206)^$B$11*((1+FixedParams!$B$26)/$B$12)^(1-$B$11))^(1/(1-$B$11))</f>
        <v>4.7079741541304552</v>
      </c>
      <c r="G206" s="23">
        <f>EXP($D206-$D$17)*(($B206*FixedParams!$B$31)^$B$11*(1+FixedParams!$B$25)^(1-$B$11)+(1-$B206)^$B$11*((1+FixedParams!$B$28)/$B$12)^(1-$B$11))^(1/(1-$B$11))</f>
        <v>5.6690655291525891</v>
      </c>
      <c r="H206">
        <f t="shared" si="69"/>
        <v>0</v>
      </c>
      <c r="I206" s="23">
        <f>$B$13*IF(H206=1,1,FixedParams!$B$46)</f>
        <v>0.39101505882574561</v>
      </c>
      <c r="J206">
        <f>EXP($C206*FixedParams!$B$41)*EXP(IF(H206=1,(1-FixedParams!$B$41)*$D206,0))*($B206^((FixedParams!$B$41-1)*$B$11/($B$11-1)))*((1/$B206-1)^$B$11*(I206)^($B$11-1)+1)^((FixedParams!$B$41-$B$11)/($B$11-1))/((1+IF(H206=1,FixedParams!$B$25,FixedParams!$B$24))^FixedParams!$B$41)</f>
        <v>0.12397722877921338</v>
      </c>
      <c r="K206">
        <f t="shared" si="93"/>
        <v>0.93335162464961707</v>
      </c>
      <c r="L206">
        <f>K206*FixedParams!$B$8/K$15</f>
        <v>42.328536517193726</v>
      </c>
      <c r="M206">
        <f t="shared" si="64"/>
        <v>17.060468250104101</v>
      </c>
      <c r="N206">
        <f t="shared" si="70"/>
        <v>59.389004767297827</v>
      </c>
      <c r="O206" s="23">
        <f t="shared" si="71"/>
        <v>0.40304885672515961</v>
      </c>
      <c r="P206" s="23">
        <f t="shared" si="72"/>
        <v>1.8408887908274099</v>
      </c>
      <c r="Q206" s="22">
        <f>IF(H206=1,L206*(1+FixedParams!$B$25)+M206*FixedParams!$B$33*(1+FixedParams!$B$28)/FixedParams!$B$32,L206*(1+FixedParams!$B$23)+M206*FixedParams!$B$33*(1+FixedParams!$B$26)/FixedParams!$B$32)</f>
        <v>92.535689440429763</v>
      </c>
      <c r="R206" s="23">
        <f t="shared" si="73"/>
        <v>19.655097163021864</v>
      </c>
      <c r="S206" s="23">
        <f>R206^((FixedParams!$B$41-1)/FixedParams!$B$41)*EXP($C206)</f>
        <v>0.26952571974962514</v>
      </c>
      <c r="T206" s="7">
        <f>(L206*FixedParams!$B$32*(FixedParams!$C$25-FixedParams!$C$23)+FixedParams!$B$33*(FixedParams!$C$28-FixedParams!$C$26)*M206)/N206</f>
        <v>3628.054649259419</v>
      </c>
      <c r="U206" s="7">
        <f>(L206*FixedParams!$B$32*(FixedParams!$C$25-FixedParams!$C$23)*$Z$12/$B$12+FixedParams!$B$33*(FixedParams!$C$28-FixedParams!$C$26)*M206)/N206</f>
        <v>2849.3750730575507</v>
      </c>
      <c r="V206" s="14">
        <f t="shared" si="65"/>
        <v>-3.0311714302675218E-2</v>
      </c>
      <c r="W206" s="14">
        <f t="shared" si="94"/>
        <v>0.9658151097566251</v>
      </c>
      <c r="X206" s="23"/>
      <c r="Y206" s="23">
        <f>EXP(-$D$17)*(($B206*FixedParams!$B$30)^$B$11*(1+FixedParams!$C$24)^(1-$B$11)+(1-$B206)^$B$11*((1+FixedParams!$C$27)/$Z$12)^(1-$B$11))^(1/(1-$B$11))</f>
        <v>6.5844912311401513</v>
      </c>
      <c r="Z206" s="23">
        <f>EXP($D206-$D$17)*(($B206*FixedParams!$C$31)^$B$11*(1+FixedParams!$C$25)^(1-$B$11)+(1-$B206)^$B$11*((1+FixedParams!$C$28)/$Z$12)^(1-$B$11))^(1/(1-$B$11))</f>
        <v>7.2574970502736758</v>
      </c>
      <c r="AA206" s="23">
        <f>EXP($D206-$D$17)*(($B206*FixedParams!$C$30)^$B$11*(1+FixedParams!$C$23)^(1-$B$11)+(1-$B206)^$B$11*((1+FixedParams!$C$26)/$Z$12)^(1-$B$11))^(1/(1-$B$11))</f>
        <v>6.8438698430619205</v>
      </c>
      <c r="AB206">
        <f>IF(FixedParams!$H$6=1,IF(Z206&lt;=MIN(Y206:AA206),1,0),$H206)</f>
        <v>0</v>
      </c>
      <c r="AC206">
        <f>IF(FixedParams!$H$6=1,IF(AA206&lt;=MIN(Y206:AA206),1,0),IF(AA206&lt;=Y206,1,0)*(1-$H206))</f>
        <v>0</v>
      </c>
      <c r="AD206" s="23">
        <f>$Z$13*IF(AB206=1,1,IF(AC206=1,FixedParams!$C$46,FixedParams!$C$47))</f>
        <v>0.47134174698899522</v>
      </c>
      <c r="AE206">
        <f>EXP($C206*FixedParams!$B$41)*EXP(IF(AB206+AC206=1,(1-FixedParams!$B$41)*$D206,0))*($B206^((FixedParams!$B$41-1)*$B$11/($B$11-1)))*((1/$B206-1)^$B$11*(AD206)^($B$11-1)+1)^((FixedParams!$B$41-$B$11)/($B$11-1))/((1+IF(AB206=1,FixedParams!$C$25,IF(AC206=1,FixedParams!$C$23,FixedParams!$C$24)))^FixedParams!$B$41)</f>
        <v>7.6665610121103456E-2</v>
      </c>
      <c r="AF206">
        <f t="shared" si="75"/>
        <v>0.83764660640841748</v>
      </c>
      <c r="AG206">
        <f t="shared" si="76"/>
        <v>31.410695216893142</v>
      </c>
      <c r="AH206">
        <f t="shared" si="77"/>
        <v>16.755171525106388</v>
      </c>
      <c r="AI206">
        <f t="shared" si="78"/>
        <v>48.16586674199953</v>
      </c>
      <c r="AJ206" s="23">
        <f t="shared" si="79"/>
        <v>0.53342249859198299</v>
      </c>
      <c r="AK206" s="23">
        <f t="shared" si="80"/>
        <v>2.166210059807439</v>
      </c>
      <c r="AL206" s="22">
        <f>IF(AB206=1,AG206*(1+FixedParams!$C$25)+AH206*(1+FixedParams!$C$28)/$Z$12,IF(AC206=1,AG206*(1+FixedParams!$C$23)+AH206*(1+FixedParams!$C$26)/$Z$12,AG206*(1+FixedParams!$C$24)+AH206*(1+FixedParams!$C$27)/$Z$12))</f>
        <v>111.08120363910777</v>
      </c>
      <c r="AM206" s="23">
        <f t="shared" si="81"/>
        <v>16.870127051543403</v>
      </c>
      <c r="AN206" s="23">
        <f>AM206^((FixedParams!$B$41-1)/FixedParams!$B$41)*EXP($C206)</f>
        <v>0.26956694557263056</v>
      </c>
      <c r="AO206" s="23">
        <f t="shared" si="82"/>
        <v>-0.20945849299298513</v>
      </c>
      <c r="AP206" s="23">
        <f t="shared" si="83"/>
        <v>-0.15279227454544497</v>
      </c>
      <c r="AR206" s="23">
        <f>EXP(-$D$17)*(($B206*FixedParams!$B$30)^$B$11*(1+FixedParams!$C$24)^(1-$B$11)+(1-$B206)^$B$11*((1+FixedParams!$C$27)/$AS$12)^(1-$B$11))^(1/(1-$B$11))</f>
        <v>6.7831585007463895</v>
      </c>
      <c r="AS206" s="23">
        <f>EXP($D206-$D$17)*(($B206*FixedParams!$C$31)^$B$11*(1+FixedParams!$C$25)^(1-$B$11)+(1-$B206)^$B$11*((1+FixedParams!$C$28)/$AS$12)^(1-$B$11))^(1/(1-$B$11))</f>
        <v>7.4710796403938895</v>
      </c>
      <c r="AT206" s="23">
        <f>EXP($D206-$D$17)*(($B206*FixedParams!$C$30)^$B$11*(1+FixedParams!$C$23)^(1-$B$11)+(1-$B206)^$B$11*((1+FixedParams!$C$26)/$AS$12)^(1-$B$11))^(1/(1-$B$11))</f>
        <v>7.0344430718999709</v>
      </c>
      <c r="AU206">
        <f>IF(FixedParams!$H$6=1,IF(AS206&lt;=MIN(AR206:AT206),1,0),$H206)</f>
        <v>0</v>
      </c>
      <c r="AV206">
        <f>IF(FixedParams!$H$6=1,IF(AT206&lt;=MIN(AR206:AT206),1,0),IF(AT206&lt;=AR206,1,0)*(1-$H206))</f>
        <v>0</v>
      </c>
      <c r="AW206" s="23">
        <f>$AS$13*IF(AU206=1,1,IF(AV206=1,FixedParams!$C$46,FixedParams!$C$47))</f>
        <v>0.44550951476843526</v>
      </c>
      <c r="AX206">
        <f>EXP($C206*FixedParams!$B$41)*EXP(IF(AU206+AV206=1,(1-FixedParams!$B$41)*$D206,0))*($B206^((FixedParams!$B$41-1)*$B$11/($B$11-1)))*((1/$B206-1)^$B$11*(AW206)^($B$11-1)+1)^((FixedParams!$B$41-$B$11)/($B$11-1))/((1+IF(AU206=1,FixedParams!$C$25,IF(AV206=1,FixedParams!$C$23,FixedParams!$C$24)))^FixedParams!$B$41)</f>
        <v>7.7815905737765978E-2</v>
      </c>
      <c r="AY206">
        <f t="shared" si="84"/>
        <v>0.82756612365728621</v>
      </c>
      <c r="AZ206">
        <f t="shared" si="85"/>
        <v>34.016559610644649</v>
      </c>
      <c r="BA206">
        <f t="shared" si="86"/>
        <v>16.674135703574841</v>
      </c>
      <c r="BB206">
        <f t="shared" si="87"/>
        <v>50.690695314219489</v>
      </c>
      <c r="BC206" s="23">
        <f t="shared" si="88"/>
        <v>0.49017701655981338</v>
      </c>
      <c r="BD206" s="23">
        <f t="shared" si="89"/>
        <v>2.1092661669474868</v>
      </c>
      <c r="BE206" s="22">
        <f>IF(AU206=1,AZ206*(1+FixedParams!$C$25)+BA206*(1+FixedParams!$C$28)/$AS$12,IF(AV206=1,AZ206*(1+FixedParams!$C$23)+BA206*(1+FixedParams!$C$26)/$AS$12,AZ206*(1+FixedParams!$C$24)+BA206*(1+FixedParams!$C$27)/$AS$12))</f>
        <v>118.52188361165656</v>
      </c>
      <c r="BF206" s="23">
        <f t="shared" si="90"/>
        <v>17.472963900020165</v>
      </c>
      <c r="BG206" s="23">
        <f>BF206^((FixedParams!$B$41-1)/FixedParams!$B$41)*EXP($C206)</f>
        <v>0.26955747167832678</v>
      </c>
      <c r="BH206" s="23">
        <f t="shared" si="91"/>
        <v>-0.15836673492681191</v>
      </c>
      <c r="BI206" s="23">
        <f t="shared" si="92"/>
        <v>-0.11768193597561603</v>
      </c>
      <c r="BJ206" s="23">
        <f t="shared" si="66"/>
        <v>-0.10400167406637767</v>
      </c>
      <c r="BK206" s="23"/>
    </row>
    <row r="207" spans="1:63">
      <c r="A207">
        <v>0.95000000000000007</v>
      </c>
      <c r="B207">
        <f t="shared" si="67"/>
        <v>0.419207162562235</v>
      </c>
      <c r="C207">
        <f>(D207-$D$17)*FixedParams!$B$41+$D$9*($A207-0.5)^2+$A207*$B$10</f>
        <v>-1.3004656647978841</v>
      </c>
      <c r="D207">
        <f>(A207-$B$6)*FixedParams!$B$40/(FixedParams!$B$39*Sectors!$B$6)</f>
        <v>0.23875378291347527</v>
      </c>
      <c r="E207">
        <f t="shared" si="68"/>
        <v>0.27240491411550816</v>
      </c>
      <c r="F207" s="23">
        <f>EXP(-$D$17)*(($B207*FixedParams!$B$30)^$B$11*(1+FixedParams!$B$23)^(1-$B$11)+(1-$B207)^$B$11*((1+FixedParams!$B$26)/$B$12)^(1-$B$11))^(1/(1-$B$11))</f>
        <v>4.7003283446966542</v>
      </c>
      <c r="G207" s="23">
        <f>EXP($D207-$D$17)*(($B207*FixedParams!$B$31)^$B$11*(1+FixedParams!$B$25)^(1-$B$11)+(1-$B207)^$B$11*((1+FixedParams!$B$28)/$B$12)^(1-$B$11))^(1/(1-$B$11))</f>
        <v>5.6744286668025445</v>
      </c>
      <c r="H207">
        <f t="shared" si="69"/>
        <v>0</v>
      </c>
      <c r="I207" s="23">
        <f>$B$13*IF(H207=1,1,FixedParams!$B$46)</f>
        <v>0.39101505882574561</v>
      </c>
      <c r="J207">
        <f>EXP($C207*FixedParams!$B$41)*EXP(IF(H207=1,(1-FixedParams!$B$41)*$D207,0))*($B207^((FixedParams!$B$41-1)*$B$11/($B$11-1)))*((1/$B207-1)^$B$11*(I207)^($B$11-1)+1)^((FixedParams!$B$41-$B$11)/($B$11-1))/((1+IF(H207=1,FixedParams!$B$25,FixedParams!$B$24))^FixedParams!$B$41)</f>
        <v>0.1256106088627125</v>
      </c>
      <c r="K207">
        <f t="shared" si="93"/>
        <v>0.94564838244631844</v>
      </c>
      <c r="L207">
        <f>K207*FixedParams!$B$8/K$15</f>
        <v>42.886208189577815</v>
      </c>
      <c r="M207">
        <f t="shared" si="64"/>
        <v>17.100023636469881</v>
      </c>
      <c r="N207">
        <f t="shared" si="70"/>
        <v>59.9862318260477</v>
      </c>
      <c r="O207" s="23">
        <f t="shared" si="71"/>
        <v>0.39873013629182358</v>
      </c>
      <c r="P207" s="23">
        <f t="shared" si="72"/>
        <v>1.8378991642018818</v>
      </c>
      <c r="Q207" s="22">
        <f>IF(H207=1,L207*(1+FixedParams!$B$25)+M207*FixedParams!$B$33*(1+FixedParams!$B$28)/FixedParams!$B$32,L207*(1+FixedParams!$B$23)+M207*FixedParams!$B$33*(1+FixedParams!$B$26)/FixedParams!$B$32)</f>
        <v>93.244922569978996</v>
      </c>
      <c r="R207" s="23">
        <f t="shared" si="73"/>
        <v>19.837959336433709</v>
      </c>
      <c r="S207" s="23">
        <f>R207^((FixedParams!$B$41-1)/FixedParams!$B$41)*EXP($C207)</f>
        <v>0.2715914802239674</v>
      </c>
      <c r="T207" s="7">
        <f>(L207*FixedParams!$B$32*(FixedParams!$C$25-FixedParams!$C$23)+FixedParams!$B$33*(FixedParams!$C$28-FixedParams!$C$26)*M207)/N207</f>
        <v>3653.0207369626955</v>
      </c>
      <c r="U207" s="7">
        <f>(L207*FixedParams!$B$32*(FixedParams!$C$25-FixedParams!$C$23)*$Z$12/$B$12+FixedParams!$B$33*(FixedParams!$C$28-FixedParams!$C$26)*M207)/N207</f>
        <v>2871.9369089973816</v>
      </c>
      <c r="V207" s="14">
        <f t="shared" si="65"/>
        <v>-1.9538765051545573E-2</v>
      </c>
      <c r="W207" s="14">
        <f t="shared" si="94"/>
        <v>0.96875730622851552</v>
      </c>
      <c r="X207" s="23"/>
      <c r="Y207" s="23">
        <f>EXP(-$D$17)*(($B207*FixedParams!$B$30)^$B$11*(1+FixedParams!$C$24)^(1-$B$11)+(1-$B207)^$B$11*((1+FixedParams!$C$27)/$Z$12)^(1-$B$11))^(1/(1-$B$11))</f>
        <v>6.5771018353340871</v>
      </c>
      <c r="Z207" s="23">
        <f>EXP($D207-$D$17)*(($B207*FixedParams!$C$31)^$B$11*(1+FixedParams!$C$25)^(1-$B$11)+(1-$B207)^$B$11*((1+FixedParams!$C$28)/$Z$12)^(1-$B$11))^(1/(1-$B$11))</f>
        <v>7.2668506496236542</v>
      </c>
      <c r="AA207" s="23">
        <f>EXP($D207-$D$17)*(($B207*FixedParams!$C$30)^$B$11*(1+FixedParams!$C$23)^(1-$B$11)+(1-$B207)^$B$11*((1+FixedParams!$C$26)/$Z$12)^(1-$B$11))^(1/(1-$B$11))</f>
        <v>6.8486593685380353</v>
      </c>
      <c r="AB207">
        <f>IF(FixedParams!$H$6=1,IF(Z207&lt;=MIN(Y207:AA207),1,0),$H207)</f>
        <v>0</v>
      </c>
      <c r="AC207">
        <f>IF(FixedParams!$H$6=1,IF(AA207&lt;=MIN(Y207:AA207),1,0),IF(AA207&lt;=Y207,1,0)*(1-$H207))</f>
        <v>0</v>
      </c>
      <c r="AD207" s="23">
        <f>$Z$13*IF(AB207=1,1,IF(AC207=1,FixedParams!$C$46,FixedParams!$C$47))</f>
        <v>0.47134174698899522</v>
      </c>
      <c r="AE207">
        <f>EXP($C207*FixedParams!$B$41)*EXP(IF(AB207+AC207=1,(1-FixedParams!$B$41)*$D207,0))*($B207^((FixedParams!$B$41-1)*$B$11/($B$11-1)))*((1/$B207-1)^$B$11*(AD207)^($B$11-1)+1)^((FixedParams!$B$41-$B$11)/($B$11-1))/((1+IF(AB207=1,FixedParams!$C$25,IF(AC207=1,FixedParams!$C$23,FixedParams!$C$24)))^FixedParams!$B$41)</f>
        <v>7.7695223176528758E-2</v>
      </c>
      <c r="AF207">
        <f t="shared" si="75"/>
        <v>0.84889613380966622</v>
      </c>
      <c r="AG207">
        <f t="shared" si="76"/>
        <v>31.832538359133991</v>
      </c>
      <c r="AH207">
        <f t="shared" si="77"/>
        <v>16.79824720126155</v>
      </c>
      <c r="AI207">
        <f t="shared" si="78"/>
        <v>48.630785560395537</v>
      </c>
      <c r="AJ207" s="23">
        <f t="shared" si="79"/>
        <v>0.52770680778717982</v>
      </c>
      <c r="AK207" s="23">
        <f t="shared" si="80"/>
        <v>2.1637790468454514</v>
      </c>
      <c r="AL207" s="22">
        <f>IF(AB207=1,AG207*(1+FixedParams!$C$25)+AH207*(1+FixedParams!$C$28)/$Z$12,IF(AC207=1,AG207*(1+FixedParams!$C$23)+AH207*(1+FixedParams!$C$26)/$Z$12,AG207*(1+FixedParams!$C$24)+AH207*(1+FixedParams!$C$27)/$Z$12))</f>
        <v>111.93263376870297</v>
      </c>
      <c r="AM207" s="23">
        <f t="shared" si="81"/>
        <v>17.018534389625625</v>
      </c>
      <c r="AN207" s="23">
        <f>AM207^((FixedParams!$B$41-1)/FixedParams!$B$41)*EXP($C207)</f>
        <v>0.27163315850411085</v>
      </c>
      <c r="AO207" s="23">
        <f t="shared" si="82"/>
        <v>-0.20985828821618557</v>
      </c>
      <c r="AP207" s="23">
        <f t="shared" si="83"/>
        <v>-0.15329423217052351</v>
      </c>
      <c r="AR207" s="23">
        <f>EXP(-$D$17)*(($B207*FixedParams!$B$30)^$B$11*(1+FixedParams!$C$24)^(1-$B$11)+(1-$B207)^$B$11*((1+FixedParams!$C$27)/$AS$12)^(1-$B$11))^(1/(1-$B$11))</f>
        <v>6.7745204850995142</v>
      </c>
      <c r="AS207" s="23">
        <f>EXP($D207-$D$17)*(($B207*FixedParams!$C$31)^$B$11*(1+FixedParams!$C$25)^(1-$B$11)+(1-$B207)^$B$11*((1+FixedParams!$C$28)/$AS$12)^(1-$B$11))^(1/(1-$B$11))</f>
        <v>7.47957381291776</v>
      </c>
      <c r="AT207" s="23">
        <f>EXP($D207-$D$17)*(($B207*FixedParams!$C$30)^$B$11*(1+FixedParams!$C$23)^(1-$B$11)+(1-$B207)^$B$11*((1+FixedParams!$C$26)/$AS$12)^(1-$B$11))^(1/(1-$B$11))</f>
        <v>7.0382983106336683</v>
      </c>
      <c r="AU207">
        <f>IF(FixedParams!$H$6=1,IF(AS207&lt;=MIN(AR207:AT207),1,0),$H207)</f>
        <v>0</v>
      </c>
      <c r="AV207">
        <f>IF(FixedParams!$H$6=1,IF(AT207&lt;=MIN(AR207:AT207),1,0),IF(AT207&lt;=AR207,1,0)*(1-$H207))</f>
        <v>0</v>
      </c>
      <c r="AW207" s="23">
        <f>$AS$13*IF(AU207=1,1,IF(AV207=1,FixedParams!$C$46,FixedParams!$C$47))</f>
        <v>0.44550951476843526</v>
      </c>
      <c r="AX207">
        <f>EXP($C207*FixedParams!$B$41)*EXP(IF(AU207+AV207=1,(1-FixedParams!$B$41)*$D207,0))*($B207^((FixedParams!$B$41-1)*$B$11/($B$11-1)))*((1/$B207-1)^$B$11*(AW207)^($B$11-1)+1)^((FixedParams!$B$41-$B$11)/($B$11-1))/((1+IF(AU207=1,FixedParams!$C$25,IF(AV207=1,FixedParams!$C$23,FixedParams!$C$24)))^FixedParams!$B$41)</f>
        <v>7.8854986110039604E-2</v>
      </c>
      <c r="AY207">
        <f t="shared" si="84"/>
        <v>0.83861666284587688</v>
      </c>
      <c r="AZ207">
        <f t="shared" si="85"/>
        <v>34.470784734526262</v>
      </c>
      <c r="BA207">
        <f t="shared" si="86"/>
        <v>16.71573517597966</v>
      </c>
      <c r="BB207">
        <f t="shared" si="87"/>
        <v>51.186519910505922</v>
      </c>
      <c r="BC207" s="23">
        <f t="shared" si="88"/>
        <v>0.48492470666723819</v>
      </c>
      <c r="BD207" s="23">
        <f t="shared" si="89"/>
        <v>2.1065801211840696</v>
      </c>
      <c r="BE207" s="22">
        <f>IF(AU207=1,AZ207*(1+FixedParams!$C$25)+BA207*(1+FixedParams!$C$28)/$AS$12,IF(AV207=1,AZ207*(1+FixedParams!$C$23)+BA207*(1+FixedParams!$C$26)/$AS$12,AZ207*(1+FixedParams!$C$24)+BA207*(1+FixedParams!$C$27)/$AS$12))</f>
        <v>119.43032798403976</v>
      </c>
      <c r="BF207" s="23">
        <f t="shared" si="90"/>
        <v>17.629340445087667</v>
      </c>
      <c r="BG207" s="23">
        <f>BF207^((FixedParams!$B$41-1)/FixedParams!$B$41)*EXP($C207)</f>
        <v>0.2716235708721465</v>
      </c>
      <c r="BH207" s="23">
        <f t="shared" si="91"/>
        <v>-0.15863885194158212</v>
      </c>
      <c r="BI207" s="23">
        <f t="shared" si="92"/>
        <v>-0.1180326557724604</v>
      </c>
      <c r="BJ207" s="23">
        <f t="shared" si="66"/>
        <v>-0.10435239386322204</v>
      </c>
      <c r="BK207" s="23"/>
    </row>
    <row r="208" spans="1:63">
      <c r="A208">
        <v>0.95500000000000007</v>
      </c>
      <c r="B208">
        <f t="shared" si="67"/>
        <v>0.42095475239173408</v>
      </c>
      <c r="C208">
        <f>(D208-$D$17)*FixedParams!$B$41+$D$9*($A208-0.5)^2+$A208*$B$10</f>
        <v>-1.2926086911545933</v>
      </c>
      <c r="D208">
        <f>(A208-$B$6)*FixedParams!$B$40/(FixedParams!$B$39*Sectors!$B$6)</f>
        <v>0.24144025395484306</v>
      </c>
      <c r="E208">
        <f t="shared" si="68"/>
        <v>0.27455362246478343</v>
      </c>
      <c r="F208" s="23">
        <f>EXP(-$D$17)*(($B208*FixedParams!$B$30)^$B$11*(1+FixedParams!$B$23)^(1-$B$11)+(1-$B208)^$B$11*((1+FixedParams!$B$26)/$B$12)^(1-$B$11))^(1/(1-$B$11))</f>
        <v>4.6926084773958623</v>
      </c>
      <c r="G208" s="23">
        <f>EXP($D208-$D$17)*(($B208*FixedParams!$B$31)^$B$11*(1+FixedParams!$B$25)^(1-$B$11)+(1-$B208)^$B$11*((1+FixedParams!$B$28)/$B$12)^(1-$B$11))^(1/(1-$B$11))</f>
        <v>5.6796929432001306</v>
      </c>
      <c r="H208">
        <f t="shared" si="69"/>
        <v>0</v>
      </c>
      <c r="I208" s="23">
        <f>$B$13*IF(H208=1,1,FixedParams!$B$46)</f>
        <v>0.39101505882574561</v>
      </c>
      <c r="J208">
        <f>EXP($C208*FixedParams!$B$41)*EXP(IF(H208=1,(1-FixedParams!$B$41)*$D208,0))*($B208^((FixedParams!$B$41-1)*$B$11/($B$11-1)))*((1/$B208-1)^$B$11*(I208)^($B$11-1)+1)^((FixedParams!$B$41-$B$11)/($B$11-1))/((1+IF(H208=1,FixedParams!$B$25,FixedParams!$B$24))^FixedParams!$B$41)</f>
        <v>0.12728803454937279</v>
      </c>
      <c r="K208">
        <f t="shared" si="93"/>
        <v>0.95827673367895938</v>
      </c>
      <c r="L208">
        <f>K208*FixedParams!$B$8/K$15</f>
        <v>43.45891799388491</v>
      </c>
      <c r="M208">
        <f t="shared" si="64"/>
        <v>17.142918539720501</v>
      </c>
      <c r="N208">
        <f t="shared" si="70"/>
        <v>60.601836533605407</v>
      </c>
      <c r="O208" s="23">
        <f t="shared" si="71"/>
        <v>0.39446261736504062</v>
      </c>
      <c r="P208" s="23">
        <f t="shared" si="72"/>
        <v>1.8348805798351355</v>
      </c>
      <c r="Q208" s="22">
        <f>IF(H208=1,L208*(1+FixedParams!$B$25)+M208*FixedParams!$B$33*(1+FixedParams!$B$28)/FixedParams!$B$32,L208*(1+FixedParams!$B$23)+M208*FixedParams!$B$33*(1+FixedParams!$B$26)/FixedParams!$B$32)</f>
        <v>93.979538242087528</v>
      </c>
      <c r="R208" s="23">
        <f t="shared" si="73"/>
        <v>20.027142408062343</v>
      </c>
      <c r="S208" s="23">
        <f>R208^((FixedParams!$B$41-1)/FixedParams!$B$41)*EXP($C208)</f>
        <v>0.27373117161181681</v>
      </c>
      <c r="T208" s="7">
        <f>(L208*FixedParams!$B$32*(FixedParams!$C$25-FixedParams!$C$23)+FixedParams!$B$33*(FixedParams!$C$28-FixedParams!$C$26)*M208)/N208</f>
        <v>3677.8427371322009</v>
      </c>
      <c r="U208" s="7">
        <f>(L208*FixedParams!$B$32*(FixedParams!$C$25-FixedParams!$C$23)*$Z$12/$B$12+FixedParams!$B$33*(FixedParams!$C$28-FixedParams!$C$26)*M208)/N208</f>
        <v>2894.368533134043</v>
      </c>
      <c r="V208" s="14">
        <f t="shared" si="65"/>
        <v>-8.7783034004439049E-3</v>
      </c>
      <c r="W208" s="14">
        <f t="shared" si="94"/>
        <v>0.97172969679567611</v>
      </c>
      <c r="X208" s="23"/>
      <c r="Y208" s="23">
        <f>EXP(-$D$17)*(($B208*FixedParams!$B$30)^$B$11*(1+FixedParams!$C$24)^(1-$B$11)+(1-$B208)^$B$11*((1+FixedParams!$C$27)/$Z$12)^(1-$B$11))^(1/(1-$B$11))</f>
        <v>6.5695970172536402</v>
      </c>
      <c r="Z208" s="23">
        <f>EXP($D208-$D$17)*(($B208*FixedParams!$C$31)^$B$11*(1+FixedParams!$C$25)^(1-$B$11)+(1-$B208)^$B$11*((1+FixedParams!$C$28)/$Z$12)^(1-$B$11))^(1/(1-$B$11))</f>
        <v>7.2760806685045809</v>
      </c>
      <c r="AA208" s="23">
        <f>EXP($D208-$D$17)*(($B208*FixedParams!$C$30)^$B$11*(1+FixedParams!$C$23)^(1-$B$11)+(1-$B208)^$B$11*((1+FixedParams!$C$26)/$Z$12)^(1-$B$11))^(1/(1-$B$11))</f>
        <v>6.8533290126952906</v>
      </c>
      <c r="AB208">
        <f>IF(FixedParams!$H$6=1,IF(Z208&lt;=MIN(Y208:AA208),1,0),$H208)</f>
        <v>0</v>
      </c>
      <c r="AC208">
        <f>IF(FixedParams!$H$6=1,IF(AA208&lt;=MIN(Y208:AA208),1,0),IF(AA208&lt;=Y208,1,0)*(1-$H208))</f>
        <v>0</v>
      </c>
      <c r="AD208" s="23">
        <f>$Z$13*IF(AB208=1,1,IF(AC208=1,FixedParams!$C$46,FixedParams!$C$47))</f>
        <v>0.47134174698899522</v>
      </c>
      <c r="AE208">
        <f>EXP($C208*FixedParams!$B$41)*EXP(IF(AB208+AC208=1,(1-FixedParams!$B$41)*$D208,0))*($B208^((FixedParams!$B$41-1)*$B$11/($B$11-1)))*((1/$B208-1)^$B$11*(AD208)^($B$11-1)+1)^((FixedParams!$B$41-$B$11)/($B$11-1))/((1+IF(AB208=1,FixedParams!$C$25,IF(AC208=1,FixedParams!$C$23,FixedParams!$C$24)))^FixedParams!$B$41)</f>
        <v>7.8752584728622746E-2</v>
      </c>
      <c r="AF208">
        <f t="shared" si="75"/>
        <v>0.86044884061600613</v>
      </c>
      <c r="AG208">
        <f t="shared" si="76"/>
        <v>32.265750348113436</v>
      </c>
      <c r="AH208">
        <f t="shared" si="77"/>
        <v>16.844621507410181</v>
      </c>
      <c r="AI208">
        <f t="shared" si="78"/>
        <v>49.110371855523617</v>
      </c>
      <c r="AJ208" s="23">
        <f t="shared" si="79"/>
        <v>0.5220588805676134</v>
      </c>
      <c r="AK208" s="23">
        <f t="shared" si="80"/>
        <v>2.1613100614899841</v>
      </c>
      <c r="AL208" s="22">
        <f>IF(AB208=1,AG208*(1+FixedParams!$C$25)+AH208*(1+FixedParams!$C$28)/$Z$12,IF(AC208=1,AG208*(1+FixedParams!$C$23)+AH208*(1+FixedParams!$C$26)/$Z$12,AG208*(1+FixedParams!$C$24)+AH208*(1+FixedParams!$C$27)/$Z$12))</f>
        <v>112.81453431667549</v>
      </c>
      <c r="AM208" s="23">
        <f t="shared" si="81"/>
        <v>17.172215285106873</v>
      </c>
      <c r="AN208" s="23">
        <f>AM208^((FixedParams!$B$41-1)/FixedParams!$B$41)*EXP($C208)</f>
        <v>0.27377331569747471</v>
      </c>
      <c r="AO208" s="23">
        <f t="shared" si="82"/>
        <v>-0.21025494653852589</v>
      </c>
      <c r="AP208" s="23">
        <f t="shared" si="83"/>
        <v>-0.15379578663278401</v>
      </c>
      <c r="AR208" s="23">
        <f>EXP(-$D$17)*(($B208*FixedParams!$B$30)^$B$11*(1+FixedParams!$C$24)^(1-$B$11)+(1-$B208)^$B$11*((1+FixedParams!$C$27)/$AS$12)^(1-$B$11))^(1/(1-$B$11))</f>
        <v>6.7657667035054168</v>
      </c>
      <c r="AS208" s="23">
        <f>EXP($D208-$D$17)*(($B208*FixedParams!$C$31)^$B$11*(1+FixedParams!$C$25)^(1-$B$11)+(1-$B208)^$B$11*((1+FixedParams!$C$28)/$AS$12)^(1-$B$11))^(1/(1-$B$11))</f>
        <v>7.4879390839812112</v>
      </c>
      <c r="AT208" s="23">
        <f>EXP($D208-$D$17)*(($B208*FixedParams!$C$30)^$B$11*(1+FixedParams!$C$23)^(1-$B$11)+(1-$B208)^$B$11*((1+FixedParams!$C$26)/$AS$12)^(1-$B$11))^(1/(1-$B$11))</f>
        <v>7.0420306281785603</v>
      </c>
      <c r="AU208">
        <f>IF(FixedParams!$H$6=1,IF(AS208&lt;=MIN(AR208:AT208),1,0),$H208)</f>
        <v>0</v>
      </c>
      <c r="AV208">
        <f>IF(FixedParams!$H$6=1,IF(AT208&lt;=MIN(AR208:AT208),1,0),IF(AT208&lt;=AR208,1,0)*(1-$H208))</f>
        <v>0</v>
      </c>
      <c r="AW208" s="23">
        <f>$AS$13*IF(AU208=1,1,IF(AV208=1,FixedParams!$C$46,FixedParams!$C$47))</f>
        <v>0.44550951476843526</v>
      </c>
      <c r="AX208">
        <f>EXP($C208*FixedParams!$B$41)*EXP(IF(AU208+AV208=1,(1-FixedParams!$B$41)*$D208,0))*($B208^((FixedParams!$B$41-1)*$B$11/($B$11-1)))*((1/$B208-1)^$B$11*(AW208)^($B$11-1)+1)^((FixedParams!$B$41-$B$11)/($B$11-1))/((1+IF(AU208=1,FixedParams!$C$25,IF(AV208=1,FixedParams!$C$23,FixedParams!$C$24)))^FixedParams!$B$41)</f>
        <v>7.9922072791169502E-2</v>
      </c>
      <c r="AY208">
        <f t="shared" si="84"/>
        <v>0.84996504695753805</v>
      </c>
      <c r="AZ208">
        <f t="shared" si="85"/>
        <v>34.937252577497901</v>
      </c>
      <c r="BA208">
        <f t="shared" si="86"/>
        <v>16.76061121890357</v>
      </c>
      <c r="BB208">
        <f t="shared" si="87"/>
        <v>51.697863796401471</v>
      </c>
      <c r="BC208" s="23">
        <f t="shared" si="88"/>
        <v>0.47973466664916309</v>
      </c>
      <c r="BD208" s="23">
        <f t="shared" si="89"/>
        <v>2.1038580772649653</v>
      </c>
      <c r="BE208" s="22">
        <f>IF(AU208=1,AZ208*(1+FixedParams!$C$25)+BA208*(1+FixedParams!$C$28)/$AS$12,IF(AV208=1,AZ208*(1+FixedParams!$C$23)+BA208*(1+FixedParams!$C$26)/$AS$12,AZ208*(1+FixedParams!$C$24)+BA208*(1+FixedParams!$C$27)/$AS$12))</f>
        <v>120.37128353640337</v>
      </c>
      <c r="BF208" s="23">
        <f t="shared" si="90"/>
        <v>17.791225859744426</v>
      </c>
      <c r="BG208" s="23">
        <f>BF208^((FixedParams!$B$41-1)/FixedParams!$B$41)*EXP($C208)</f>
        <v>0.27376361110714537</v>
      </c>
      <c r="BH208" s="23">
        <f t="shared" si="91"/>
        <v>-0.15890873700894814</v>
      </c>
      <c r="BI208" s="23">
        <f t="shared" si="92"/>
        <v>-0.11838306736088951</v>
      </c>
      <c r="BJ208" s="23">
        <f t="shared" si="66"/>
        <v>-0.10470280545165114</v>
      </c>
      <c r="BK208" s="23"/>
    </row>
    <row r="209" spans="1:63">
      <c r="A209">
        <v>0.96</v>
      </c>
      <c r="B209">
        <f t="shared" si="67"/>
        <v>0.42270234222123304</v>
      </c>
      <c r="C209">
        <f>(D209-$D$17)*FixedParams!$B$41+$D$9*($A209-0.5)^2+$A209*$B$10</f>
        <v>-1.2845392191729972</v>
      </c>
      <c r="D209">
        <f>(A209-$B$6)*FixedParams!$B$40/(FixedParams!$B$39*Sectors!$B$6)</f>
        <v>0.2441267249962108</v>
      </c>
      <c r="E209">
        <f t="shared" si="68"/>
        <v>0.27677808829028511</v>
      </c>
      <c r="F209" s="23">
        <f>EXP(-$D$17)*(($B209*FixedParams!$B$30)^$B$11*(1+FixedParams!$B$23)^(1-$B$11)+(1-$B209)^$B$11*((1+FixedParams!$B$26)/$B$12)^(1-$B$11))^(1/(1-$B$11))</f>
        <v>4.6848152530138885</v>
      </c>
      <c r="G209" s="23">
        <f>EXP($D209-$D$17)*(($B209*FixedParams!$B$31)^$B$11*(1+FixedParams!$B$25)^(1-$B$11)+(1-$B209)^$B$11*((1+FixedParams!$B$28)/$B$12)^(1-$B$11))^(1/(1-$B$11))</f>
        <v>5.6848584515422615</v>
      </c>
      <c r="H209">
        <f t="shared" si="69"/>
        <v>0</v>
      </c>
      <c r="I209" s="23">
        <f>$B$13*IF(H209=1,1,FixedParams!$B$46)</f>
        <v>0.39101505882574561</v>
      </c>
      <c r="J209">
        <f>EXP($C209*FixedParams!$B$41)*EXP(IF(H209=1,(1-FixedParams!$B$41)*$D209,0))*($B209^((FixedParams!$B$41-1)*$B$11/($B$11-1)))*((1/$B209-1)^$B$11*(I209)^($B$11-1)+1)^((FixedParams!$B$41-$B$11)/($B$11-1))/((1+IF(H209=1,FixedParams!$B$25,FixedParams!$B$24))^FixedParams!$B$41)</f>
        <v>0.12901072374209138</v>
      </c>
      <c r="K209">
        <f t="shared" si="93"/>
        <v>0.9712458472220088</v>
      </c>
      <c r="L209">
        <f>K209*FixedParams!$B$8/K$15</f>
        <v>44.04708174879206</v>
      </c>
      <c r="M209">
        <f t="shared" ref="M209:M217" si="95">(I209*(1/$B209-1))^$B$11*L209</f>
        <v>17.189176744491146</v>
      </c>
      <c r="N209">
        <f t="shared" si="70"/>
        <v>61.236258493283202</v>
      </c>
      <c r="O209" s="23">
        <f t="shared" si="71"/>
        <v>0.39024552960225428</v>
      </c>
      <c r="P209" s="23">
        <f t="shared" si="72"/>
        <v>1.8318333117449759</v>
      </c>
      <c r="Q209" s="22">
        <f>IF(H209=1,L209*(1+FixedParams!$B$25)+M209*FixedParams!$B$33*(1+FixedParams!$B$28)/FixedParams!$B$32,L209*(1+FixedParams!$B$23)+M209*FixedParams!$B$33*(1+FixedParams!$B$26)/FixedParams!$B$32)</f>
        <v>94.740049566823927</v>
      </c>
      <c r="R209" s="23">
        <f t="shared" si="73"/>
        <v>20.222793098591175</v>
      </c>
      <c r="S209" s="23">
        <f>R209^((FixedParams!$B$41-1)/FixedParams!$B$41)*EXP($C209)</f>
        <v>0.27594628843233043</v>
      </c>
      <c r="T209" s="7">
        <f>(L209*FixedParams!$B$32*(FixedParams!$C$25-FixedParams!$C$23)+FixedParams!$B$33*(FixedParams!$C$28-FixedParams!$C$26)*M209)/N209</f>
        <v>3702.5211020843149</v>
      </c>
      <c r="U209" s="7">
        <f>(L209*FixedParams!$B$32*(FixedParams!$C$25-FixedParams!$C$23)*$Z$12/$B$12+FixedParams!$B$33*(FixedParams!$C$28-FixedParams!$C$26)*M209)/N209</f>
        <v>2916.6703542255309</v>
      </c>
      <c r="V209" s="14">
        <f t="shared" ref="V209:V217" si="96">LN(I209/O209)</f>
        <v>1.969968749873814E-3</v>
      </c>
      <c r="W209" s="14">
        <f t="shared" si="94"/>
        <v>0.97473320440410827</v>
      </c>
      <c r="X209" s="23"/>
      <c r="Y209" s="23">
        <f>EXP(-$D$17)*(($B209*FixedParams!$B$30)^$B$11*(1+FixedParams!$C$24)^(1-$B$11)+(1-$B209)^$B$11*((1+FixedParams!$C$27)/$Z$12)^(1-$B$11))^(1/(1-$B$11))</f>
        <v>6.5619775015713691</v>
      </c>
      <c r="Z209" s="23">
        <f>EXP($D209-$D$17)*(($B209*FixedParams!$C$31)^$B$11*(1+FixedParams!$C$25)^(1-$B$11)+(1-$B209)^$B$11*((1+FixedParams!$C$28)/$Z$12)^(1-$B$11))^(1/(1-$B$11))</f>
        <v>7.2851870133360315</v>
      </c>
      <c r="AA209" s="23">
        <f>EXP($D209-$D$17)*(($B209*FixedParams!$C$30)^$B$11*(1+FixedParams!$C$23)^(1-$B$11)+(1-$B209)^$B$11*((1+FixedParams!$C$26)/$Z$12)^(1-$B$11))^(1/(1-$B$11))</f>
        <v>6.857879031248193</v>
      </c>
      <c r="AB209">
        <f>IF(FixedParams!$H$6=1,IF(Z209&lt;=MIN(Y209:AA209),1,0),$H209)</f>
        <v>0</v>
      </c>
      <c r="AC209">
        <f>IF(FixedParams!$H$6=1,IF(AA209&lt;=MIN(Y209:AA209),1,0),IF(AA209&lt;=Y209,1,0)*(1-$H209))</f>
        <v>0</v>
      </c>
      <c r="AD209" s="23">
        <f>$Z$13*IF(AB209=1,1,IF(AC209=1,FixedParams!$C$46,FixedParams!$C$47))</f>
        <v>0.47134174698899522</v>
      </c>
      <c r="AE209">
        <f>EXP($C209*FixedParams!$B$41)*EXP(IF(AB209+AC209=1,(1-FixedParams!$B$41)*$D209,0))*($B209^((FixedParams!$B$41-1)*$B$11/($B$11-1)))*((1/$B209-1)^$B$11*(AD209)^($B$11-1)+1)^((FixedParams!$B$41-$B$11)/($B$11-1))/((1+IF(AB209=1,FixedParams!$C$25,IF(AC209=1,FixedParams!$C$23,FixedParams!$C$24)))^FixedParams!$B$41)</f>
        <v>7.9838467970771779E-2</v>
      </c>
      <c r="AF209">
        <f t="shared" si="75"/>
        <v>0.87231317471972081</v>
      </c>
      <c r="AG209">
        <f t="shared" si="76"/>
        <v>32.710647969177117</v>
      </c>
      <c r="AH209">
        <f t="shared" si="77"/>
        <v>16.894320143880694</v>
      </c>
      <c r="AI209">
        <f t="shared" si="78"/>
        <v>49.604968113057808</v>
      </c>
      <c r="AJ209" s="23">
        <f t="shared" si="79"/>
        <v>0.51647769740911353</v>
      </c>
      <c r="AK209" s="23">
        <f t="shared" si="80"/>
        <v>2.1588033421486723</v>
      </c>
      <c r="AL209" s="22">
        <f>IF(AB209=1,AG209*(1+FixedParams!$C$25)+AH209*(1+FixedParams!$C$28)/$Z$12,IF(AC209=1,AG209*(1+FixedParams!$C$23)+AH209*(1+FixedParams!$C$26)/$Z$12,AG209*(1+FixedParams!$C$24)+AH209*(1+FixedParams!$C$27)/$Z$12))</f>
        <v>113.72752127187985</v>
      </c>
      <c r="AM209" s="23">
        <f t="shared" si="81"/>
        <v>17.331287899820751</v>
      </c>
      <c r="AN209" s="23">
        <f>AM209^((FixedParams!$B$41-1)/FixedParams!$B$41)*EXP($C209)</f>
        <v>0.27598891200719505</v>
      </c>
      <c r="AO209" s="23">
        <f t="shared" si="82"/>
        <v>-0.2106484808397264</v>
      </c>
      <c r="AP209" s="23">
        <f t="shared" si="83"/>
        <v>-0.15429692232171011</v>
      </c>
      <c r="AR209" s="23">
        <f>EXP(-$D$17)*(($B209*FixedParams!$B$30)^$B$11*(1+FixedParams!$C$24)^(1-$B$11)+(1-$B209)^$B$11*((1+FixedParams!$C$27)/$AS$12)^(1-$B$11))^(1/(1-$B$11))</f>
        <v>6.7568979853094531</v>
      </c>
      <c r="AS209" s="23">
        <f>EXP($D209-$D$17)*(($B209*FixedParams!$C$31)^$B$11*(1+FixedParams!$C$25)^(1-$B$11)+(1-$B209)^$B$11*((1+FixedParams!$C$28)/$AS$12)^(1-$B$11))^(1/(1-$B$11))</f>
        <v>7.4961754542859795</v>
      </c>
      <c r="AT209" s="23">
        <f>EXP($D209-$D$17)*(($B209*FixedParams!$C$30)^$B$11*(1+FixedParams!$C$23)^(1-$B$11)+(1-$B209)^$B$11*((1+FixedParams!$C$26)/$AS$12)^(1-$B$11))^(1/(1-$B$11))</f>
        <v>7.0456403767429627</v>
      </c>
      <c r="AU209">
        <f>IF(FixedParams!$H$6=1,IF(AS209&lt;=MIN(AR209:AT209),1,0),$H209)</f>
        <v>0</v>
      </c>
      <c r="AV209">
        <f>IF(FixedParams!$H$6=1,IF(AT209&lt;=MIN(AR209:AT209),1,0),IF(AT209&lt;=AR209,1,0)*(1-$H209))</f>
        <v>0</v>
      </c>
      <c r="AW209" s="23">
        <f>$AS$13*IF(AU209=1,1,IF(AV209=1,FixedParams!$C$46,FixedParams!$C$47))</f>
        <v>0.44550951476843526</v>
      </c>
      <c r="AX209">
        <f>EXP($C209*FixedParams!$B$41)*EXP(IF(AU209+AV209=1,(1-FixedParams!$B$41)*$D209,0))*($B209^((FixedParams!$B$41-1)*$B$11/($B$11-1)))*((1/$B209-1)^$B$11*(AW209)^($B$11-1)+1)^((FixedParams!$B$41-$B$11)/($B$11-1))/((1+IF(AU209=1,FixedParams!$C$25,IF(AV209=1,FixedParams!$C$23,FixedParams!$C$24)))^FixedParams!$B$41)</f>
        <v>8.1017944357907309E-2</v>
      </c>
      <c r="AY209">
        <f t="shared" si="84"/>
        <v>0.86161955609565244</v>
      </c>
      <c r="AZ209">
        <f t="shared" si="85"/>
        <v>35.416303487747157</v>
      </c>
      <c r="BA209">
        <f t="shared" si="86"/>
        <v>16.808788703562076</v>
      </c>
      <c r="BB209">
        <f t="shared" si="87"/>
        <v>52.22509219130923</v>
      </c>
      <c r="BC209" s="23">
        <f t="shared" si="88"/>
        <v>0.47460595963600066</v>
      </c>
      <c r="BD209" s="23">
        <f t="shared" si="89"/>
        <v>2.1011002930803735</v>
      </c>
      <c r="BE209" s="22">
        <f>IF(AU209=1,AZ209*(1+FixedParams!$C$25)+BA209*(1+FixedParams!$C$28)/$AS$12,IF(AV209=1,AZ209*(1+FixedParams!$C$23)+BA209*(1+FixedParams!$C$26)/$AS$12,AZ209*(1+FixedParams!$C$24)+BA209*(1+FixedParams!$C$27)/$AS$12))</f>
        <v>121.34540750488441</v>
      </c>
      <c r="BF209" s="23">
        <f t="shared" si="90"/>
        <v>17.958744940164582</v>
      </c>
      <c r="BG209" s="23">
        <f>BF209^((FixedParams!$B$41-1)/FixedParams!$B$41)*EXP($C209)</f>
        <v>0.27597908715294783</v>
      </c>
      <c r="BH209" s="23">
        <f t="shared" si="91"/>
        <v>-0.15917640041161676</v>
      </c>
      <c r="BI209" s="23">
        <f t="shared" si="92"/>
        <v>-0.11873315989711312</v>
      </c>
      <c r="BJ209" s="23">
        <f t="shared" ref="BJ209:BJ272" si="97">BI209-LN($BG$15/$S$15)</f>
        <v>-0.10505289798787476</v>
      </c>
      <c r="BK209" s="23"/>
    </row>
    <row r="210" spans="1:63">
      <c r="A210">
        <v>0.96499999999999997</v>
      </c>
      <c r="B210">
        <f t="shared" ref="B210:B217" si="98">$A210*($B$8-$B$7)+$B$7</f>
        <v>0.42444993205073211</v>
      </c>
      <c r="C210">
        <f>(D210-$D$17)*FixedParams!$B$41+$D$9*($A210-0.5)^2+$A210*$B$10</f>
        <v>-1.2762572488530959</v>
      </c>
      <c r="D210">
        <f>(A210-$B$6)*FixedParams!$B$40/(FixedParams!$B$39*Sectors!$B$6)</f>
        <v>0.24681319603757856</v>
      </c>
      <c r="E210">
        <f t="shared" ref="E210:E217" si="99">EXP(C210)</f>
        <v>0.27907987470929624</v>
      </c>
      <c r="F210" s="23">
        <f>EXP(-$D$17)*(($B210*FixedParams!$B$30)^$B$11*(1+FixedParams!$B$23)^(1-$B$11)+(1-$B210)^$B$11*((1+FixedParams!$B$26)/$B$12)^(1-$B$11))^(1/(1-$B$11))</f>
        <v>4.6769493745046908</v>
      </c>
      <c r="G210" s="23">
        <f>EXP($D210-$D$17)*(($B210*FixedParams!$B$31)^$B$11*(1+FixedParams!$B$25)^(1-$B$11)+(1-$B210)^$B$11*((1+FixedParams!$B$28)/$B$12)^(1-$B$11))^(1/(1-$B$11))</f>
        <v>5.6899252923281542</v>
      </c>
      <c r="H210">
        <f t="shared" ref="H210:H217" si="100">IF(G210&lt;=F210,1,0)</f>
        <v>0</v>
      </c>
      <c r="I210" s="23">
        <f>$B$13*IF(H210=1,1,FixedParams!$B$46)</f>
        <v>0.39101505882574561</v>
      </c>
      <c r="J210">
        <f>EXP($C210*FixedParams!$B$41)*EXP(IF(H210=1,(1-FixedParams!$B$41)*$D210,0))*($B210^((FixedParams!$B$41-1)*$B$11/($B$11-1)))*((1/$B210-1)^$B$11*(I210)^($B$11-1)+1)^((FixedParams!$B$41-$B$11)/($B$11-1))/((1+IF(H210=1,FixedParams!$B$25,FixedParams!$B$24))^FixedParams!$B$41)</f>
        <v>0.13077993588054865</v>
      </c>
      <c r="K210">
        <f t="shared" si="93"/>
        <v>0.98456520465594244</v>
      </c>
      <c r="L210">
        <f>K210*FixedParams!$B$8/K$15</f>
        <v>44.65112945454225</v>
      </c>
      <c r="M210">
        <f t="shared" si="95"/>
        <v>17.238823993031183</v>
      </c>
      <c r="N210">
        <f t="shared" ref="N210:N217" si="101">L210+M210</f>
        <v>61.889953447573433</v>
      </c>
      <c r="O210" s="23">
        <f t="shared" ref="O210:O217" si="102">M210/L210</f>
        <v>0.38607811725303443</v>
      </c>
      <c r="P210" s="23">
        <f t="shared" ref="P210:P217" si="103">(H210*(G210-F210)+F210)*$B$12</f>
        <v>1.8287576347969858</v>
      </c>
      <c r="Q210" s="22">
        <f>IF(H210=1,L210*(1+FixedParams!$B$25)+M210*FixedParams!$B$33*(1+FixedParams!$B$28)/FixedParams!$B$32,L210*(1+FixedParams!$B$23)+M210*FixedParams!$B$33*(1+FixedParams!$B$26)/FixedParams!$B$32)</f>
        <v>95.526990310202166</v>
      </c>
      <c r="R210" s="23">
        <f t="shared" ref="R210:R217" si="104">Q210*$B$12/P210</f>
        <v>20.425064002391277</v>
      </c>
      <c r="S210" s="23">
        <f>R210^((FixedParams!$B$41-1)/FixedParams!$B$41)*EXP($C210)</f>
        <v>0.27823838536857104</v>
      </c>
      <c r="T210" s="7">
        <f>(L210*FixedParams!$B$32*(FixedParams!$C$25-FixedParams!$C$23)+FixedParams!$B$33*(FixedParams!$C$28-FixedParams!$C$26)*M210)/N210</f>
        <v>3727.0562898835665</v>
      </c>
      <c r="U210" s="7">
        <f>(L210*FixedParams!$B$32*(FixedParams!$C$25-FixedParams!$C$23)*$Z$12/$B$12+FixedParams!$B$33*(FixedParams!$C$28-FixedParams!$C$26)*M210)/N210</f>
        <v>2938.8427862244375</v>
      </c>
      <c r="V210" s="14">
        <f t="shared" si="96"/>
        <v>1.2706347571860838E-2</v>
      </c>
      <c r="W210" s="14">
        <f t="shared" ref="W210:W217" si="105">N210/(N$15*COUNT($N$17:$N$217))+W209</f>
        <v>0.97776877435300846</v>
      </c>
      <c r="X210" s="23"/>
      <c r="Y210" s="23">
        <f>EXP(-$D$17)*(($B210*FixedParams!$B$30)^$B$11*(1+FixedParams!$C$24)^(1-$B$11)+(1-$B210)^$B$11*((1+FixedParams!$C$27)/$Z$12)^(1-$B$11))^(1/(1-$B$11))</f>
        <v>6.5542440191514295</v>
      </c>
      <c r="Z210" s="23">
        <f>EXP($D210-$D$17)*(($B210*FixedParams!$C$31)^$B$11*(1+FixedParams!$C$25)^(1-$B$11)+(1-$B210)^$B$11*((1+FixedParams!$C$28)/$Z$12)^(1-$B$11))^(1/(1-$B$11))</f>
        <v>7.2941696003527516</v>
      </c>
      <c r="AA210" s="23">
        <f>EXP($D210-$D$17)*(($B210*FixedParams!$C$30)^$B$11*(1+FixedParams!$C$23)^(1-$B$11)+(1-$B210)^$B$11*((1+FixedParams!$C$26)/$Z$12)^(1-$B$11))^(1/(1-$B$11))</f>
        <v>6.8623096880651344</v>
      </c>
      <c r="AB210">
        <f>IF(FixedParams!$H$6=1,IF(Z210&lt;=MIN(Y210:AA210),1,0),$H210)</f>
        <v>0</v>
      </c>
      <c r="AC210">
        <f>IF(FixedParams!$H$6=1,IF(AA210&lt;=MIN(Y210:AA210),1,0),IF(AA210&lt;=Y210,1,0)*(1-$H210))</f>
        <v>0</v>
      </c>
      <c r="AD210" s="23">
        <f>$Z$13*IF(AB210=1,1,IF(AC210=1,FixedParams!$C$46,FixedParams!$C$47))</f>
        <v>0.47134174698899522</v>
      </c>
      <c r="AE210">
        <f>EXP($C210*FixedParams!$B$41)*EXP(IF(AB210+AC210=1,(1-FixedParams!$B$41)*$D210,0))*($B210^((FixedParams!$B$41-1)*$B$11/($B$11-1)))*((1/$B210-1)^$B$11*(AD210)^($B$11-1)+1)^((FixedParams!$B$41-$B$11)/($B$11-1))/((1+IF(AB210=1,FixedParams!$C$25,IF(AC210=1,FixedParams!$C$23,FixedParams!$C$24)))^FixedParams!$B$41)</f>
        <v>8.0953672510518646E-2</v>
      </c>
      <c r="AF210">
        <f t="shared" ref="AF210:AF217" si="106">AE210/AE$17</f>
        <v>0.8844978726135303</v>
      </c>
      <c r="AG210">
        <f t="shared" ref="AG210:AG217" si="107">AF210*$Z$9/$AF$15</f>
        <v>33.167558829824429</v>
      </c>
      <c r="AH210">
        <f t="shared" ref="AH210:AH217" si="108">(AD210*(1/$B210-1))^$B$11*AG210</f>
        <v>16.947370755342735</v>
      </c>
      <c r="AI210">
        <f t="shared" ref="AI210:AI217" si="109">AG210+AH210</f>
        <v>50.114929585167161</v>
      </c>
      <c r="AJ210" s="23">
        <f t="shared" ref="AJ210:AJ217" si="110">AH210/AG210</f>
        <v>0.51096225809973017</v>
      </c>
      <c r="AK210" s="23">
        <f t="shared" ref="AK210:AK217" si="111">IF(AB210=1,Z210,IF(AC210=1,AA210,Y210))*$Z$12</f>
        <v>2.1562591292661053</v>
      </c>
      <c r="AL210" s="22">
        <f>IF(AB210=1,AG210*(1+FixedParams!$C$25)+AH210*(1+FixedParams!$C$28)/$Z$12,IF(AC210=1,AG210*(1+FixedParams!$C$23)+AH210*(1+FixedParams!$C$26)/$Z$12,AG210*(1+FixedParams!$C$24)+AH210*(1+FixedParams!$C$27)/$Z$12))</f>
        <v>114.67223542003401</v>
      </c>
      <c r="AM210" s="23">
        <f t="shared" ref="AM210:AM217" si="112">AL210*$Z$12/AK210</f>
        <v>17.495875204670895</v>
      </c>
      <c r="AN210" s="23">
        <f>AM210^((FixedParams!$B$41-1)/FixedParams!$B$41)*EXP($C210)</f>
        <v>0.2782815024636735</v>
      </c>
      <c r="AO210" s="23">
        <f t="shared" ref="AO210:AO217" si="113">LN(AI210/$N210)</f>
        <v>-0.2110389041600492</v>
      </c>
      <c r="AP210" s="23">
        <f t="shared" ref="AP210:AP217" si="114">LN(AM210/$R210)</f>
        <v>-0.15479762371615308</v>
      </c>
      <c r="AR210" s="23">
        <f>EXP(-$D$17)*(($B210*FixedParams!$B$30)^$B$11*(1+FixedParams!$C$24)^(1-$B$11)+(1-$B210)^$B$11*((1+FixedParams!$C$27)/$AS$12)^(1-$B$11))^(1/(1-$B$11))</f>
        <v>6.7479151653667273</v>
      </c>
      <c r="AS210" s="23">
        <f>EXP($D210-$D$17)*(($B210*FixedParams!$C$31)^$B$11*(1+FixedParams!$C$25)^(1-$B$11)+(1-$B210)^$B$11*((1+FixedParams!$C$28)/$AS$12)^(1-$B$11))^(1/(1-$B$11))</f>
        <v>7.5042829345011866</v>
      </c>
      <c r="AT210" s="23">
        <f>EXP($D210-$D$17)*(($B210*FixedParams!$C$30)^$B$11*(1+FixedParams!$C$23)^(1-$B$11)+(1-$B210)^$B$11*((1+FixedParams!$C$26)/$AS$12)^(1-$B$11))^(1/(1-$B$11))</f>
        <v>7.0491279163532798</v>
      </c>
      <c r="AU210">
        <f>IF(FixedParams!$H$6=1,IF(AS210&lt;=MIN(AR210:AT210),1,0),$H210)</f>
        <v>0</v>
      </c>
      <c r="AV210">
        <f>IF(FixedParams!$H$6=1,IF(AT210&lt;=MIN(AR210:AT210),1,0),IF(AT210&lt;=AR210,1,0)*(1-$H210))</f>
        <v>0</v>
      </c>
      <c r="AW210" s="23">
        <f>$AS$13*IF(AU210=1,1,IF(AV210=1,FixedParams!$C$46,FixedParams!$C$47))</f>
        <v>0.44550951476843526</v>
      </c>
      <c r="AX210">
        <f>EXP($C210*FixedParams!$B$41)*EXP(IF(AU210+AV210=1,(1-FixedParams!$B$41)*$D210,0))*($B210^((FixedParams!$B$41-1)*$B$11/($B$11-1)))*((1/$B210-1)^$B$11*(AW210)^($B$11-1)+1)^((FixedParams!$B$41-$B$11)/($B$11-1))/((1+IF(AU210=1,FixedParams!$C$25,IF(AV210=1,FixedParams!$C$23,FixedParams!$C$24)))^FixedParams!$B$41)</f>
        <v>8.2143405970526884E-2</v>
      </c>
      <c r="AY210">
        <f t="shared" ref="AY210:AY217" si="115">AX210/AX$17</f>
        <v>0.87358875307730022</v>
      </c>
      <c r="AZ210">
        <f t="shared" ref="AZ210:AZ217" si="116">AY210*$AS$9/$AY$15</f>
        <v>35.908289434221665</v>
      </c>
      <c r="BA210">
        <f t="shared" ref="BA210:BA217" si="117">(AW210*(1/$B210-1))^$B$11*AZ210</f>
        <v>16.860294429120131</v>
      </c>
      <c r="BB210">
        <f t="shared" ref="BB210:BB217" si="118">AZ210+BA210</f>
        <v>52.768583863341796</v>
      </c>
      <c r="BC210" s="23">
        <f t="shared" ref="BC210:BC217" si="119">BA210/AZ210</f>
        <v>0.46953766650470879</v>
      </c>
      <c r="BD210" s="23">
        <f t="shared" ref="BD210:BD217" si="120">IF(AU210=1,AS210,IF(AV210=1,AT210,AR210))*$AS$12</f>
        <v>2.0983070282337852</v>
      </c>
      <c r="BE210" s="22">
        <f>IF(AU210=1,AZ210*(1+FixedParams!$C$25)+BA210*(1+FixedParams!$C$28)/$AS$12,IF(AV210=1,AZ210*(1+FixedParams!$C$23)+BA210*(1+FixedParams!$C$26)/$AS$12,AZ210*(1+FixedParams!$C$24)+BA210*(1+FixedParams!$C$27)/$AS$12))</f>
        <v>122.35338358310142</v>
      </c>
      <c r="BF210" s="23">
        <f t="shared" ref="BF210:BF217" si="121">BE210*$AS$12/BD210</f>
        <v>18.132027535122681</v>
      </c>
      <c r="BG210" s="23">
        <f>BF210^((FixedParams!$B$41-1)/FixedParams!$B$41)*EXP($C210)</f>
        <v>0.27827155395213132</v>
      </c>
      <c r="BH210" s="23">
        <f t="shared" ref="BH210:BH217" si="122">LN(BB210/$N210)</f>
        <v>-0.15944185253117932</v>
      </c>
      <c r="BI210" s="23">
        <f t="shared" ref="BI210:BI217" si="123">LN(BF210/$R210)</f>
        <v>-0.11908292260302453</v>
      </c>
      <c r="BJ210" s="23">
        <f t="shared" si="97"/>
        <v>-0.10540266069378616</v>
      </c>
      <c r="BK210" s="23"/>
    </row>
    <row r="211" spans="1:63">
      <c r="A211">
        <v>0.97</v>
      </c>
      <c r="B211">
        <f t="shared" si="98"/>
        <v>0.42619752188023119</v>
      </c>
      <c r="C211">
        <f>(D211-$D$17)*FixedParams!$B$41+$D$9*($A211-0.5)^2+$A211*$B$10</f>
        <v>-1.2677627801948892</v>
      </c>
      <c r="D211">
        <f>(A211-$B$6)*FixedParams!$B$40/(FixedParams!$B$39*Sectors!$B$6)</f>
        <v>0.24949966707894636</v>
      </c>
      <c r="E211">
        <f t="shared" si="99"/>
        <v>0.2814606071714657</v>
      </c>
      <c r="F211" s="23">
        <f>EXP(-$D$17)*(($B211*FixedParams!$B$30)^$B$11*(1+FixedParams!$B$23)^(1-$B$11)+(1-$B211)^$B$11*((1+FixedParams!$B$26)/$B$12)^(1-$B$11))^(1/(1-$B$11))</f>
        <v>4.6690115468871634</v>
      </c>
      <c r="G211" s="23">
        <f>EXP($D211-$D$17)*(($B211*FixedParams!$B$31)^$B$11*(1+FixedParams!$B$25)^(1-$B$11)+(1-$B211)^$B$11*((1+FixedParams!$B$28)/$B$12)^(1-$B$11))^(1/(1-$B$11))</f>
        <v>5.6948935733023172</v>
      </c>
      <c r="H211">
        <f t="shared" si="100"/>
        <v>0</v>
      </c>
      <c r="I211" s="23">
        <f>$B$13*IF(H211=1,1,FixedParams!$B$46)</f>
        <v>0.39101505882574561</v>
      </c>
      <c r="J211">
        <f>EXP($C211*FixedParams!$B$41)*EXP(IF(H211=1,(1-FixedParams!$B$41)*$D211,0))*($B211^((FixedParams!$B$41-1)*$B$11/($B$11-1)))*((1/$B211-1)^$B$11*(I211)^($B$11-1)+1)^((FixedParams!$B$41-$B$11)/($B$11-1))/((1+IF(H211=1,FixedParams!$B$25,FixedParams!$B$24))^FixedParams!$B$41)</f>
        <v>0.13259697345854679</v>
      </c>
      <c r="K211">
        <f t="shared" ref="K211:K217" si="124">J211/J$17</f>
        <v>0.99824461169039236</v>
      </c>
      <c r="L211">
        <f>K211*FixedParams!$B$8/K$15</f>
        <v>45.271505810997013</v>
      </c>
      <c r="M211">
        <f t="shared" si="95"/>
        <v>17.291888008668963</v>
      </c>
      <c r="N211">
        <f t="shared" si="101"/>
        <v>62.563393819665976</v>
      </c>
      <c r="O211" s="23">
        <f t="shared" si="102"/>
        <v>0.38195963882580969</v>
      </c>
      <c r="P211" s="23">
        <f t="shared" si="103"/>
        <v>1.8256538246641696</v>
      </c>
      <c r="Q211" s="22">
        <f>IF(H211=1,L211*(1+FixedParams!$B$25)+M211*FixedParams!$B$33*(1+FixedParams!$B$28)/FixedParams!$B$32,L211*(1+FixedParams!$B$23)+M211*FixedParams!$B$33*(1+FixedParams!$B$26)/FixedParams!$B$32)</f>
        <v>96.340915516466225</v>
      </c>
      <c r="R211" s="23">
        <f t="shared" si="104"/>
        <v>20.6341137838258</v>
      </c>
      <c r="S211" s="23">
        <f>R211^((FixedParams!$B$41-1)/FixedParams!$B$41)*EXP($C211)</f>
        <v>0.28060907908001642</v>
      </c>
      <c r="T211" s="7">
        <f>(L211*FixedParams!$B$32*(FixedParams!$C$25-FixedParams!$C$23)+FixedParams!$B$33*(FixedParams!$C$28-FixedParams!$C$26)*M211)/N211</f>
        <v>3751.4487641570176</v>
      </c>
      <c r="U211" s="7">
        <f>(L211*FixedParams!$B$32*(FixedParams!$C$25-FixedParams!$C$23)*$Z$12/$B$12+FixedParams!$B$33*(FixedParams!$C$28-FixedParams!$C$26)*M211)/N211</f>
        <v>2960.8862481102146</v>
      </c>
      <c r="V211" s="14">
        <f t="shared" si="96"/>
        <v>2.3431127364200603E-2</v>
      </c>
      <c r="W211" s="14">
        <f t="shared" si="105"/>
        <v>0.98083737511292124</v>
      </c>
      <c r="X211" s="23"/>
      <c r="Y211" s="23">
        <f>EXP(-$D$17)*(($B211*FixedParams!$B$30)^$B$11*(1+FixedParams!$C$24)^(1-$B$11)+(1-$B211)^$B$11*((1+FixedParams!$C$27)/$Z$12)^(1-$B$11))^(1/(1-$B$11))</f>
        <v>6.5463973069309143</v>
      </c>
      <c r="Z211" s="23">
        <f>EXP($D211-$D$17)*(($B211*FixedParams!$C$31)^$B$11*(1+FixedParams!$C$25)^(1-$B$11)+(1-$B211)^$B$11*((1+FixedParams!$C$28)/$Z$12)^(1-$B$11))^(1/(1-$B$11))</f>
        <v>7.3030283555670792</v>
      </c>
      <c r="AA211" s="23">
        <f>EXP($D211-$D$17)*(($B211*FixedParams!$C$30)^$B$11*(1+FixedParams!$C$23)^(1-$B$11)+(1-$B211)^$B$11*((1+FixedParams!$C$26)/$Z$12)^(1-$B$11))^(1/(1-$B$11))</f>
        <v>6.8666212550781118</v>
      </c>
      <c r="AB211">
        <f>IF(FixedParams!$H$6=1,IF(Z211&lt;=MIN(Y211:AA211),1,0),$H211)</f>
        <v>0</v>
      </c>
      <c r="AC211">
        <f>IF(FixedParams!$H$6=1,IF(AA211&lt;=MIN(Y211:AA211),1,0),IF(AA211&lt;=Y211,1,0)*(1-$H211))</f>
        <v>0</v>
      </c>
      <c r="AD211" s="23">
        <f>$Z$13*IF(AB211=1,1,IF(AC211=1,FixedParams!$C$46,FixedParams!$C$47))</f>
        <v>0.47134174698899522</v>
      </c>
      <c r="AE211">
        <f>EXP($C211*FixedParams!$B$41)*EXP(IF(AB211+AC211=1,(1-FixedParams!$B$41)*$D211,0))*($B211^((FixedParams!$B$41-1)*$B$11/($B$11-1)))*((1/$B211-1)^$B$11*(AD211)^($B$11-1)+1)^((FixedParams!$B$41-$B$11)/($B$11-1))/((1+IF(AB211=1,FixedParams!$C$25,IF(AC211=1,FixedParams!$C$23,FixedParams!$C$24)))^FixedParams!$B$41)</f>
        <v>8.2099025338146947E-2</v>
      </c>
      <c r="AF211">
        <f t="shared" si="106"/>
        <v>0.89701196997331956</v>
      </c>
      <c r="AG211">
        <f t="shared" si="107"/>
        <v>33.636821756547505</v>
      </c>
      <c r="AH211">
        <f t="shared" si="108"/>
        <v>17.003802956013686</v>
      </c>
      <c r="AI211">
        <f t="shared" si="109"/>
        <v>50.640624712561191</v>
      </c>
      <c r="AJ211" s="23">
        <f t="shared" si="110"/>
        <v>0.50551158129866558</v>
      </c>
      <c r="AK211" s="23">
        <f t="shared" si="111"/>
        <v>2.1536776652847869</v>
      </c>
      <c r="AL211" s="22">
        <f>IF(AB211=1,AG211*(1+FixedParams!$C$25)+AH211*(1+FixedParams!$C$28)/$Z$12,IF(AC211=1,AG211*(1+FixedParams!$C$23)+AH211*(1+FixedParams!$C$26)/$Z$12,AG211*(1+FixedParams!$C$24)+AH211*(1+FixedParams!$C$27)/$Z$12))</f>
        <v>115.64934309077546</v>
      </c>
      <c r="AM211" s="23">
        <f t="shared" si="112"/>
        <v>17.666105136688419</v>
      </c>
      <c r="AN211" s="23">
        <f>AM211^((FixedParams!$B$41-1)/FixedParams!$B$41)*EXP($C211)</f>
        <v>0.28065270408616505</v>
      </c>
      <c r="AO211" s="23">
        <f t="shared" si="113"/>
        <v>-0.2114262296953876</v>
      </c>
      <c r="AP211" s="23">
        <f t="shared" si="114"/>
        <v>-0.15529787538513926</v>
      </c>
      <c r="AR211" s="23">
        <f>EXP(-$D$17)*(($B211*FixedParams!$B$30)^$B$11*(1+FixedParams!$C$24)^(1-$B$11)+(1-$B211)^$B$11*((1+FixedParams!$C$27)/$AS$12)^(1-$B$11))^(1/(1-$B$11))</f>
        <v>6.7388190839099167</v>
      </c>
      <c r="AS211" s="23">
        <f>EXP($D211-$D$17)*(($B211*FixedParams!$C$31)^$B$11*(1+FixedParams!$C$25)^(1-$B$11)+(1-$B211)^$B$11*((1+FixedParams!$C$28)/$AS$12)^(1-$B$11))^(1/(1-$B$11))</f>
        <v>7.5122615452080925</v>
      </c>
      <c r="AT211" s="23">
        <f>EXP($D211-$D$17)*(($B211*FixedParams!$C$30)^$B$11*(1+FixedParams!$C$23)^(1-$B$11)+(1-$B211)^$B$11*((1+FixedParams!$C$26)/$AS$12)^(1-$B$11))^(1/(1-$B$11))</f>
        <v>7.0524936147491086</v>
      </c>
      <c r="AU211">
        <f>IF(FixedParams!$H$6=1,IF(AS211&lt;=MIN(AR211:AT211),1,0),$H211)</f>
        <v>0</v>
      </c>
      <c r="AV211">
        <f>IF(FixedParams!$H$6=1,IF(AT211&lt;=MIN(AR211:AT211),1,0),IF(AT211&lt;=AR211,1,0)*(1-$H211))</f>
        <v>0</v>
      </c>
      <c r="AW211" s="23">
        <f>$AS$13*IF(AU211=1,1,IF(AV211=1,FixedParams!$C$46,FixedParams!$C$47))</f>
        <v>0.44550951476843526</v>
      </c>
      <c r="AX211">
        <f>EXP($C211*FixedParams!$B$41)*EXP(IF(AU211+AV211=1,(1-FixedParams!$B$41)*$D211,0))*($B211^((FixedParams!$B$41-1)*$B$11/($B$11-1)))*((1/$B211-1)^$B$11*(AW211)^($B$11-1)+1)^((FixedParams!$B$41-$B$11)/($B$11-1))/((1+IF(AU211=1,FixedParams!$C$25,IF(AV211=1,FixedParams!$C$23,FixedParams!$C$24)))^FixedParams!$B$41)</f>
        <v>8.3299290346493582E-2</v>
      </c>
      <c r="AY211">
        <f t="shared" si="115"/>
        <v>0.88588149378815639</v>
      </c>
      <c r="AZ211">
        <f t="shared" si="116"/>
        <v>36.413574432260333</v>
      </c>
      <c r="BA211">
        <f t="shared" si="117"/>
        <v>16.915157147123541</v>
      </c>
      <c r="BB211">
        <f t="shared" si="118"/>
        <v>53.32873157938387</v>
      </c>
      <c r="BC211" s="23">
        <f t="shared" si="119"/>
        <v>0.46452888547348115</v>
      </c>
      <c r="BD211" s="23">
        <f t="shared" si="120"/>
        <v>2.0954785440008812</v>
      </c>
      <c r="BE211" s="22">
        <f>IF(AU211=1,AZ211*(1+FixedParams!$C$25)+BA211*(1+FixedParams!$C$28)/$AS$12,IF(AV211=1,AZ211*(1+FixedParams!$C$23)+BA211*(1+FixedParams!$C$26)/$AS$12,AZ211*(1+FixedParams!$C$24)+BA211*(1+FixedParams!$C$27)/$AS$12))</f>
        <v>123.39592271923364</v>
      </c>
      <c r="BF211" s="23">
        <f t="shared" si="121"/>
        <v>18.311208712200408</v>
      </c>
      <c r="BG211" s="23">
        <f>BF211^((FixedParams!$B$41-1)/FixedParams!$B$41)*EXP($C211)</f>
        <v>0.28064262843304577</v>
      </c>
      <c r="BH211" s="23">
        <f t="shared" si="122"/>
        <v>-0.15970510384462902</v>
      </c>
      <c r="BI211" s="23">
        <f t="shared" si="123"/>
        <v>-0.11943234476673432</v>
      </c>
      <c r="BJ211" s="23">
        <f t="shared" si="97"/>
        <v>-0.10575208285749596</v>
      </c>
      <c r="BK211" s="23"/>
    </row>
    <row r="212" spans="1:63">
      <c r="A212">
        <v>0.97499999999999998</v>
      </c>
      <c r="B212">
        <f t="shared" si="98"/>
        <v>0.42794511170973026</v>
      </c>
      <c r="C212">
        <f>(D212-$D$17)*FixedParams!$B$41+$D$9*($A212-0.5)^2+$A212*$B$10</f>
        <v>-1.2590558131983771</v>
      </c>
      <c r="D212">
        <f>(A212-$B$6)*FixedParams!$B$40/(FixedParams!$B$39*Sectors!$B$6)</f>
        <v>0.25218613812031415</v>
      </c>
      <c r="E212">
        <f t="shared" si="99"/>
        <v>0.28392197536480346</v>
      </c>
      <c r="F212" s="23">
        <f>EXP(-$D$17)*(($B212*FixedParams!$B$30)^$B$11*(1+FixedParams!$B$23)^(1-$B$11)+(1-$B212)^$B$11*((1+FixedParams!$B$26)/$B$12)^(1-$B$11))^(1/(1-$B$11))</f>
        <v>4.6610024771422509</v>
      </c>
      <c r="G212" s="23">
        <f>EXP($D212-$D$17)*(($B212*FixedParams!$B$31)^$B$11*(1+FixedParams!$B$25)^(1-$B$11)+(1-$B212)^$B$11*((1+FixedParams!$B$28)/$B$12)^(1-$B$11))^(1/(1-$B$11))</f>
        <v>5.6997634093965512</v>
      </c>
      <c r="H212">
        <f t="shared" si="100"/>
        <v>0</v>
      </c>
      <c r="I212" s="23">
        <f>$B$13*IF(H212=1,1,FixedParams!$B$46)</f>
        <v>0.39101505882574561</v>
      </c>
      <c r="J212">
        <f>EXP($C212*FixedParams!$B$41)*EXP(IF(H212=1,(1-FixedParams!$B$41)*$D212,0))*($B212^((FixedParams!$B$41-1)*$B$11/($B$11-1)))*((1/$B212-1)^$B$11*(I212)^($B$11-1)+1)^((FixedParams!$B$41-$B$11)/($B$11-1))/((1+IF(H212=1,FixedParams!$B$25,FixedParams!$B$24))^FixedParams!$B$41)</f>
        <v>0.13446318360269316</v>
      </c>
      <c r="K212">
        <f t="shared" si="124"/>
        <v>1.0122942100491246</v>
      </c>
      <c r="L212">
        <f>K212*FixedParams!$B$8/K$15</f>
        <v>45.908670756633398</v>
      </c>
      <c r="M212">
        <f t="shared" si="95"/>
        <v>17.348398521179075</v>
      </c>
      <c r="N212">
        <f t="shared" si="101"/>
        <v>63.257069277812477</v>
      </c>
      <c r="O212" s="23">
        <f t="shared" si="102"/>
        <v>0.37788936676351892</v>
      </c>
      <c r="P212" s="23">
        <f t="shared" si="103"/>
        <v>1.8225221577867232</v>
      </c>
      <c r="Q212" s="22">
        <f>IF(H212=1,L212*(1+FixedParams!$B$25)+M212*FixedParams!$B$33*(1+FixedParams!$B$28)/FixedParams!$B$32,L212*(1+FixedParams!$B$23)+M212*FixedParams!$B$33*(1+FixedParams!$B$26)/FixedParams!$B$32)</f>
        <v>97.182402158158482</v>
      </c>
      <c r="R212" s="23">
        <f t="shared" si="104"/>
        <v>20.85010738242363</v>
      </c>
      <c r="S212" s="23">
        <f>R212^((FixedParams!$B$41-1)/FixedParams!$B$41)*EXP($C212)</f>
        <v>0.28306005009599194</v>
      </c>
      <c r="T212" s="7">
        <f>(L212*FixedParams!$B$32*(FixedParams!$C$25-FixedParams!$C$23)+FixedParams!$B$33*(FixedParams!$C$28-FixedParams!$C$26)*M212)/N212</f>
        <v>3775.698993911873</v>
      </c>
      <c r="U212" s="7">
        <f>(L212*FixedParams!$B$32*(FixedParams!$C$25-FixedParams!$C$23)*$Z$12/$B$12+FixedParams!$B$33*(FixedParams!$C$28-FixedParams!$C$26)*M212)/N212</f>
        <v>2982.8011637243435</v>
      </c>
      <c r="V212" s="14">
        <f t="shared" si="96"/>
        <v>3.4144600604073962E-2</v>
      </c>
      <c r="W212" s="14">
        <f t="shared" si="105"/>
        <v>0.98393999917157215</v>
      </c>
      <c r="X212" s="23"/>
      <c r="Y212" s="23">
        <f>EXP(-$D$17)*(($B212*FixedParams!$B$30)^$B$11*(1+FixedParams!$C$24)^(1-$B$11)+(1-$B212)^$B$11*((1+FixedParams!$C$27)/$Z$12)^(1-$B$11))^(1/(1-$B$11))</f>
        <v>6.5384381078007001</v>
      </c>
      <c r="Z212" s="23">
        <f>EXP($D212-$D$17)*(($B212*FixedParams!$C$31)^$B$11*(1+FixedParams!$C$25)^(1-$B$11)+(1-$B212)^$B$11*((1+FixedParams!$C$28)/$Z$12)^(1-$B$11))^(1/(1-$B$11))</f>
        <v>7.3117632147297389</v>
      </c>
      <c r="AA212" s="23">
        <f>EXP($D212-$D$17)*(($B212*FixedParams!$C$30)^$B$11*(1+FixedParams!$C$23)^(1-$B$11)+(1-$B212)^$B$11*((1+FixedParams!$C$26)/$Z$12)^(1-$B$11))^(1/(1-$B$11))</f>
        <v>6.8708140121916061</v>
      </c>
      <c r="AB212">
        <f>IF(FixedParams!$H$6=1,IF(Z212&lt;=MIN(Y212:AA212),1,0),$H212)</f>
        <v>0</v>
      </c>
      <c r="AC212">
        <f>IF(FixedParams!$H$6=1,IF(AA212&lt;=MIN(Y212:AA212),1,0),IF(AA212&lt;=Y212,1,0)*(1-$H212))</f>
        <v>0</v>
      </c>
      <c r="AD212" s="23">
        <f>$Z$13*IF(AB212=1,1,IF(AC212=1,FixedParams!$C$46,FixedParams!$C$47))</f>
        <v>0.47134174698899522</v>
      </c>
      <c r="AE212">
        <f>EXP($C212*FixedParams!$B$41)*EXP(IF(AB212+AC212=1,(1-FixedParams!$B$41)*$D212,0))*($B212^((FixedParams!$B$41-1)*$B$11/($B$11-1)))*((1/$B212-1)^$B$11*(AD212)^($B$11-1)+1)^((FixedParams!$B$41-$B$11)/($B$11-1))/((1+IF(AB212=1,FixedParams!$C$25,IF(AC212=1,FixedParams!$C$23,FixedParams!$C$24)))^FixedParams!$B$41)</f>
        <v>8.3275381834503837E-2</v>
      </c>
      <c r="AF212">
        <f t="shared" si="106"/>
        <v>0.90986481266958608</v>
      </c>
      <c r="AG212">
        <f t="shared" si="107"/>
        <v>34.118787207746692</v>
      </c>
      <c r="AH212">
        <f t="shared" si="108"/>
        <v>17.063648356764293</v>
      </c>
      <c r="AI212">
        <f t="shared" si="109"/>
        <v>51.182435564510982</v>
      </c>
      <c r="AJ212" s="23">
        <f t="shared" si="110"/>
        <v>0.50012470410700827</v>
      </c>
      <c r="AK212" s="23">
        <f t="shared" si="111"/>
        <v>2.1510591946059376</v>
      </c>
      <c r="AL212" s="22">
        <f>IF(AB212=1,AG212*(1+FixedParams!$C$25)+AH212*(1+FixedParams!$C$28)/$Z$12,IF(AC212=1,AG212*(1+FixedParams!$C$23)+AH212*(1+FixedParams!$C$26)/$Z$12,AG212*(1+FixedParams!$C$24)+AH212*(1+FixedParams!$C$27)/$Z$12))</f>
        <v>116.65953693807197</v>
      </c>
      <c r="AM212" s="23">
        <f t="shared" si="112"/>
        <v>17.842110763255683</v>
      </c>
      <c r="AN212" s="23">
        <f>AM212^((FixedParams!$B$41-1)/FixedParams!$B$41)*EXP($C212)</f>
        <v>0.28310419777664325</v>
      </c>
      <c r="AO212" s="23">
        <f t="shared" si="113"/>
        <v>-0.21181047079242021</v>
      </c>
      <c r="AP212" s="23">
        <f t="shared" si="114"/>
        <v>-0.15579766198866338</v>
      </c>
      <c r="AR212" s="23">
        <f>EXP(-$D$17)*(($B212*FixedParams!$B$30)^$B$11*(1+FixedParams!$C$24)^(1-$B$11)+(1-$B212)^$B$11*((1+FixedParams!$C$27)/$AS$12)^(1-$B$11))^(1/(1-$B$11))</f>
        <v>6.7296105864168103</v>
      </c>
      <c r="AS212" s="23">
        <f>EXP($D212-$D$17)*(($B212*FixedParams!$C$31)^$B$11*(1+FixedParams!$C$25)^(1-$B$11)+(1-$B212)^$B$11*((1+FixedParams!$C$28)/$AS$12)^(1-$B$11))^(1/(1-$B$11))</f>
        <v>7.520111316843324</v>
      </c>
      <c r="AT212" s="23">
        <f>EXP($D212-$D$17)*(($B212*FixedParams!$C$30)^$B$11*(1+FixedParams!$C$23)^(1-$B$11)+(1-$B212)^$B$11*((1+FixedParams!$C$26)/$AS$12)^(1-$B$11))^(1/(1-$B$11))</f>
        <v>7.0557378472777668</v>
      </c>
      <c r="AU212">
        <f>IF(FixedParams!$H$6=1,IF(AS212&lt;=MIN(AR212:AT212),1,0),$H212)</f>
        <v>0</v>
      </c>
      <c r="AV212">
        <f>IF(FixedParams!$H$6=1,IF(AT212&lt;=MIN(AR212:AT212),1,0),IF(AT212&lt;=AR212,1,0)*(1-$H212))</f>
        <v>0</v>
      </c>
      <c r="AW212" s="23">
        <f>$AS$13*IF(AU212=1,1,IF(AV212=1,FixedParams!$C$46,FixedParams!$C$47))</f>
        <v>0.44550951476843526</v>
      </c>
      <c r="AX212">
        <f>EXP($C212*FixedParams!$B$41)*EXP(IF(AU212+AV212=1,(1-FixedParams!$B$41)*$D212,0))*($B212^((FixedParams!$B$41-1)*$B$11/($B$11-1)))*((1/$B212-1)^$B$11*(AW212)^($B$11-1)+1)^((FixedParams!$B$41-$B$11)/($B$11-1))/((1+IF(AU212=1,FixedParams!$C$25,IF(AV212=1,FixedParams!$C$23,FixedParams!$C$24)))^FixedParams!$B$41)</f>
        <v>8.4486458773552722E-2</v>
      </c>
      <c r="AY212">
        <f t="shared" si="115"/>
        <v>0.89850693795660797</v>
      </c>
      <c r="AZ212">
        <f t="shared" si="116"/>
        <v>36.932534986456304</v>
      </c>
      <c r="BA212">
        <f t="shared" si="117"/>
        <v>16.973407587810396</v>
      </c>
      <c r="BB212">
        <f t="shared" si="118"/>
        <v>53.905942574266703</v>
      </c>
      <c r="BC212" s="23">
        <f t="shared" si="119"/>
        <v>0.4595787317072817</v>
      </c>
      <c r="BD212" s="23">
        <f t="shared" si="120"/>
        <v>2.092615103288344</v>
      </c>
      <c r="BE212" s="22">
        <f>IF(AU212=1,AZ212*(1+FixedParams!$C$25)+BA212*(1+FixedParams!$C$28)/$AS$12,IF(AV212=1,AZ212*(1+FixedParams!$C$23)+BA212*(1+FixedParams!$C$26)/$AS$12,AZ212*(1+FixedParams!$C$24)+BA212*(1+FixedParams!$C$27)/$AS$12))</f>
        <v>124.47376394868746</v>
      </c>
      <c r="BF212" s="23">
        <f t="shared" si="121"/>
        <v>18.496428931553332</v>
      </c>
      <c r="BG212" s="23">
        <f>BF212^((FixedParams!$B$41-1)/FixedParams!$B$41)*EXP($C212)</f>
        <v>0.28309399140356861</v>
      </c>
      <c r="BH212" s="23">
        <f t="shared" si="122"/>
        <v>-0.15996616492093244</v>
      </c>
      <c r="BI212" s="23">
        <f t="shared" si="123"/>
        <v>-0.11978141574308973</v>
      </c>
      <c r="BJ212" s="23">
        <f t="shared" si="97"/>
        <v>-0.10610115383385137</v>
      </c>
      <c r="BK212" s="23"/>
    </row>
    <row r="213" spans="1:63">
      <c r="A213">
        <v>0.98</v>
      </c>
      <c r="B213">
        <f t="shared" si="98"/>
        <v>0.42969270153922934</v>
      </c>
      <c r="C213">
        <f>(D213-$D$17)*FixedParams!$B$41+$D$9*($A213-0.5)^2+$A213*$B$10</f>
        <v>-1.2501363478635594</v>
      </c>
      <c r="D213">
        <f>(A213-$B$6)*FixedParams!$B$40/(FixedParams!$B$39*Sectors!$B$6)</f>
        <v>0.25487260916168192</v>
      </c>
      <c r="E213">
        <f t="shared" si="99"/>
        <v>0.28646573520628571</v>
      </c>
      <c r="F213" s="23">
        <f>EXP(-$D$17)*(($B213*FixedParams!$B$30)^$B$11*(1+FixedParams!$B$23)^(1-$B$11)+(1-$B213)^$B$11*((1+FixedParams!$B$26)/$B$12)^(1-$B$11))^(1/(1-$B$11))</f>
        <v>4.6529228741104935</v>
      </c>
      <c r="G213" s="23">
        <f>EXP($D213-$D$17)*(($B213*FixedParams!$B$31)^$B$11*(1+FixedParams!$B$25)^(1-$B$11)+(1-$B213)^$B$11*((1+FixedParams!$B$28)/$B$12)^(1-$B$11))^(1/(1-$B$11))</f>
        <v>5.7045349226711153</v>
      </c>
      <c r="H213">
        <f t="shared" si="100"/>
        <v>0</v>
      </c>
      <c r="I213" s="23">
        <f>$B$13*IF(H213=1,1,FixedParams!$B$46)</f>
        <v>0.39101505882574561</v>
      </c>
      <c r="J213">
        <f>EXP($C213*FixedParams!$B$41)*EXP(IF(H213=1,(1-FixedParams!$B$41)*$D213,0))*($B213^((FixedParams!$B$41-1)*$B$11/($B$11-1)))*((1/$B213-1)^$B$11*(I213)^($B$11-1)+1)^((FixedParams!$B$41-$B$11)/($B$11-1))/((1+IF(H213=1,FixedParams!$B$25,FixedParams!$B$24))^FixedParams!$B$41)</f>
        <v>0.13637995971507785</v>
      </c>
      <c r="K213">
        <f t="shared" si="124"/>
        <v>1.0267244898367931</v>
      </c>
      <c r="L213">
        <f>K213*FixedParams!$B$8/K$15</f>
        <v>46.563100029390014</v>
      </c>
      <c r="M213">
        <f t="shared" si="95"/>
        <v>17.408387294083703</v>
      </c>
      <c r="N213">
        <f t="shared" si="101"/>
        <v>63.971487323473717</v>
      </c>
      <c r="O213" s="23">
        <f t="shared" si="102"/>
        <v>0.37386658712791371</v>
      </c>
      <c r="P213" s="23">
        <f t="shared" si="103"/>
        <v>1.819362911331972</v>
      </c>
      <c r="Q213" s="22">
        <f>IF(H213=1,L213*(1+FixedParams!$B$25)+M213*FixedParams!$B$33*(1+FixedParams!$B$28)/FixedParams!$B$32,L213*(1+FixedParams!$B$23)+M213*FixedParams!$B$33*(1+FixedParams!$B$26)/FixedParams!$B$32)</f>
        <v>98.052049815033712</v>
      </c>
      <c r="R213" s="23">
        <f t="shared" si="104"/>
        <v>21.073216227289919</v>
      </c>
      <c r="S213" s="23">
        <f>R213^((FixedParams!$B$41-1)/FixedParams!$B$41)*EXP($C213)</f>
        <v>0.28559304479312181</v>
      </c>
      <c r="T213" s="7">
        <f>(L213*FixedParams!$B$32*(FixedParams!$C$25-FixedParams!$C$23)+FixedParams!$B$33*(FixedParams!$C$28-FixedParams!$C$26)*M213)/N213</f>
        <v>3799.8074533562894</v>
      </c>
      <c r="U213" s="7">
        <f>(L213*FixedParams!$B$32*(FixedParams!$C$25-FixedParams!$C$23)*$Z$12/$B$12+FixedParams!$B$33*(FixedParams!$C$28-FixedParams!$C$26)*M213)/N213</f>
        <v>3004.587961608403</v>
      </c>
      <c r="V213" s="14">
        <f t="shared" si="96"/>
        <v>4.4847057998682591E-2</v>
      </c>
      <c r="W213" s="14">
        <f t="shared" si="105"/>
        <v>0.98707766390854901</v>
      </c>
      <c r="X213" s="23"/>
      <c r="Y213" s="23">
        <f>EXP(-$D$17)*(($B213*FixedParams!$B$30)^$B$11*(1+FixedParams!$C$24)^(1-$B$11)+(1-$B213)^$B$11*((1+FixedParams!$C$27)/$Z$12)^(1-$B$11))^(1/(1-$B$11))</f>
        <v>6.5303671704858619</v>
      </c>
      <c r="Z213" s="23">
        <f>EXP($D213-$D$17)*(($B213*FixedParams!$C$31)^$B$11*(1+FixedParams!$C$25)^(1-$B$11)+(1-$B213)^$B$11*((1+FixedParams!$C$28)/$Z$12)^(1-$B$11))^(1/(1-$B$11))</f>
        <v>7.3203741232891817</v>
      </c>
      <c r="AA213" s="23">
        <f>EXP($D213-$D$17)*(($B213*FixedParams!$C$30)^$B$11*(1+FixedParams!$C$23)^(1-$B$11)+(1-$B213)^$B$11*((1+FixedParams!$C$26)/$Z$12)^(1-$B$11))^(1/(1-$B$11))</f>
        <v>6.8748882471907695</v>
      </c>
      <c r="AB213">
        <f>IF(FixedParams!$H$6=1,IF(Z213&lt;=MIN(Y213:AA213),1,0),$H213)</f>
        <v>0</v>
      </c>
      <c r="AC213">
        <f>IF(FixedParams!$H$6=1,IF(AA213&lt;=MIN(Y213:AA213),1,0),IF(AA213&lt;=Y213,1,0)*(1-$H213))</f>
        <v>0</v>
      </c>
      <c r="AD213" s="23">
        <f>$Z$13*IF(AB213=1,1,IF(AC213=1,FixedParams!$C$46,FixedParams!$C$47))</f>
        <v>0.47134174698899522</v>
      </c>
      <c r="AE213">
        <f>EXP($C213*FixedParams!$B$41)*EXP(IF(AB213+AC213=1,(1-FixedParams!$B$41)*$D213,0))*($B213^((FixedParams!$B$41-1)*$B$11/($B$11-1)))*((1/$B213-1)^$B$11*(AD213)^($B$11-1)+1)^((FixedParams!$B$41-$B$11)/($B$11-1))/((1+IF(AB213=1,FixedParams!$C$25,IF(AC213=1,FixedParams!$C$23,FixedParams!$C$24)))^FixedParams!$B$41)</f>
        <v>8.4483626819760502E-2</v>
      </c>
      <c r="AF213">
        <f t="shared" si="106"/>
        <v>0.92306606822617154</v>
      </c>
      <c r="AG213">
        <f t="shared" si="107"/>
        <v>34.613817703418569</v>
      </c>
      <c r="AH213">
        <f t="shared" si="108"/>
        <v>17.126940594157496</v>
      </c>
      <c r="AI213">
        <f t="shared" si="109"/>
        <v>51.740758297576065</v>
      </c>
      <c r="AJ213" s="23">
        <f t="shared" si="110"/>
        <v>0.4948006816499177</v>
      </c>
      <c r="AK213" s="23">
        <f t="shared" si="111"/>
        <v>2.1484039635501513</v>
      </c>
      <c r="AL213" s="22">
        <f>IF(AB213=1,AG213*(1+FixedParams!$C$25)+AH213*(1+FixedParams!$C$28)/$Z$12,IF(AC213=1,AG213*(1+FixedParams!$C$23)+AH213*(1+FixedParams!$C$26)/$Z$12,AG213*(1+FixedParams!$C$24)+AH213*(1+FixedParams!$C$27)/$Z$12))</f>
        <v>117.70353675526118</v>
      </c>
      <c r="AM213" s="23">
        <f t="shared" si="112"/>
        <v>18.024030453789017</v>
      </c>
      <c r="AN213" s="23">
        <f>AM213^((FixedParams!$B$41-1)/FixedParams!$B$41)*EXP($C213)</f>
        <v>0.2856377302977024</v>
      </c>
      <c r="AO213" s="23">
        <f t="shared" si="113"/>
        <v>-0.21219164094382342</v>
      </c>
      <c r="AP213" s="23">
        <f t="shared" si="114"/>
        <v>-0.1562969682784629</v>
      </c>
      <c r="AR213" s="23">
        <f>EXP(-$D$17)*(($B213*FixedParams!$B$30)^$B$11*(1+FixedParams!$C$24)^(1-$B$11)+(1-$B213)^$B$11*((1+FixedParams!$C$27)/$AS$12)^(1-$B$11))^(1/(1-$B$11))</f>
        <v>6.7202905234777752</v>
      </c>
      <c r="AS213" s="23">
        <f>EXP($D213-$D$17)*(($B213*FixedParams!$C$31)^$B$11*(1+FixedParams!$C$25)^(1-$B$11)+(1-$B213)^$B$11*((1+FixedParams!$C$28)/$AS$12)^(1-$B$11))^(1/(1-$B$11))</f>
        <v>7.5278322896407284</v>
      </c>
      <c r="AT213" s="23">
        <f>EXP($D213-$D$17)*(($B213*FixedParams!$C$30)^$B$11*(1+FixedParams!$C$23)^(1-$B$11)+(1-$B213)^$B$11*((1+FixedParams!$C$26)/$AS$12)^(1-$B$11))^(1/(1-$B$11))</f>
        <v>7.0588609967883595</v>
      </c>
      <c r="AU213">
        <f>IF(FixedParams!$H$6=1,IF(AS213&lt;=MIN(AR213:AT213),1,0),$H213)</f>
        <v>0</v>
      </c>
      <c r="AV213">
        <f>IF(FixedParams!$H$6=1,IF(AT213&lt;=MIN(AR213:AT213),1,0),IF(AT213&lt;=AR213,1,0)*(1-$H213))</f>
        <v>0</v>
      </c>
      <c r="AW213" s="23">
        <f>$AS$13*IF(AU213=1,1,IF(AV213=1,FixedParams!$C$46,FixedParams!$C$47))</f>
        <v>0.44550951476843526</v>
      </c>
      <c r="AX213">
        <f>EXP($C213*FixedParams!$B$41)*EXP(IF(AU213+AV213=1,(1-FixedParams!$B$41)*$D213,0))*($B213^((FixedParams!$B$41-1)*$B$11/($B$11-1)))*((1/$B213-1)^$B$11*(AW213)^($B$11-1)+1)^((FixedParams!$B$41-$B$11)/($B$11-1))/((1+IF(AU213=1,FixedParams!$C$25,IF(AV213=1,FixedParams!$C$23,FixedParams!$C$24)))^FixedParams!$B$41)</f>
        <v>8.5705802163942801E-2</v>
      </c>
      <c r="AY213">
        <f t="shared" si="115"/>
        <v>0.91147456036522967</v>
      </c>
      <c r="AZ213">
        <f t="shared" si="116"/>
        <v>37.465560551497298</v>
      </c>
      <c r="BA213">
        <f t="shared" si="117"/>
        <v>17.035078488335639</v>
      </c>
      <c r="BB213">
        <f t="shared" si="118"/>
        <v>54.500639039832933</v>
      </c>
      <c r="BC213" s="23">
        <f t="shared" si="119"/>
        <v>0.45468633693390287</v>
      </c>
      <c r="BD213" s="23">
        <f t="shared" si="120"/>
        <v>2.0897169705926442</v>
      </c>
      <c r="BE213" s="22">
        <f>IF(AU213=1,AZ213*(1+FixedParams!$C$25)+BA213*(1+FixedParams!$C$28)/$AS$12,IF(AV213=1,AZ213*(1+FixedParams!$C$23)+BA213*(1+FixedParams!$C$26)/$AS$12,AZ213*(1+FixedParams!$C$24)+BA213*(1+FixedParams!$C$27)/$AS$12))</f>
        <v>125.58767526371076</v>
      </c>
      <c r="BF213" s="23">
        <f t="shared" si="121"/>
        <v>18.687834227547452</v>
      </c>
      <c r="BG213" s="23">
        <f>BF213^((FixedParams!$B$41-1)/FixedParams!$B$41)*EXP($C213)</f>
        <v>0.285627389528892</v>
      </c>
      <c r="BH213" s="23">
        <f t="shared" si="122"/>
        <v>-0.16022504641765259</v>
      </c>
      <c r="BI213" s="23">
        <f t="shared" si="123"/>
        <v>-0.12013012495419369</v>
      </c>
      <c r="BJ213" s="23">
        <f t="shared" si="97"/>
        <v>-0.10644986304495532</v>
      </c>
      <c r="BK213" s="23"/>
    </row>
    <row r="214" spans="1:63">
      <c r="A214">
        <v>0.98499999999999999</v>
      </c>
      <c r="B214">
        <f t="shared" si="98"/>
        <v>0.43144029136872841</v>
      </c>
      <c r="C214">
        <f>(D214-$D$17)*FixedParams!$B$41+$D$9*($A214-0.5)^2+$A214*$B$10</f>
        <v>-1.241004384190437</v>
      </c>
      <c r="D214">
        <f>(A214-$B$6)*FixedParams!$B$40/(FixedParams!$B$39*Sectors!$B$6)</f>
        <v>0.25755908020304968</v>
      </c>
      <c r="E214">
        <f t="shared" si="99"/>
        <v>0.28909371092034075</v>
      </c>
      <c r="F214" s="23">
        <f>EXP(-$D$17)*(($B214*FixedParams!$B$30)^$B$11*(1+FixedParams!$B$23)^(1-$B$11)+(1-$B214)^$B$11*((1+FixedParams!$B$26)/$B$12)^(1-$B$11))^(1/(1-$B$11))</f>
        <v>4.6447734483899659</v>
      </c>
      <c r="G214" s="23">
        <f>EXP($D214-$D$17)*(($B214*FixedParams!$B$31)^$B$11*(1+FixedParams!$B$25)^(1-$B$11)+(1-$B214)^$B$11*((1+FixedParams!$B$28)/$B$12)^(1-$B$11))^(1/(1-$B$11))</f>
        <v>5.7092082422549497</v>
      </c>
      <c r="H214">
        <f t="shared" si="100"/>
        <v>0</v>
      </c>
      <c r="I214" s="23">
        <f>$B$13*IF(H214=1,1,FixedParams!$B$46)</f>
        <v>0.39101505882574561</v>
      </c>
      <c r="J214">
        <f>EXP($C214*FixedParams!$B$41)*EXP(IF(H214=1,(1-FixedParams!$B$41)*$D214,0))*($B214^((FixedParams!$B$41-1)*$B$11/($B$11-1)))*((1/$B214-1)^$B$11*(I214)^($B$11-1)+1)^((FixedParams!$B$41-$B$11)/($B$11-1))/((1+IF(H214=1,FixedParams!$B$25,FixedParams!$B$24))^FixedParams!$B$41)</f>
        <v>0.13834874318272131</v>
      </c>
      <c r="K214">
        <f t="shared" si="124"/>
        <v>1.0415463024083644</v>
      </c>
      <c r="L214">
        <f>K214*FixedParams!$B$8/K$15</f>
        <v>47.235285750309799</v>
      </c>
      <c r="M214">
        <f t="shared" si="95"/>
        <v>17.471888153922428</v>
      </c>
      <c r="N214">
        <f t="shared" si="101"/>
        <v>64.707173904232235</v>
      </c>
      <c r="O214" s="23">
        <f t="shared" si="102"/>
        <v>0.36989059929224283</v>
      </c>
      <c r="P214" s="23">
        <f t="shared" si="103"/>
        <v>1.8161763631544638</v>
      </c>
      <c r="Q214" s="22">
        <f>IF(H214=1,L214*(1+FixedParams!$B$25)+M214*FixedParams!$B$33*(1+FixedParams!$B$28)/FixedParams!$B$32,L214*(1+FixedParams!$B$23)+M214*FixedParams!$B$33*(1+FixedParams!$B$26)/FixedParams!$B$32)</f>
        <v>98.950481382932935</v>
      </c>
      <c r="R214" s="23">
        <f t="shared" si="104"/>
        <v>21.303618461139905</v>
      </c>
      <c r="S214" s="23">
        <f>R214^((FixedParams!$B$41-1)/FixedParams!$B$41)*EXP($C214)</f>
        <v>0.2882098774600434</v>
      </c>
      <c r="T214" s="7">
        <f>(L214*FixedParams!$B$32*(FixedParams!$C$25-FixedParams!$C$23)+FixedParams!$B$33*(FixedParams!$C$28-FixedParams!$C$26)*M214)/N214</f>
        <v>3823.774621723343</v>
      </c>
      <c r="U214" s="7">
        <f>(L214*FixedParams!$B$32*(FixedParams!$C$25-FixedParams!$C$23)*$Z$12/$B$12+FixedParams!$B$33*(FixedParams!$C$28-FixedParams!$C$26)*M214)/N214</f>
        <v>3026.2470748449878</v>
      </c>
      <c r="V214" s="14">
        <f t="shared" si="96"/>
        <v>5.5538788536067578E-2</v>
      </c>
      <c r="W214" s="14">
        <f t="shared" si="105"/>
        <v>0.99025141250004434</v>
      </c>
      <c r="X214" s="23"/>
      <c r="Y214" s="23">
        <f>EXP(-$D$17)*(($B214*FixedParams!$B$30)^$B$11*(1+FixedParams!$C$24)^(1-$B$11)+(1-$B214)^$B$11*((1+FixedParams!$C$27)/$Z$12)^(1-$B$11))^(1/(1-$B$11))</f>
        <v>6.5221852494256902</v>
      </c>
      <c r="Z214" s="23">
        <f>EXP($D214-$D$17)*(($B214*FixedParams!$C$31)^$B$11*(1+FixedParams!$C$25)^(1-$B$11)+(1-$B214)^$B$11*((1+FixedParams!$C$28)/$Z$12)^(1-$B$11))^(1/(1-$B$11))</f>
        <v>7.3288610363493252</v>
      </c>
      <c r="AA214" s="23">
        <f>EXP($D214-$D$17)*(($B214*FixedParams!$C$30)^$B$11*(1+FixedParams!$C$23)^(1-$B$11)+(1-$B214)^$B$11*((1+FixedParams!$C$26)/$Z$12)^(1-$B$11))^(1/(1-$B$11))</f>
        <v>6.8788442556488683</v>
      </c>
      <c r="AB214">
        <f>IF(FixedParams!$H$6=1,IF(Z214&lt;=MIN(Y214:AA214),1,0),$H214)</f>
        <v>0</v>
      </c>
      <c r="AC214">
        <f>IF(FixedParams!$H$6=1,IF(AA214&lt;=MIN(Y214:AA214),1,0),IF(AA214&lt;=Y214,1,0)*(1-$H214))</f>
        <v>0</v>
      </c>
      <c r="AD214" s="23">
        <f>$Z$13*IF(AB214=1,1,IF(AC214=1,FixedParams!$C$46,FixedParams!$C$47))</f>
        <v>0.47134174698899522</v>
      </c>
      <c r="AE214">
        <f>EXP($C214*FixedParams!$B$41)*EXP(IF(AB214+AC214=1,(1-FixedParams!$B$41)*$D214,0))*($B214^((FixedParams!$B$41-1)*$B$11/($B$11-1)))*((1/$B214-1)^$B$11*(AD214)^($B$11-1)+1)^((FixedParams!$B$41-$B$11)/($B$11-1))/((1+IF(AB214=1,FixedParams!$C$25,IF(AC214=1,FixedParams!$C$23,FixedParams!$C$24)))^FixedParams!$B$41)</f>
        <v>8.5724675644888962E-2</v>
      </c>
      <c r="AF214">
        <f t="shared" si="106"/>
        <v>0.9366257377457109</v>
      </c>
      <c r="AG214">
        <f t="shared" si="107"/>
        <v>35.122288272345308</v>
      </c>
      <c r="AH214">
        <f t="shared" si="108"/>
        <v>17.193715361456764</v>
      </c>
      <c r="AI214">
        <f t="shared" si="109"/>
        <v>52.316003633802069</v>
      </c>
      <c r="AJ214" s="23">
        <f t="shared" si="110"/>
        <v>0.48953858666990108</v>
      </c>
      <c r="AK214" s="23">
        <f t="shared" si="111"/>
        <v>2.1457122203179222</v>
      </c>
      <c r="AL214" s="22">
        <f>IF(AB214=1,AG214*(1+FixedParams!$C$25)+AH214*(1+FixedParams!$C$28)/$Z$12,IF(AC214=1,AG214*(1+FixedParams!$C$23)+AH214*(1+FixedParams!$C$26)/$Z$12,AG214*(1+FixedParams!$C$24)+AH214*(1+FixedParams!$C$27)/$Z$12))</f>
        <v>118.78209032605633</v>
      </c>
      <c r="AM214" s="23">
        <f t="shared" si="112"/>
        <v>18.212008059187777</v>
      </c>
      <c r="AN214" s="23">
        <f>AM214^((FixedParams!$B$41-1)/FixedParams!$B$41)*EXP($C214)</f>
        <v>0.28825511633774115</v>
      </c>
      <c r="AO214" s="23">
        <f t="shared" si="113"/>
        <v>-0.21256975378355819</v>
      </c>
      <c r="AP214" s="23">
        <f t="shared" si="114"/>
        <v>-0.15679577909877893</v>
      </c>
      <c r="AR214" s="23">
        <f>EXP(-$D$17)*(($B214*FixedParams!$B$30)^$B$11*(1+FixedParams!$C$24)^(1-$B$11)+(1-$B214)^$B$11*((1+FixedParams!$C$27)/$AS$12)^(1-$B$11))^(1/(1-$B$11))</f>
        <v>6.7108597506630066</v>
      </c>
      <c r="AS214" s="23">
        <f>EXP($D214-$D$17)*(($B214*FixedParams!$C$31)^$B$11*(1+FixedParams!$C$25)^(1-$B$11)+(1-$B214)^$B$11*((1+FixedParams!$C$28)/$AS$12)^(1-$B$11))^(1/(1-$B$11))</f>
        <v>7.5354245135718019</v>
      </c>
      <c r="AT214" s="23">
        <f>EXP($D214-$D$17)*(($B214*FixedParams!$C$30)^$B$11*(1+FixedParams!$C$23)^(1-$B$11)+(1-$B214)^$B$11*((1+FixedParams!$C$26)/$AS$12)^(1-$B$11))^(1/(1-$B$11))</f>
        <v>7.0618634535253273</v>
      </c>
      <c r="AU214">
        <f>IF(FixedParams!$H$6=1,IF(AS214&lt;=MIN(AR214:AT214),1,0),$H214)</f>
        <v>0</v>
      </c>
      <c r="AV214">
        <f>IF(FixedParams!$H$6=1,IF(AT214&lt;=MIN(AR214:AT214),1,0),IF(AT214&lt;=AR214,1,0)*(1-$H214))</f>
        <v>0</v>
      </c>
      <c r="AW214" s="23">
        <f>$AS$13*IF(AU214=1,1,IF(AV214=1,FixedParams!$C$46,FixedParams!$C$47))</f>
        <v>0.44550951476843526</v>
      </c>
      <c r="AX214">
        <f>EXP($C214*FixedParams!$B$41)*EXP(IF(AU214+AV214=1,(1-FixedParams!$B$41)*$D214,0))*($B214^((FixedParams!$B$41-1)*$B$11/($B$11-1)))*((1/$B214-1)^$B$11*(AW214)^($B$11-1)+1)^((FixedParams!$B$41-$B$11)/($B$11-1))/((1+IF(AU214=1,FixedParams!$C$25,IF(AV214=1,FixedParams!$C$23,FixedParams!$C$24)))^FixedParams!$B$41)</f>
        <v>8.6958242151520426E-2</v>
      </c>
      <c r="AY214">
        <f t="shared" si="115"/>
        <v>0.9247941625186229</v>
      </c>
      <c r="AZ214">
        <f t="shared" si="116"/>
        <v>38.01305401176441</v>
      </c>
      <c r="BA214">
        <f t="shared" si="117"/>
        <v>17.100204622944212</v>
      </c>
      <c r="BB214">
        <f t="shared" si="118"/>
        <v>55.113258634708622</v>
      </c>
      <c r="BC214" s="23">
        <f t="shared" si="119"/>
        <v>0.44985084907021627</v>
      </c>
      <c r="BD214" s="23">
        <f t="shared" si="120"/>
        <v>2.0867844119587611</v>
      </c>
      <c r="BE214" s="22">
        <f>IF(AU214=1,AZ214*(1+FixedParams!$C$25)+BA214*(1+FixedParams!$C$28)/$AS$12,IF(AV214=1,AZ214*(1+FixedParams!$C$23)+BA214*(1+FixedParams!$C$26)/$AS$12,AZ214*(1+FixedParams!$C$24)+BA214*(1+FixedParams!$C$27)/$AS$12))</f>
        <v>126.73845452138254</v>
      </c>
      <c r="BF214" s="23">
        <f t="shared" si="121"/>
        <v>18.885576398592043</v>
      </c>
      <c r="BG214" s="23">
        <f>BF214^((FixedParams!$B$41-1)/FixedParams!$B$41)*EXP($C214)</f>
        <v>0.28824463739658757</v>
      </c>
      <c r="BH214" s="23">
        <f t="shared" si="122"/>
        <v>-0.16048175907761592</v>
      </c>
      <c r="BI214" s="23">
        <f t="shared" si="123"/>
        <v>-0.1204784618898937</v>
      </c>
      <c r="BJ214" s="23">
        <f t="shared" si="97"/>
        <v>-0.10679819998065533</v>
      </c>
      <c r="BK214" s="23"/>
    </row>
    <row r="215" spans="1:63">
      <c r="A215">
        <v>0.99</v>
      </c>
      <c r="B215">
        <f t="shared" si="98"/>
        <v>0.43318788119822749</v>
      </c>
      <c r="C215">
        <f>(D215-$D$17)*FixedParams!$B$41+$D$9*($A215-0.5)^2+$A215*$B$10</f>
        <v>-1.2316599221790092</v>
      </c>
      <c r="D215">
        <f>(A215-$B$6)*FixedParams!$B$40/(FixedParams!$B$39*Sectors!$B$6)</f>
        <v>0.26024555124441751</v>
      </c>
      <c r="E215">
        <f t="shared" si="99"/>
        <v>0.29180779720864736</v>
      </c>
      <c r="F215" s="23">
        <f>EXP(-$D$17)*(($B215*FixedParams!$B$30)^$B$11*(1+FixedParams!$B$23)^(1-$B$11)+(1-$B215)^$B$11*((1+FixedParams!$B$26)/$B$12)^(1-$B$11))^(1/(1-$B$11))</f>
        <v>4.636554912234649</v>
      </c>
      <c r="G215" s="23">
        <f>EXP($D215-$D$17)*(($B215*FixedParams!$B$31)^$B$11*(1+FixedParams!$B$25)^(1-$B$11)+(1-$B215)^$B$11*((1+FixedParams!$B$28)/$B$12)^(1-$B$11))^(1/(1-$B$11))</f>
        <v>5.7137835042850744</v>
      </c>
      <c r="H215">
        <f t="shared" si="100"/>
        <v>0</v>
      </c>
      <c r="I215" s="23">
        <f>$B$13*IF(H215=1,1,FixedParams!$B$46)</f>
        <v>0.39101505882574561</v>
      </c>
      <c r="J215">
        <f>EXP($C215*FixedParams!$B$41)*EXP(IF(H215=1,(1-FixedParams!$B$41)*$D215,0))*($B215^((FixedParams!$B$41-1)*$B$11/($B$11-1)))*((1/$B215-1)^$B$11*(I215)^($B$11-1)+1)^((FixedParams!$B$41-$B$11)/($B$11-1))/((1+IF(H215=1,FixedParams!$B$25,FixedParams!$B$24))^FixedParams!$B$41)</f>
        <v>0.14037102515669561</v>
      </c>
      <c r="K215">
        <f t="shared" si="124"/>
        <v>1.0567708737630761</v>
      </c>
      <c r="L215">
        <f>K215*FixedParams!$B$8/K$15</f>
        <v>47.925737030970986</v>
      </c>
      <c r="M215">
        <f t="shared" si="95"/>
        <v>17.538937021527673</v>
      </c>
      <c r="N215">
        <f t="shared" si="101"/>
        <v>65.464674052498651</v>
      </c>
      <c r="O215" s="23">
        <f t="shared" si="102"/>
        <v>0.36596071564206739</v>
      </c>
      <c r="P215" s="23">
        <f t="shared" si="103"/>
        <v>1.812962791756231</v>
      </c>
      <c r="Q215" s="22">
        <f>IF(H215=1,L215*(1+FixedParams!$B$25)+M215*FixedParams!$B$33*(1+FixedParams!$B$28)/FixedParams!$B$32,L215*(1+FixedParams!$B$23)+M215*FixedParams!$B$33*(1+FixedParams!$B$26)/FixedParams!$B$32)</f>
        <v>99.878343813786955</v>
      </c>
      <c r="R215" s="23">
        <f t="shared" si="104"/>
        <v>21.541499174362041</v>
      </c>
      <c r="S215" s="23">
        <f>R215^((FixedParams!$B$41-1)/FixedParams!$B$41)*EXP($C215)</f>
        <v>0.2909124324527908</v>
      </c>
      <c r="T215" s="7">
        <f>(L215*FixedParams!$B$32*(FixedParams!$C$25-FixedParams!$C$23)+FixedParams!$B$33*(FixedParams!$C$28-FixedParams!$C$26)*M215)/N215</f>
        <v>3847.6009830981134</v>
      </c>
      <c r="U215" s="7">
        <f>(L215*FixedParams!$B$32*(FixedParams!$C$25-FixedParams!$C$23)*$Z$12/$B$12+FixedParams!$B$33*(FixedParams!$C$28-FixedParams!$C$26)*M215)/N215</f>
        <v>3047.778940901444</v>
      </c>
      <c r="V215" s="14">
        <f t="shared" si="96"/>
        <v>6.6220079535232512E-2</v>
      </c>
      <c r="W215" s="14">
        <f t="shared" si="105"/>
        <v>0.99346231485492575</v>
      </c>
      <c r="X215" s="23"/>
      <c r="Y215" s="23">
        <f>EXP(-$D$17)*(($B215*FixedParams!$B$30)^$B$11*(1+FixedParams!$C$24)^(1-$B$11)+(1-$B215)^$B$11*((1+FixedParams!$C$27)/$Z$12)^(1-$B$11))^(1/(1-$B$11))</f>
        <v>6.5138931046533193</v>
      </c>
      <c r="Z215" s="23">
        <f>EXP($D215-$D$17)*(($B215*FixedParams!$C$31)^$B$11*(1+FixedParams!$C$25)^(1-$B$11)+(1-$B215)^$B$11*((1+FixedParams!$C$28)/$Z$12)^(1-$B$11))^(1/(1-$B$11))</f>
        <v>7.3372239186258739</v>
      </c>
      <c r="AA215" s="23">
        <f>EXP($D215-$D$17)*(($B215*FixedParams!$C$30)^$B$11*(1+FixedParams!$C$23)^(1-$B$11)+(1-$B215)^$B$11*((1+FixedParams!$C$26)/$Z$12)^(1-$B$11))^(1/(1-$B$11))</f>
        <v>6.8826823408340587</v>
      </c>
      <c r="AB215">
        <f>IF(FixedParams!$H$6=1,IF(Z215&lt;=MIN(Y215:AA215),1,0),$H215)</f>
        <v>0</v>
      </c>
      <c r="AC215">
        <f>IF(FixedParams!$H$6=1,IF(AA215&lt;=MIN(Y215:AA215),1,0),IF(AA215&lt;=Y215,1,0)*(1-$H215))</f>
        <v>0</v>
      </c>
      <c r="AD215" s="23">
        <f>$Z$13*IF(AB215=1,1,IF(AC215=1,FixedParams!$C$46,FixedParams!$C$47))</f>
        <v>0.47134174698899522</v>
      </c>
      <c r="AE215">
        <f>EXP($C215*FixedParams!$B$41)*EXP(IF(AB215+AC215=1,(1-FixedParams!$B$41)*$D215,0))*($B215^((FixedParams!$B$41-1)*$B$11/($B$11-1)))*((1/$B215-1)^$B$11*(AD215)^($B$11-1)+1)^((FixedParams!$B$41-$B$11)/($B$11-1))/((1+IF(AB215=1,FixedParams!$C$25,IF(AC215=1,FixedParams!$C$23,FixedParams!$C$24)))^FixedParams!$B$41)</f>
        <v>8.6999475327717679E-2</v>
      </c>
      <c r="AF215">
        <f t="shared" si="106"/>
        <v>0.95055416832214823</v>
      </c>
      <c r="AG215">
        <f t="shared" si="107"/>
        <v>35.644586917548452</v>
      </c>
      <c r="AH215">
        <f t="shared" si="108"/>
        <v>17.264010441643595</v>
      </c>
      <c r="AI215">
        <f t="shared" si="109"/>
        <v>52.908597359192044</v>
      </c>
      <c r="AJ215" s="23">
        <f t="shared" si="110"/>
        <v>0.48433750913085266</v>
      </c>
      <c r="AK215" s="23">
        <f t="shared" si="111"/>
        <v>2.1429842149500451</v>
      </c>
      <c r="AL215" s="22">
        <f>IF(AB215=1,AG215*(1+FixedParams!$C$25)+AH215*(1+FixedParams!$C$28)/$Z$12,IF(AC215=1,AG215*(1+FixedParams!$C$23)+AH215*(1+FixedParams!$C$26)/$Z$12,AG215*(1+FixedParams!$C$24)+AH215*(1+FixedParams!$C$27)/$Z$12))</f>
        <v>119.8959743129232</v>
      </c>
      <c r="AM215" s="23">
        <f t="shared" si="112"/>
        <v>18.406193099372985</v>
      </c>
      <c r="AN215" s="23">
        <f>AM215^((FixedParams!$B$41-1)/FixedParams!$B$41)*EXP($C215)</f>
        <v>0.29095824066683562</v>
      </c>
      <c r="AO215" s="23">
        <f t="shared" si="113"/>
        <v>-0.21294482308221363</v>
      </c>
      <c r="AP215" s="23">
        <f t="shared" si="114"/>
        <v>-0.15729407938710119</v>
      </c>
      <c r="AR215" s="23">
        <f>EXP(-$D$17)*(($B215*FixedParams!$B$30)^$B$11*(1+FixedParams!$C$24)^(1-$B$11)+(1-$B215)^$B$11*((1+FixedParams!$C$27)/$AS$12)^(1-$B$11))^(1/(1-$B$11))</f>
        <v>6.7013191283897378</v>
      </c>
      <c r="AS215" s="23">
        <f>EXP($D215-$D$17)*(($B215*FixedParams!$C$31)^$B$11*(1+FixedParams!$C$25)^(1-$B$11)+(1-$B215)^$B$11*((1+FixedParams!$C$28)/$AS$12)^(1-$B$11))^(1/(1-$B$11))</f>
        <v>7.5428880482847092</v>
      </c>
      <c r="AT215" s="23">
        <f>EXP($D215-$D$17)*(($B215*FixedParams!$C$30)^$B$11*(1+FixedParams!$C$23)^(1-$B$11)+(1-$B215)^$B$11*((1+FixedParams!$C$26)/$AS$12)^(1-$B$11))^(1/(1-$B$11))</f>
        <v>7.0647456150215868</v>
      </c>
      <c r="AU215">
        <f>IF(FixedParams!$H$6=1,IF(AS215&lt;=MIN(AR215:AT215),1,0),$H215)</f>
        <v>0</v>
      </c>
      <c r="AV215">
        <f>IF(FixedParams!$H$6=1,IF(AT215&lt;=MIN(AR215:AT215),1,0),IF(AT215&lt;=AR215,1,0)*(1-$H215))</f>
        <v>0</v>
      </c>
      <c r="AW215" s="23">
        <f>$AS$13*IF(AU215=1,1,IF(AV215=1,FixedParams!$C$46,FixedParams!$C$47))</f>
        <v>0.44550951476843526</v>
      </c>
      <c r="AX215">
        <f>EXP($C215*FixedParams!$B$41)*EXP(IF(AU215+AV215=1,(1-FixedParams!$B$41)*$D215,0))*($B215^((FixedParams!$B$41-1)*$B$11/($B$11-1)))*((1/$B215-1)^$B$11*(AW215)^($B$11-1)+1)^((FixedParams!$B$41-$B$11)/($B$11-1))/((1+IF(AU215=1,FixedParams!$C$25,IF(AV215=1,FixedParams!$C$23,FixedParams!$C$24)))^FixedParams!$B$41)</f>
        <v>8.8244732233664955E-2</v>
      </c>
      <c r="AY215">
        <f t="shared" si="115"/>
        <v>0.93847588478748278</v>
      </c>
      <c r="AZ215">
        <f t="shared" si="116"/>
        <v>38.575432180505999</v>
      </c>
      <c r="BA215">
        <f t="shared" si="117"/>
        <v>17.168822835131042</v>
      </c>
      <c r="BB215">
        <f t="shared" si="118"/>
        <v>55.744255015637037</v>
      </c>
      <c r="BC215" s="23">
        <f t="shared" si="119"/>
        <v>0.44507143185831277</v>
      </c>
      <c r="BD215" s="23">
        <f t="shared" si="120"/>
        <v>2.0838176949388925</v>
      </c>
      <c r="BE215" s="22">
        <f>IF(AU215=1,AZ215*(1+FixedParams!$C$25)+BA215*(1+FixedParams!$C$28)/$AS$12,IF(AV215=1,AZ215*(1+FixedParams!$C$23)+BA215*(1+FixedParams!$C$26)/$AS$12,AZ215*(1+FixedParams!$C$24)+BA215*(1+FixedParams!$C$27)/$AS$12))</f>
        <v>127.92693039147525</v>
      </c>
      <c r="BF215" s="23">
        <f t="shared" si="121"/>
        <v>19.089813205510609</v>
      </c>
      <c r="BG215" s="23">
        <f>BF215^((FixedParams!$B$41-1)/FixedParams!$B$41)*EXP($C215)</f>
        <v>0.29094761967235494</v>
      </c>
      <c r="BH215" s="23">
        <f t="shared" si="122"/>
        <v>-0.16073631372563796</v>
      </c>
      <c r="BI215" s="23">
        <f t="shared" si="123"/>
        <v>-0.12082641610828125</v>
      </c>
      <c r="BJ215" s="23">
        <f t="shared" si="97"/>
        <v>-0.10714615419904289</v>
      </c>
      <c r="BK215" s="23"/>
    </row>
    <row r="216" spans="1:63">
      <c r="A216">
        <v>0.995</v>
      </c>
      <c r="B216">
        <f t="shared" si="98"/>
        <v>0.43493547102772645</v>
      </c>
      <c r="C216">
        <f>(D216-$D$17)*FixedParams!$B$41+$D$9*($A216-0.5)^2+$A216*$B$10</f>
        <v>-1.2221029618292758</v>
      </c>
      <c r="D216">
        <f>(A216-$B$6)*FixedParams!$B$40/(FixedParams!$B$39*Sectors!$B$6)</f>
        <v>0.26293202228578533</v>
      </c>
      <c r="E216">
        <f t="shared" si="99"/>
        <v>0.29460996151484203</v>
      </c>
      <c r="F216" s="23">
        <f>EXP(-$D$17)*(($B216*FixedParams!$B$30)^$B$11*(1+FixedParams!$B$23)^(1-$B$11)+(1-$B216)^$B$11*((1+FixedParams!$B$26)/$B$12)^(1-$B$11))^(1/(1-$B$11))</f>
        <v>4.6282679794532706</v>
      </c>
      <c r="G216" s="23">
        <f>EXP($D216-$D$17)*(($B216*FixedParams!$B$31)^$B$11*(1+FixedParams!$B$25)^(1-$B$11)+(1-$B216)^$B$11*((1+FixedParams!$B$28)/$B$12)^(1-$B$11))^(1/(1-$B$11))</f>
        <v>5.7182608518451241</v>
      </c>
      <c r="H216">
        <f t="shared" si="100"/>
        <v>0</v>
      </c>
      <c r="I216" s="23">
        <f>$B$13*IF(H216=1,1,FixedParams!$B$46)</f>
        <v>0.39101505882574561</v>
      </c>
      <c r="J216">
        <f>EXP($C216*FixedParams!$B$41)*EXP(IF(H216=1,(1-FixedParams!$B$41)*$D216,0))*($B216^((FixedParams!$B$41-1)*$B$11/($B$11-1)))*((1/$B216-1)^$B$11*(I216)^($B$11-1)+1)^((FixedParams!$B$41-$B$11)/($B$11-1))/((1+IF(H216=1,FixedParams!$B$25,FixedParams!$B$24))^FixedParams!$B$41)</f>
        <v>0.1424483484039554</v>
      </c>
      <c r="K216">
        <f t="shared" si="124"/>
        <v>1.0724098184857818</v>
      </c>
      <c r="L216">
        <f>K216*FixedParams!$B$8/K$15</f>
        <v>48.634980605742641</v>
      </c>
      <c r="M216">
        <f t="shared" si="95"/>
        <v>17.609571945345014</v>
      </c>
      <c r="N216">
        <f t="shared" si="101"/>
        <v>66.244552551087651</v>
      </c>
      <c r="O216" s="23">
        <f t="shared" si="102"/>
        <v>0.3620762612839562</v>
      </c>
      <c r="P216" s="23">
        <f t="shared" si="103"/>
        <v>1.8097224762472355</v>
      </c>
      <c r="Q216" s="22">
        <f>IF(H216=1,L216*(1+FixedParams!$B$25)+M216*FixedParams!$B$33*(1+FixedParams!$B$28)/FixedParams!$B$32,L216*(1+FixedParams!$B$23)+M216*FixedParams!$B$33*(1+FixedParams!$B$26)/FixedParams!$B$32)</f>
        <v>100.8363088879733</v>
      </c>
      <c r="R216" s="23">
        <f t="shared" si="104"/>
        <v>21.787050649535839</v>
      </c>
      <c r="S216" s="23">
        <f>R216^((FixedParams!$B$41-1)/FixedParams!$B$41)*EXP($C216)</f>
        <v>0.29370266644441506</v>
      </c>
      <c r="T216" s="7">
        <f>(L216*FixedParams!$B$32*(FixedParams!$C$25-FixedParams!$C$23)+FixedParams!$B$33*(FixedParams!$C$28-FixedParams!$C$26)*M216)/N216</f>
        <v>3871.2870262478705</v>
      </c>
      <c r="U216" s="7">
        <f>(L216*FixedParams!$B$32*(FixedParams!$C$25-FixedParams!$C$23)*$Z$12/$B$12+FixedParams!$B$33*(FixedParams!$C$28-FixedParams!$C$26)*M216)/N216</f>
        <v>3069.1840014764107</v>
      </c>
      <c r="V216" s="14">
        <f t="shared" si="96"/>
        <v>7.6891216695608861E-2</v>
      </c>
      <c r="W216" s="14">
        <f t="shared" si="105"/>
        <v>0.99671146858345083</v>
      </c>
      <c r="X216" s="23"/>
      <c r="Y216" s="23">
        <f>EXP(-$D$17)*(($B216*FixedParams!$B$30)^$B$11*(1+FixedParams!$C$24)^(1-$B$11)+(1-$B216)^$B$11*((1+FixedParams!$C$27)/$Z$12)^(1-$B$11))^(1/(1-$B$11))</f>
        <v>6.5054915016750092</v>
      </c>
      <c r="Z216" s="23">
        <f>EXP($D216-$D$17)*(($B216*FixedParams!$C$31)^$B$11*(1+FixedParams!$C$25)^(1-$B$11)+(1-$B216)^$B$11*((1+FixedParams!$C$28)/$Z$12)^(1-$B$11))^(1/(1-$B$11))</f>
        <v>7.3454627444011189</v>
      </c>
      <c r="AA216" s="23">
        <f>EXP($D216-$D$17)*(($B216*FixedParams!$C$30)^$B$11*(1+FixedParams!$C$23)^(1-$B$11)+(1-$B216)^$B$11*((1+FixedParams!$C$26)/$Z$12)^(1-$B$11))^(1/(1-$B$11))</f>
        <v>6.8864028136155193</v>
      </c>
      <c r="AB216">
        <f>IF(FixedParams!$H$6=1,IF(Z216&lt;=MIN(Y216:AA216),1,0),$H216)</f>
        <v>0</v>
      </c>
      <c r="AC216">
        <f>IF(FixedParams!$H$6=1,IF(AA216&lt;=MIN(Y216:AA216),1,0),IF(AA216&lt;=Y216,1,0)*(1-$H216))</f>
        <v>0</v>
      </c>
      <c r="AD216" s="23">
        <f>$Z$13*IF(AB216=1,1,IF(AC216=1,FixedParams!$C$46,FixedParams!$C$47))</f>
        <v>0.47134174698899522</v>
      </c>
      <c r="AE216">
        <f>EXP($C216*FixedParams!$B$41)*EXP(IF(AB216+AC216=1,(1-FixedParams!$B$41)*$D216,0))*($B216^((FixedParams!$B$41-1)*$B$11/($B$11-1)))*((1/$B216-1)^$B$11*(AD216)^($B$11-1)+1)^((FixedParams!$B$41-$B$11)/($B$11-1))/((1+IF(AB216=1,FixedParams!$C$25,IF(AC216=1,FixedParams!$C$23,FixedParams!$C$24)))^FixedParams!$B$41)</f>
        <v>8.8309005735512466E-2</v>
      </c>
      <c r="AF216">
        <f t="shared" si="106"/>
        <v>0.96486206596158786</v>
      </c>
      <c r="AG216">
        <f t="shared" si="107"/>
        <v>36.181115100804554</v>
      </c>
      <c r="AH216">
        <f t="shared" si="108"/>
        <v>17.33786574248554</v>
      </c>
      <c r="AI216">
        <f t="shared" si="109"/>
        <v>53.518980843290095</v>
      </c>
      <c r="AJ216" s="23">
        <f t="shared" si="110"/>
        <v>0.47919655583252052</v>
      </c>
      <c r="AK216" s="23">
        <f t="shared" si="111"/>
        <v>2.1402201992879006</v>
      </c>
      <c r="AL216" s="22">
        <f>IF(AB216=1,AG216*(1+FixedParams!$C$25)+AH216*(1+FixedParams!$C$28)/$Z$12,IF(AC216=1,AG216*(1+FixedParams!$C$23)+AH216*(1+FixedParams!$C$26)/$Z$12,AG216*(1+FixedParams!$C$24)+AH216*(1+FixedParams!$C$27)/$Z$12))</f>
        <v>121.04599518429711</v>
      </c>
      <c r="AM216" s="23">
        <f t="shared" si="112"/>
        <v>18.606740959254292</v>
      </c>
      <c r="AN216" s="23">
        <f>AM216^((FixedParams!$B$41-1)/FixedParams!$B$41)*EXP($C216)</f>
        <v>0.29374906038686865</v>
      </c>
      <c r="AO216" s="23">
        <f t="shared" si="113"/>
        <v>-0.21331686274241918</v>
      </c>
      <c r="AP216" s="23">
        <f t="shared" si="114"/>
        <v>-0.15779185417489522</v>
      </c>
      <c r="AR216" s="23">
        <f>EXP(-$D$17)*(($B216*FixedParams!$B$30)^$B$11*(1+FixedParams!$C$24)^(1-$B$11)+(1-$B216)^$B$11*((1+FixedParams!$C$27)/$AS$12)^(1-$B$11))^(1/(1-$B$11))</f>
        <v>6.6916695217893389</v>
      </c>
      <c r="AS216" s="23">
        <f>EXP($D216-$D$17)*(($B216*FixedParams!$C$31)^$B$11*(1+FixedParams!$C$25)^(1-$B$11)+(1-$B216)^$B$11*((1+FixedParams!$C$28)/$AS$12)^(1-$B$11))^(1/(1-$B$11))</f>
        <v>7.5502229630419881</v>
      </c>
      <c r="AT216" s="23">
        <f>EXP($D216-$D$17)*(($B216*FixedParams!$C$30)^$B$11*(1+FixedParams!$C$23)^(1-$B$11)+(1-$B216)^$B$11*((1+FixedParams!$C$26)/$AS$12)^(1-$B$11))^(1/(1-$B$11))</f>
        <v>7.0675078859912643</v>
      </c>
      <c r="AU216">
        <f>IF(FixedParams!$H$6=1,IF(AS216&lt;=MIN(AR216:AT216),1,0),$H216)</f>
        <v>0</v>
      </c>
      <c r="AV216">
        <f>IF(FixedParams!$H$6=1,IF(AT216&lt;=MIN(AR216:AT216),1,0),IF(AT216&lt;=AR216,1,0)*(1-$H216))</f>
        <v>0</v>
      </c>
      <c r="AW216" s="23">
        <f>$AS$13*IF(AU216=1,1,IF(AV216=1,FixedParams!$C$46,FixedParams!$C$47))</f>
        <v>0.44550951476843526</v>
      </c>
      <c r="AX216">
        <f>EXP($C216*FixedParams!$B$41)*EXP(IF(AU216+AV216=1,(1-FixedParams!$B$41)*$D216,0))*($B216^((FixedParams!$B$41-1)*$B$11/($B$11-1)))*((1/$B216-1)^$B$11*(AW216)^($B$11-1)+1)^((FixedParams!$B$41-$B$11)/($B$11-1))/((1+IF(AU216=1,FixedParams!$C$25,IF(AV216=1,FixedParams!$C$23,FixedParams!$C$24)))^FixedParams!$B$41)</f>
        <v>8.9566258959917905E-2</v>
      </c>
      <c r="AY216">
        <f t="shared" si="115"/>
        <v>0.95253021904968593</v>
      </c>
      <c r="AZ216">
        <f t="shared" si="116"/>
        <v>39.153126319441228</v>
      </c>
      <c r="BA216">
        <f t="shared" si="117"/>
        <v>17.240972071828431</v>
      </c>
      <c r="BB216">
        <f t="shared" si="118"/>
        <v>56.394098391269658</v>
      </c>
      <c r="BC216" s="23">
        <f t="shared" si="119"/>
        <v>0.44034726451122602</v>
      </c>
      <c r="BD216" s="23">
        <f t="shared" si="120"/>
        <v>2.0808170885511257</v>
      </c>
      <c r="BE216" s="22">
        <f>IF(AU216=1,AZ216*(1+FixedParams!$C$25)+BA216*(1+FixedParams!$C$28)/$AS$12,IF(AV216=1,AZ216*(1+FixedParams!$C$23)+BA216*(1+FixedParams!$C$26)/$AS$12,AZ216*(1+FixedParams!$C$24)+BA216*(1+FixedParams!$C$27)/$AS$12))</f>
        <v>129.1539633457584</v>
      </c>
      <c r="BF216" s="23">
        <f t="shared" si="121"/>
        <v>19.300708578809626</v>
      </c>
      <c r="BG216" s="23">
        <f>BF216^((FixedParams!$B$41-1)/FixedParams!$B$41)*EXP($C216)</f>
        <v>0.29373829335002188</v>
      </c>
      <c r="BH216" s="23">
        <f t="shared" si="122"/>
        <v>-0.1609887212652952</v>
      </c>
      <c r="BI216" s="23">
        <f t="shared" si="123"/>
        <v>-0.12117397723616263</v>
      </c>
      <c r="BJ216" s="23">
        <f t="shared" si="97"/>
        <v>-0.10749371532692427</v>
      </c>
      <c r="BK216" s="23"/>
    </row>
    <row r="217" spans="1:63">
      <c r="A217">
        <v>1</v>
      </c>
      <c r="B217">
        <f t="shared" si="98"/>
        <v>0.43668306085722552</v>
      </c>
      <c r="C217">
        <f>(D217-$D$17)*FixedParams!$B$41+$D$9*($A217-0.5)^2+$A217*$B$10</f>
        <v>-1.2123335031412372</v>
      </c>
      <c r="D217">
        <f>(A217-$B$6)*FixedParams!$B$40/(FixedParams!$B$39*Sectors!$B$6)</f>
        <v>0.26561849332715309</v>
      </c>
      <c r="E217">
        <f t="shared" si="99"/>
        <v>0.29750224638790762</v>
      </c>
      <c r="F217" s="23">
        <f>EXP(-$D$17)*(($B217*FixedParams!$B$30)^$B$11*(1+FixedParams!$B$23)^(1-$B$11)+(1-$B217)^$B$11*((1+FixedParams!$B$26)/$B$12)^(1-$B$11))^(1/(1-$B$11))</f>
        <v>4.6199133653086211</v>
      </c>
      <c r="G217" s="23">
        <f>EXP($D217-$D$17)*(($B217*FixedParams!$B$31)^$B$11*(1+FixedParams!$B$25)^(1-$B$11)+(1-$B217)^$B$11*((1+FixedParams!$B$28)/$B$12)^(1-$B$11))^(1/(1-$B$11))</f>
        <v>5.7226404349031004</v>
      </c>
      <c r="H217">
        <f t="shared" si="100"/>
        <v>0</v>
      </c>
      <c r="I217" s="23">
        <f>$B$13*IF(H217=1,1,FixedParams!$B$46)</f>
        <v>0.39101505882574561</v>
      </c>
      <c r="J217">
        <f>EXP($C217*FixedParams!$B$41)*EXP(IF(H217=1,(1-FixedParams!$B$41)*$D217,0))*($B217^((FixedParams!$B$41-1)*$B$11/($B$11-1)))*((1/$B217-1)^$B$11*(I217)^($B$11-1)+1)^((FixedParams!$B$41-$B$11)/($B$11-1))/((1+IF(H217=1,FixedParams!$B$25,FixedParams!$B$24))^FixedParams!$B$41)</f>
        <v>0.14458230923505816</v>
      </c>
      <c r="K217">
        <f t="shared" si="124"/>
        <v>1.0884751542596229</v>
      </c>
      <c r="L217">
        <f>K217*FixedParams!$B$8/K$15</f>
        <v>49.363561489950456</v>
      </c>
      <c r="M217">
        <f t="shared" si="95"/>
        <v>17.683833136841088</v>
      </c>
      <c r="N217">
        <f t="shared" si="101"/>
        <v>67.047394626791544</v>
      </c>
      <c r="O217" s="23">
        <f t="shared" si="102"/>
        <v>0.35823657376182638</v>
      </c>
      <c r="P217" s="23">
        <f t="shared" si="103"/>
        <v>1.8064556963059988</v>
      </c>
      <c r="Q217" s="22">
        <f>IF(H217=1,L217*(1+FixedParams!$B$25)+M217*FixedParams!$B$33*(1+FixedParams!$B$28)/FixedParams!$B$32,L217*(1+FixedParams!$B$23)+M217*FixedParams!$B$33*(1+FixedParams!$B$26)/FixedParams!$B$32)</f>
        <v>101.82507402031297</v>
      </c>
      <c r="R217" s="23">
        <f t="shared" si="104"/>
        <v>22.040472616851943</v>
      </c>
      <c r="S217" s="23">
        <f>R217^((FixedParams!$B$41-1)/FixedParams!$B$41)*EXP($C217)</f>
        <v>0.29658261077258424</v>
      </c>
      <c r="T217" s="7">
        <f>(L217*FixedParams!$B$32*(FixedParams!$C$25-FixedParams!$C$23)+FixedParams!$B$33*(FixedParams!$C$28-FixedParams!$C$26)*M217)/N217</f>
        <v>3894.8332444553116</v>
      </c>
      <c r="U217" s="7">
        <f>(L217*FixedParams!$B$32*(FixedParams!$C$25-FixedParams!$C$23)*$Z$12/$B$12+FixedParams!$B$33*(FixedParams!$C$28-FixedParams!$C$26)*M217)/N217</f>
        <v>3090.4627023491162</v>
      </c>
      <c r="V217" s="14">
        <f t="shared" si="96"/>
        <v>8.7552484145873369E-2</v>
      </c>
      <c r="W217" s="14">
        <f t="shared" si="105"/>
        <v>1.0000000000000004</v>
      </c>
      <c r="X217" s="23"/>
      <c r="Y217" s="23">
        <f>EXP(-$D$17)*(($B217*FixedParams!$B$30)^$B$11*(1+FixedParams!$C$24)^(1-$B$11)+(1-$B217)^$B$11*((1+FixedParams!$C$27)/$Z$12)^(1-$B$11))^(1/(1-$B$11))</f>
        <v>6.4969812113491425</v>
      </c>
      <c r="Z217" s="23">
        <f>EXP($D217-$D$17)*(($B217*FixedParams!$C$31)^$B$11*(1+FixedParams!$C$25)^(1-$B$11)+(1-$B217)^$B$11*((1+FixedParams!$C$28)/$Z$12)^(1-$B$11))^(1/(1-$B$11))</f>
        <v>7.3535774974773123</v>
      </c>
      <c r="AA217" s="23">
        <f>EXP($D217-$D$17)*(($B217*FixedParams!$C$30)^$B$11*(1+FixedParams!$C$23)^(1-$B$11)+(1-$B217)^$B$11*((1+FixedParams!$C$26)/$Z$12)^(1-$B$11))^(1/(1-$B$11))</f>
        <v>6.8900059923689394</v>
      </c>
      <c r="AB217">
        <f>IF(FixedParams!$H$6=1,IF(Z217&lt;=MIN(Y217:AA217),1,0),$H217)</f>
        <v>0</v>
      </c>
      <c r="AC217">
        <f>IF(FixedParams!$H$6=1,IF(AA217&lt;=MIN(Y217:AA217),1,0),IF(AA217&lt;=Y217,1,0)*(1-$H217))</f>
        <v>0</v>
      </c>
      <c r="AD217" s="23">
        <f>$Z$13*IF(AB217=1,1,IF(AC217=1,FixedParams!$C$46,FixedParams!$C$47))</f>
        <v>0.47134174698899522</v>
      </c>
      <c r="AE217">
        <f>EXP($C217*FixedParams!$B$41)*EXP(IF(AB217+AC217=1,(1-FixedParams!$B$41)*$D217,0))*($B217^((FixedParams!$B$41-1)*$B$11/($B$11-1)))*((1/$B217-1)^$B$11*(AD217)^($B$11-1)+1)^((FixedParams!$B$41-$B$11)/($B$11-1))/((1+IF(AB217=1,FixedParams!$C$25,IF(AC217=1,FixedParams!$C$23,FixedParams!$C$24)))^FixedParams!$B$41)</f>
        <v>8.9654280816121271E-2</v>
      </c>
      <c r="AF217">
        <f t="shared" si="106"/>
        <v>0.97956050903375202</v>
      </c>
      <c r="AG217">
        <f t="shared" si="107"/>
        <v>36.732288247057944</v>
      </c>
      <c r="AH217">
        <f t="shared" si="108"/>
        <v>17.415323333699678</v>
      </c>
      <c r="AI217">
        <f t="shared" si="109"/>
        <v>54.147611580757626</v>
      </c>
      <c r="AJ217" s="23">
        <f t="shared" si="110"/>
        <v>0.47411485003509279</v>
      </c>
      <c r="AK217" s="23">
        <f t="shared" si="111"/>
        <v>2.1374204269336468</v>
      </c>
      <c r="AL217" s="22">
        <f>IF(AB217=1,AG217*(1+FixedParams!$C$25)+AH217*(1+FixedParams!$C$28)/$Z$12,IF(AC217=1,AG217*(1+FixedParams!$C$23)+AH217*(1+FixedParams!$C$26)/$Z$12,AG217*(1+FixedParams!$C$24)+AH217*(1+FixedParams!$C$27)/$Z$12))</f>
        <v>122.23299018218347</v>
      </c>
      <c r="AM217" s="23">
        <f t="shared" si="112"/>
        <v>18.81381309348145</v>
      </c>
      <c r="AN217" s="23">
        <f>AM217^((FixedParams!$B$41-1)/FixedParams!$B$41)*EXP($C217)</f>
        <v>0.29662960727966059</v>
      </c>
      <c r="AO217" s="23">
        <f t="shared" si="113"/>
        <v>-0.21368588679432168</v>
      </c>
      <c r="AP217" s="23">
        <f t="shared" si="114"/>
        <v>-0.15828908858832075</v>
      </c>
      <c r="AR217" s="23">
        <f>EXP(-$D$17)*(($B217*FixedParams!$B$30)^$B$11*(1+FixedParams!$C$24)^(1-$B$11)+(1-$B217)^$B$11*((1+FixedParams!$C$27)/$AS$12)^(1-$B$11))^(1/(1-$B$11))</f>
        <v>6.6819118005744214</v>
      </c>
      <c r="AS217" s="23">
        <f>EXP($D217-$D$17)*(($B217*FixedParams!$C$31)^$B$11*(1+FixedParams!$C$25)^(1-$B$11)+(1-$B217)^$B$11*((1+FixedParams!$C$28)/$AS$12)^(1-$B$11))^(1/(1-$B$11))</f>
        <v>7.5574293366569103</v>
      </c>
      <c r="AT217" s="23">
        <f>EXP($D217-$D$17)*(($B217*FixedParams!$C$30)^$B$11*(1+FixedParams!$C$23)^(1-$B$11)+(1-$B217)^$B$11*((1+FixedParams!$C$26)/$AS$12)^(1-$B$11))^(1/(1-$B$11))</f>
        <v>7.0701506782220171</v>
      </c>
      <c r="AU217">
        <f>IF(FixedParams!$H$6=1,IF(AS217&lt;=MIN(AR217:AT217),1,0),$H217)</f>
        <v>0</v>
      </c>
      <c r="AV217">
        <f>IF(FixedParams!$H$6=1,IF(AT217&lt;=MIN(AR217:AT217),1,0),IF(AT217&lt;=AR217,1,0)*(1-$H217))</f>
        <v>0</v>
      </c>
      <c r="AW217" s="23">
        <f>$AS$13*IF(AU217=1,1,IF(AV217=1,FixedParams!$C$46,FixedParams!$C$47))</f>
        <v>0.44550951476843526</v>
      </c>
      <c r="AX217">
        <f>EXP($C217*FixedParams!$B$41)*EXP(IF(AU217+AV217=1,(1-FixedParams!$B$41)*$D217,0))*($B217^((FixedParams!$B$41-1)*$B$11/($B$11-1)))*((1/$B217-1)^$B$11*(AW217)^($B$11-1)+1)^((FixedParams!$B$41-$B$11)/($B$11-1))/((1+IF(AU217=1,FixedParams!$C$25,IF(AV217=1,FixedParams!$C$23,FixedParams!$C$24)))^FixedParams!$B$41)</f>
        <v>9.0923843169403731E-2</v>
      </c>
      <c r="AY217">
        <f t="shared" si="115"/>
        <v>0.96696802185016495</v>
      </c>
      <c r="AZ217">
        <f t="shared" si="116"/>
        <v>39.746582679688046</v>
      </c>
      <c r="BA217">
        <f t="shared" si="117"/>
        <v>17.316693419664521</v>
      </c>
      <c r="BB217">
        <f t="shared" si="118"/>
        <v>57.063276099352564</v>
      </c>
      <c r="BC217" s="23">
        <f t="shared" si="119"/>
        <v>0.43567754136795217</v>
      </c>
      <c r="BD217" s="23">
        <f t="shared" si="120"/>
        <v>2.0777828632381148</v>
      </c>
      <c r="BE217" s="22">
        <f>IF(AU217=1,AZ217*(1+FixedParams!$C$25)+BA217*(1+FixedParams!$C$28)/$AS$12,IF(AV217=1,AZ217*(1+FixedParams!$C$23)+BA217*(1+FixedParams!$C$26)/$AS$12,AZ217*(1+FixedParams!$C$24)+BA217*(1+FixedParams!$C$27)/$AS$12))</f>
        <v>130.4204466903908</v>
      </c>
      <c r="BF217" s="23">
        <f t="shared" si="121"/>
        <v>19.518432835222246</v>
      </c>
      <c r="BG217" s="23">
        <f>BF217^((FixedParams!$B$41-1)/FixedParams!$B$41)*EXP($C217)</f>
        <v>0.29661869009954051</v>
      </c>
      <c r="BH217" s="23">
        <f t="shared" si="122"/>
        <v>-0.16123899267574301</v>
      </c>
      <c r="BI217" s="23">
        <f t="shared" si="123"/>
        <v>-0.12152113496952709</v>
      </c>
      <c r="BJ217" s="23">
        <f t="shared" si="97"/>
        <v>-0.10784087306028872</v>
      </c>
      <c r="BK217" s="23"/>
    </row>
  </sheetData>
  <mergeCells count="12">
    <mergeCell ref="A3:U3"/>
    <mergeCell ref="T16:U16"/>
    <mergeCell ref="Y15:AA15"/>
    <mergeCell ref="C6:C8"/>
    <mergeCell ref="A4:C4"/>
    <mergeCell ref="F4:I4"/>
    <mergeCell ref="Y3:AM3"/>
    <mergeCell ref="BQ4:BQ7"/>
    <mergeCell ref="AO15:AP15"/>
    <mergeCell ref="BH15:BJ15"/>
    <mergeCell ref="AR3:BF3"/>
    <mergeCell ref="AR15:AT15"/>
  </mergeCells>
  <conditionalFormatting sqref="BP3">
    <cfRule type="cellIs" dxfId="0" priority="1" operator="greaterThan">
      <formula>0.00001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BHJ54"/>
  <sheetViews>
    <sheetView zoomScale="87" zoomScaleNormal="87" zoomScalePageLayoutView="87" workbookViewId="0">
      <pane xSplit="4" ySplit="1" topLeftCell="E2" activePane="bottomRight" state="frozen"/>
      <selection pane="topRight" activeCell="G1" sqref="G1"/>
      <selection pane="bottomLeft" activeCell="A2" sqref="A2"/>
      <selection pane="bottomRight" activeCell="E2" sqref="E2"/>
    </sheetView>
  </sheetViews>
  <sheetFormatPr baseColWidth="10" defaultColWidth="8.83203125" defaultRowHeight="13" x14ac:dyDescent="0"/>
  <cols>
    <col min="1" max="1" width="26.83203125" bestFit="1" customWidth="1"/>
    <col min="5" max="5" width="2.6640625" customWidth="1"/>
    <col min="6" max="845" width="6.6640625" customWidth="1"/>
  </cols>
  <sheetData>
    <row r="1" spans="1:1570">
      <c r="A1" t="s">
        <v>93</v>
      </c>
      <c r="B1">
        <v>1</v>
      </c>
      <c r="C1">
        <v>2</v>
      </c>
      <c r="D1">
        <v>3</v>
      </c>
      <c r="F1">
        <v>3886</v>
      </c>
      <c r="G1">
        <f t="shared" ref="G1" si="0">F1+1</f>
        <v>3887</v>
      </c>
      <c r="H1">
        <f t="shared" ref="H1" si="1">G1+1</f>
        <v>3888</v>
      </c>
      <c r="I1">
        <f t="shared" ref="I1" si="2">H1+1</f>
        <v>3889</v>
      </c>
      <c r="J1">
        <f t="shared" ref="J1" si="3">I1+1</f>
        <v>3890</v>
      </c>
      <c r="K1">
        <f t="shared" ref="K1" si="4">J1+1</f>
        <v>3891</v>
      </c>
      <c r="L1">
        <f t="shared" ref="L1" si="5">K1+1</f>
        <v>3892</v>
      </c>
      <c r="M1">
        <f t="shared" ref="M1" si="6">L1+1</f>
        <v>3893</v>
      </c>
      <c r="N1">
        <f t="shared" ref="N1" si="7">M1+1</f>
        <v>3894</v>
      </c>
      <c r="O1">
        <f t="shared" ref="O1" si="8">N1+1</f>
        <v>3895</v>
      </c>
      <c r="P1">
        <f t="shared" ref="P1" si="9">O1+1</f>
        <v>3896</v>
      </c>
      <c r="Q1">
        <f t="shared" ref="Q1" si="10">P1+1</f>
        <v>3897</v>
      </c>
      <c r="R1">
        <f t="shared" ref="R1" si="11">Q1+1</f>
        <v>3898</v>
      </c>
      <c r="S1">
        <f t="shared" ref="S1" si="12">R1+1</f>
        <v>3899</v>
      </c>
      <c r="T1">
        <f t="shared" ref="T1" si="13">S1+1</f>
        <v>3900</v>
      </c>
      <c r="U1">
        <f t="shared" ref="U1" si="14">T1+1</f>
        <v>3901</v>
      </c>
      <c r="V1">
        <f t="shared" ref="V1" si="15">U1+1</f>
        <v>3902</v>
      </c>
      <c r="W1">
        <f t="shared" ref="W1" si="16">V1+1</f>
        <v>3903</v>
      </c>
      <c r="X1">
        <f t="shared" ref="X1" si="17">W1+1</f>
        <v>3904</v>
      </c>
      <c r="Y1">
        <f t="shared" ref="Y1" si="18">X1+1</f>
        <v>3905</v>
      </c>
      <c r="Z1">
        <f t="shared" ref="Z1" si="19">Y1+1</f>
        <v>3906</v>
      </c>
      <c r="AA1">
        <f t="shared" ref="AA1" si="20">Z1+1</f>
        <v>3907</v>
      </c>
      <c r="AB1">
        <f t="shared" ref="AB1" si="21">AA1+1</f>
        <v>3908</v>
      </c>
      <c r="AC1">
        <f t="shared" ref="AC1" si="22">AB1+1</f>
        <v>3909</v>
      </c>
      <c r="AD1">
        <f t="shared" ref="AD1" si="23">AC1+1</f>
        <v>3910</v>
      </c>
      <c r="AE1">
        <f t="shared" ref="AE1" si="24">AD1+1</f>
        <v>3911</v>
      </c>
      <c r="AF1">
        <f t="shared" ref="AF1" si="25">AE1+1</f>
        <v>3912</v>
      </c>
      <c r="AG1">
        <f t="shared" ref="AG1" si="26">AF1+1</f>
        <v>3913</v>
      </c>
      <c r="AH1">
        <f t="shared" ref="AH1" si="27">AG1+1</f>
        <v>3914</v>
      </c>
      <c r="AI1">
        <f t="shared" ref="AI1" si="28">AH1+1</f>
        <v>3915</v>
      </c>
      <c r="AJ1">
        <f t="shared" ref="AJ1" si="29">AI1+1</f>
        <v>3916</v>
      </c>
      <c r="AK1">
        <f t="shared" ref="AK1" si="30">AJ1+1</f>
        <v>3917</v>
      </c>
      <c r="AL1">
        <f t="shared" ref="AL1" si="31">AK1+1</f>
        <v>3918</v>
      </c>
      <c r="AM1">
        <f t="shared" ref="AM1" si="32">AL1+1</f>
        <v>3919</v>
      </c>
      <c r="AN1">
        <f t="shared" ref="AN1" si="33">AM1+1</f>
        <v>3920</v>
      </c>
      <c r="AO1">
        <f t="shared" ref="AO1" si="34">AN1+1</f>
        <v>3921</v>
      </c>
      <c r="AP1">
        <f t="shared" ref="AP1" si="35">AO1+1</f>
        <v>3922</v>
      </c>
      <c r="AQ1">
        <f t="shared" ref="AQ1" si="36">AP1+1</f>
        <v>3923</v>
      </c>
      <c r="AR1">
        <f t="shared" ref="AR1" si="37">AQ1+1</f>
        <v>3924</v>
      </c>
      <c r="AS1">
        <f t="shared" ref="AS1" si="38">AR1+1</f>
        <v>3925</v>
      </c>
      <c r="AT1">
        <f t="shared" ref="AT1" si="39">AS1+1</f>
        <v>3926</v>
      </c>
      <c r="AU1">
        <f t="shared" ref="AU1" si="40">AT1+1</f>
        <v>3927</v>
      </c>
      <c r="AV1">
        <f t="shared" ref="AV1" si="41">AU1+1</f>
        <v>3928</v>
      </c>
      <c r="AW1">
        <f t="shared" ref="AW1" si="42">AV1+1</f>
        <v>3929</v>
      </c>
      <c r="AX1">
        <f t="shared" ref="AX1" si="43">AW1+1</f>
        <v>3930</v>
      </c>
      <c r="AY1">
        <f t="shared" ref="AY1" si="44">AX1+1</f>
        <v>3931</v>
      </c>
      <c r="AZ1">
        <f t="shared" ref="AZ1" si="45">AY1+1</f>
        <v>3932</v>
      </c>
      <c r="BA1">
        <f t="shared" ref="BA1" si="46">AZ1+1</f>
        <v>3933</v>
      </c>
      <c r="BB1">
        <f t="shared" ref="BB1" si="47">BA1+1</f>
        <v>3934</v>
      </c>
      <c r="BC1">
        <f t="shared" ref="BC1" si="48">BB1+1</f>
        <v>3935</v>
      </c>
      <c r="BD1">
        <f t="shared" ref="BD1" si="49">BC1+1</f>
        <v>3936</v>
      </c>
      <c r="BE1">
        <f t="shared" ref="BE1" si="50">BD1+1</f>
        <v>3937</v>
      </c>
      <c r="BF1">
        <f t="shared" ref="BF1" si="51">BE1+1</f>
        <v>3938</v>
      </c>
      <c r="BG1">
        <f t="shared" ref="BG1" si="52">BF1+1</f>
        <v>3939</v>
      </c>
      <c r="BH1">
        <f t="shared" ref="BH1" si="53">BG1+1</f>
        <v>3940</v>
      </c>
      <c r="BI1">
        <f t="shared" ref="BI1" si="54">BH1+1</f>
        <v>3941</v>
      </c>
      <c r="BJ1">
        <f t="shared" ref="BJ1" si="55">BI1+1</f>
        <v>3942</v>
      </c>
      <c r="BK1">
        <f t="shared" ref="BK1" si="56">BJ1+1</f>
        <v>3943</v>
      </c>
      <c r="BL1">
        <f t="shared" ref="BL1" si="57">BK1+1</f>
        <v>3944</v>
      </c>
      <c r="BM1">
        <f t="shared" ref="BM1" si="58">BL1+1</f>
        <v>3945</v>
      </c>
      <c r="BN1">
        <f t="shared" ref="BN1" si="59">BM1+1</f>
        <v>3946</v>
      </c>
      <c r="BO1">
        <f t="shared" ref="BO1" si="60">BN1+1</f>
        <v>3947</v>
      </c>
      <c r="BP1">
        <f t="shared" ref="BP1" si="61">BO1+1</f>
        <v>3948</v>
      </c>
      <c r="BQ1">
        <f t="shared" ref="BQ1" si="62">BP1+1</f>
        <v>3949</v>
      </c>
      <c r="BR1">
        <f t="shared" ref="BR1" si="63">BQ1+1</f>
        <v>3950</v>
      </c>
      <c r="BS1">
        <f t="shared" ref="BS1" si="64">BR1+1</f>
        <v>3951</v>
      </c>
      <c r="BT1">
        <f t="shared" ref="BT1" si="65">BS1+1</f>
        <v>3952</v>
      </c>
      <c r="BU1">
        <f t="shared" ref="BU1" si="66">BT1+1</f>
        <v>3953</v>
      </c>
      <c r="BV1">
        <f t="shared" ref="BV1" si="67">BU1+1</f>
        <v>3954</v>
      </c>
      <c r="BW1">
        <f t="shared" ref="BW1" si="68">BV1+1</f>
        <v>3955</v>
      </c>
      <c r="BX1">
        <f t="shared" ref="BX1" si="69">BW1+1</f>
        <v>3956</v>
      </c>
      <c r="BY1">
        <f t="shared" ref="BY1" si="70">BX1+1</f>
        <v>3957</v>
      </c>
      <c r="BZ1">
        <f t="shared" ref="BZ1" si="71">BY1+1</f>
        <v>3958</v>
      </c>
      <c r="CA1">
        <f t="shared" ref="CA1" si="72">BZ1+1</f>
        <v>3959</v>
      </c>
      <c r="CB1">
        <f t="shared" ref="CB1" si="73">CA1+1</f>
        <v>3960</v>
      </c>
      <c r="CC1">
        <f t="shared" ref="CC1" si="74">CB1+1</f>
        <v>3961</v>
      </c>
      <c r="CD1">
        <f t="shared" ref="CD1" si="75">CC1+1</f>
        <v>3962</v>
      </c>
      <c r="CE1">
        <f t="shared" ref="CE1" si="76">CD1+1</f>
        <v>3963</v>
      </c>
      <c r="CF1">
        <f t="shared" ref="CF1" si="77">CE1+1</f>
        <v>3964</v>
      </c>
      <c r="CG1">
        <f t="shared" ref="CG1" si="78">CF1+1</f>
        <v>3965</v>
      </c>
      <c r="CH1">
        <f t="shared" ref="CH1" si="79">CG1+1</f>
        <v>3966</v>
      </c>
      <c r="CI1">
        <f t="shared" ref="CI1" si="80">CH1+1</f>
        <v>3967</v>
      </c>
      <c r="CJ1">
        <f t="shared" ref="CJ1" si="81">CI1+1</f>
        <v>3968</v>
      </c>
      <c r="CK1">
        <f t="shared" ref="CK1" si="82">CJ1+1</f>
        <v>3969</v>
      </c>
      <c r="CL1">
        <f t="shared" ref="CL1" si="83">CK1+1</f>
        <v>3970</v>
      </c>
      <c r="CM1">
        <f t="shared" ref="CM1" si="84">CL1+1</f>
        <v>3971</v>
      </c>
      <c r="CN1">
        <f t="shared" ref="CN1" si="85">CM1+1</f>
        <v>3972</v>
      </c>
      <c r="CO1">
        <f t="shared" ref="CO1" si="86">CN1+1</f>
        <v>3973</v>
      </c>
      <c r="CP1">
        <f t="shared" ref="CP1" si="87">CO1+1</f>
        <v>3974</v>
      </c>
      <c r="CQ1">
        <f t="shared" ref="CQ1" si="88">CP1+1</f>
        <v>3975</v>
      </c>
      <c r="CR1">
        <f t="shared" ref="CR1" si="89">CQ1+1</f>
        <v>3976</v>
      </c>
      <c r="CS1">
        <f t="shared" ref="CS1" si="90">CR1+1</f>
        <v>3977</v>
      </c>
      <c r="CT1">
        <f t="shared" ref="CT1" si="91">CS1+1</f>
        <v>3978</v>
      </c>
      <c r="CU1">
        <f t="shared" ref="CU1" si="92">CT1+1</f>
        <v>3979</v>
      </c>
      <c r="CV1">
        <f t="shared" ref="CV1" si="93">CU1+1</f>
        <v>3980</v>
      </c>
      <c r="CW1">
        <f t="shared" ref="CW1" si="94">CV1+1</f>
        <v>3981</v>
      </c>
      <c r="CX1">
        <f t="shared" ref="CX1" si="95">CW1+1</f>
        <v>3982</v>
      </c>
      <c r="CY1">
        <f t="shared" ref="CY1" si="96">CX1+1</f>
        <v>3983</v>
      </c>
      <c r="CZ1">
        <f t="shared" ref="CZ1" si="97">CY1+1</f>
        <v>3984</v>
      </c>
      <c r="DA1">
        <f t="shared" ref="DA1" si="98">CZ1+1</f>
        <v>3985</v>
      </c>
      <c r="DB1">
        <f t="shared" ref="DB1" si="99">DA1+1</f>
        <v>3986</v>
      </c>
      <c r="DC1">
        <f t="shared" ref="DC1" si="100">DB1+1</f>
        <v>3987</v>
      </c>
      <c r="DD1">
        <f t="shared" ref="DD1" si="101">DC1+1</f>
        <v>3988</v>
      </c>
      <c r="DE1">
        <f t="shared" ref="DE1" si="102">DD1+1</f>
        <v>3989</v>
      </c>
      <c r="DF1">
        <f t="shared" ref="DF1" si="103">DE1+1</f>
        <v>3990</v>
      </c>
      <c r="DG1">
        <f t="shared" ref="DG1" si="104">DF1+1</f>
        <v>3991</v>
      </c>
      <c r="DH1">
        <f t="shared" ref="DH1" si="105">DG1+1</f>
        <v>3992</v>
      </c>
      <c r="DI1">
        <f t="shared" ref="DI1" si="106">DH1+1</f>
        <v>3993</v>
      </c>
      <c r="DJ1">
        <f t="shared" ref="DJ1" si="107">DI1+1</f>
        <v>3994</v>
      </c>
      <c r="DK1">
        <f t="shared" ref="DK1" si="108">DJ1+1</f>
        <v>3995</v>
      </c>
      <c r="DL1">
        <f t="shared" ref="DL1" si="109">DK1+1</f>
        <v>3996</v>
      </c>
      <c r="DM1">
        <f t="shared" ref="DM1" si="110">DL1+1</f>
        <v>3997</v>
      </c>
      <c r="DN1">
        <f t="shared" ref="DN1" si="111">DM1+1</f>
        <v>3998</v>
      </c>
      <c r="DO1">
        <f t="shared" ref="DO1" si="112">DN1+1</f>
        <v>3999</v>
      </c>
      <c r="DP1">
        <f t="shared" ref="DP1" si="113">DO1+1</f>
        <v>4000</v>
      </c>
      <c r="DQ1">
        <f t="shared" ref="DQ1" si="114">DP1+1</f>
        <v>4001</v>
      </c>
      <c r="DR1">
        <f t="shared" ref="DR1" si="115">DQ1+1</f>
        <v>4002</v>
      </c>
      <c r="DS1">
        <f t="shared" ref="DS1" si="116">DR1+1</f>
        <v>4003</v>
      </c>
      <c r="DT1">
        <f t="shared" ref="DT1" si="117">DS1+1</f>
        <v>4004</v>
      </c>
      <c r="DU1">
        <f t="shared" ref="DU1" si="118">DT1+1</f>
        <v>4005</v>
      </c>
      <c r="DV1">
        <f t="shared" ref="DV1" si="119">DU1+1</f>
        <v>4006</v>
      </c>
      <c r="DW1">
        <f t="shared" ref="DW1" si="120">DV1+1</f>
        <v>4007</v>
      </c>
      <c r="DX1">
        <f t="shared" ref="DX1" si="121">DW1+1</f>
        <v>4008</v>
      </c>
      <c r="DY1">
        <f t="shared" ref="DY1" si="122">DX1+1</f>
        <v>4009</v>
      </c>
      <c r="DZ1">
        <f t="shared" ref="DZ1" si="123">DY1+1</f>
        <v>4010</v>
      </c>
      <c r="EA1">
        <f t="shared" ref="EA1" si="124">DZ1+1</f>
        <v>4011</v>
      </c>
      <c r="EB1">
        <f t="shared" ref="EB1" si="125">EA1+1</f>
        <v>4012</v>
      </c>
      <c r="EC1">
        <f t="shared" ref="EC1" si="126">EB1+1</f>
        <v>4013</v>
      </c>
      <c r="ED1">
        <f t="shared" ref="ED1" si="127">EC1+1</f>
        <v>4014</v>
      </c>
      <c r="EE1">
        <f t="shared" ref="EE1" si="128">ED1+1</f>
        <v>4015</v>
      </c>
      <c r="EF1">
        <f t="shared" ref="EF1" si="129">EE1+1</f>
        <v>4016</v>
      </c>
      <c r="EG1">
        <f t="shared" ref="EG1" si="130">EF1+1</f>
        <v>4017</v>
      </c>
      <c r="EH1">
        <f t="shared" ref="EH1" si="131">EG1+1</f>
        <v>4018</v>
      </c>
      <c r="EI1">
        <f t="shared" ref="EI1" si="132">EH1+1</f>
        <v>4019</v>
      </c>
      <c r="EJ1">
        <f t="shared" ref="EJ1" si="133">EI1+1</f>
        <v>4020</v>
      </c>
      <c r="EK1">
        <f t="shared" ref="EK1" si="134">EJ1+1</f>
        <v>4021</v>
      </c>
      <c r="EL1">
        <f t="shared" ref="EL1" si="135">EK1+1</f>
        <v>4022</v>
      </c>
      <c r="EM1">
        <f t="shared" ref="EM1" si="136">EL1+1</f>
        <v>4023</v>
      </c>
      <c r="EN1">
        <f t="shared" ref="EN1" si="137">EM1+1</f>
        <v>4024</v>
      </c>
      <c r="EO1">
        <f t="shared" ref="EO1" si="138">EN1+1</f>
        <v>4025</v>
      </c>
      <c r="EP1">
        <f t="shared" ref="EP1" si="139">EO1+1</f>
        <v>4026</v>
      </c>
      <c r="EQ1">
        <f t="shared" ref="EQ1" si="140">EP1+1</f>
        <v>4027</v>
      </c>
      <c r="ER1">
        <f t="shared" ref="ER1" si="141">EQ1+1</f>
        <v>4028</v>
      </c>
      <c r="ES1">
        <f t="shared" ref="ES1" si="142">ER1+1</f>
        <v>4029</v>
      </c>
      <c r="ET1">
        <f t="shared" ref="ET1" si="143">ES1+1</f>
        <v>4030</v>
      </c>
      <c r="EU1">
        <f t="shared" ref="EU1" si="144">ET1+1</f>
        <v>4031</v>
      </c>
      <c r="EV1">
        <f t="shared" ref="EV1" si="145">EU1+1</f>
        <v>4032</v>
      </c>
      <c r="EW1">
        <f t="shared" ref="EW1" si="146">EV1+1</f>
        <v>4033</v>
      </c>
      <c r="EX1">
        <f t="shared" ref="EX1" si="147">EW1+1</f>
        <v>4034</v>
      </c>
      <c r="EY1">
        <f t="shared" ref="EY1" si="148">EX1+1</f>
        <v>4035</v>
      </c>
      <c r="EZ1">
        <f t="shared" ref="EZ1" si="149">EY1+1</f>
        <v>4036</v>
      </c>
      <c r="FA1">
        <f t="shared" ref="FA1" si="150">EZ1+1</f>
        <v>4037</v>
      </c>
      <c r="FB1">
        <f t="shared" ref="FB1" si="151">FA1+1</f>
        <v>4038</v>
      </c>
      <c r="FC1">
        <f t="shared" ref="FC1" si="152">FB1+1</f>
        <v>4039</v>
      </c>
      <c r="FD1">
        <f t="shared" ref="FD1" si="153">FC1+1</f>
        <v>4040</v>
      </c>
      <c r="FE1">
        <f t="shared" ref="FE1" si="154">FD1+1</f>
        <v>4041</v>
      </c>
      <c r="FF1">
        <f t="shared" ref="FF1" si="155">FE1+1</f>
        <v>4042</v>
      </c>
      <c r="FG1">
        <f t="shared" ref="FG1" si="156">FF1+1</f>
        <v>4043</v>
      </c>
      <c r="FH1">
        <f t="shared" ref="FH1" si="157">FG1+1</f>
        <v>4044</v>
      </c>
      <c r="FI1">
        <f t="shared" ref="FI1" si="158">FH1+1</f>
        <v>4045</v>
      </c>
      <c r="FJ1">
        <f t="shared" ref="FJ1" si="159">FI1+1</f>
        <v>4046</v>
      </c>
      <c r="FK1">
        <f t="shared" ref="FK1" si="160">FJ1+1</f>
        <v>4047</v>
      </c>
      <c r="FL1">
        <f t="shared" ref="FL1" si="161">FK1+1</f>
        <v>4048</v>
      </c>
      <c r="FM1">
        <f t="shared" ref="FM1" si="162">FL1+1</f>
        <v>4049</v>
      </c>
      <c r="FN1">
        <f t="shared" ref="FN1" si="163">FM1+1</f>
        <v>4050</v>
      </c>
      <c r="FO1">
        <f t="shared" ref="FO1" si="164">FN1+1</f>
        <v>4051</v>
      </c>
      <c r="FP1">
        <f t="shared" ref="FP1" si="165">FO1+1</f>
        <v>4052</v>
      </c>
      <c r="FQ1">
        <f t="shared" ref="FQ1" si="166">FP1+1</f>
        <v>4053</v>
      </c>
      <c r="FR1">
        <f t="shared" ref="FR1" si="167">FQ1+1</f>
        <v>4054</v>
      </c>
      <c r="FS1">
        <f t="shared" ref="FS1" si="168">FR1+1</f>
        <v>4055</v>
      </c>
      <c r="FT1">
        <f t="shared" ref="FT1" si="169">FS1+1</f>
        <v>4056</v>
      </c>
      <c r="FU1">
        <f t="shared" ref="FU1" si="170">FT1+1</f>
        <v>4057</v>
      </c>
      <c r="FV1">
        <f t="shared" ref="FV1" si="171">FU1+1</f>
        <v>4058</v>
      </c>
      <c r="FW1">
        <f t="shared" ref="FW1" si="172">FV1+1</f>
        <v>4059</v>
      </c>
      <c r="FX1">
        <f t="shared" ref="FX1" si="173">FW1+1</f>
        <v>4060</v>
      </c>
      <c r="FY1">
        <f t="shared" ref="FY1" si="174">FX1+1</f>
        <v>4061</v>
      </c>
      <c r="FZ1">
        <f t="shared" ref="FZ1" si="175">FY1+1</f>
        <v>4062</v>
      </c>
      <c r="GA1">
        <f t="shared" ref="GA1" si="176">FZ1+1</f>
        <v>4063</v>
      </c>
      <c r="GB1">
        <f t="shared" ref="GB1" si="177">GA1+1</f>
        <v>4064</v>
      </c>
      <c r="GC1">
        <f t="shared" ref="GC1" si="178">GB1+1</f>
        <v>4065</v>
      </c>
      <c r="GD1">
        <f t="shared" ref="GD1" si="179">GC1+1</f>
        <v>4066</v>
      </c>
      <c r="GE1">
        <f t="shared" ref="GE1" si="180">GD1+1</f>
        <v>4067</v>
      </c>
      <c r="GF1">
        <f t="shared" ref="GF1" si="181">GE1+1</f>
        <v>4068</v>
      </c>
      <c r="GG1">
        <f t="shared" ref="GG1" si="182">GF1+1</f>
        <v>4069</v>
      </c>
      <c r="GH1">
        <f t="shared" ref="GH1" si="183">GG1+1</f>
        <v>4070</v>
      </c>
      <c r="GI1">
        <f t="shared" ref="GI1" si="184">GH1+1</f>
        <v>4071</v>
      </c>
      <c r="GJ1">
        <f t="shared" ref="GJ1" si="185">GI1+1</f>
        <v>4072</v>
      </c>
      <c r="GK1">
        <f t="shared" ref="GK1" si="186">GJ1+1</f>
        <v>4073</v>
      </c>
      <c r="GL1">
        <f t="shared" ref="GL1" si="187">GK1+1</f>
        <v>4074</v>
      </c>
      <c r="GM1">
        <f t="shared" ref="GM1" si="188">GL1+1</f>
        <v>4075</v>
      </c>
      <c r="GN1">
        <f t="shared" ref="GN1" si="189">GM1+1</f>
        <v>4076</v>
      </c>
      <c r="GO1">
        <f t="shared" ref="GO1" si="190">GN1+1</f>
        <v>4077</v>
      </c>
      <c r="GP1">
        <f t="shared" ref="GP1" si="191">GO1+1</f>
        <v>4078</v>
      </c>
      <c r="GQ1">
        <f t="shared" ref="GQ1" si="192">GP1+1</f>
        <v>4079</v>
      </c>
      <c r="GR1">
        <f t="shared" ref="GR1" si="193">GQ1+1</f>
        <v>4080</v>
      </c>
      <c r="GS1">
        <f t="shared" ref="GS1" si="194">GR1+1</f>
        <v>4081</v>
      </c>
      <c r="GT1">
        <f t="shared" ref="GT1" si="195">GS1+1</f>
        <v>4082</v>
      </c>
      <c r="GU1">
        <f t="shared" ref="GU1" si="196">GT1+1</f>
        <v>4083</v>
      </c>
      <c r="GV1">
        <f t="shared" ref="GV1" si="197">GU1+1</f>
        <v>4084</v>
      </c>
      <c r="GW1">
        <f t="shared" ref="GW1" si="198">GV1+1</f>
        <v>4085</v>
      </c>
      <c r="GX1">
        <f t="shared" ref="GX1" si="199">GW1+1</f>
        <v>4086</v>
      </c>
      <c r="GY1">
        <f t="shared" ref="GY1" si="200">GX1+1</f>
        <v>4087</v>
      </c>
      <c r="GZ1">
        <f t="shared" ref="GZ1" si="201">GY1+1</f>
        <v>4088</v>
      </c>
      <c r="HA1">
        <f t="shared" ref="HA1" si="202">GZ1+1</f>
        <v>4089</v>
      </c>
      <c r="HB1">
        <f t="shared" ref="HB1" si="203">HA1+1</f>
        <v>4090</v>
      </c>
      <c r="HC1">
        <f t="shared" ref="HC1" si="204">HB1+1</f>
        <v>4091</v>
      </c>
      <c r="HD1">
        <f t="shared" ref="HD1" si="205">HC1+1</f>
        <v>4092</v>
      </c>
      <c r="HE1">
        <f t="shared" ref="HE1" si="206">HD1+1</f>
        <v>4093</v>
      </c>
      <c r="HF1">
        <f t="shared" ref="HF1" si="207">HE1+1</f>
        <v>4094</v>
      </c>
      <c r="HG1">
        <f t="shared" ref="HG1" si="208">HF1+1</f>
        <v>4095</v>
      </c>
      <c r="HH1">
        <f t="shared" ref="HH1" si="209">HG1+1</f>
        <v>4096</v>
      </c>
      <c r="HI1">
        <f t="shared" ref="HI1" si="210">HH1+1</f>
        <v>4097</v>
      </c>
      <c r="HJ1">
        <f t="shared" ref="HJ1" si="211">HI1+1</f>
        <v>4098</v>
      </c>
      <c r="HK1">
        <f t="shared" ref="HK1" si="212">HJ1+1</f>
        <v>4099</v>
      </c>
      <c r="HL1">
        <f t="shared" ref="HL1" si="213">HK1+1</f>
        <v>4100</v>
      </c>
      <c r="HM1">
        <f t="shared" ref="HM1" si="214">HL1+1</f>
        <v>4101</v>
      </c>
      <c r="HN1">
        <f t="shared" ref="HN1" si="215">HM1+1</f>
        <v>4102</v>
      </c>
      <c r="HO1">
        <f t="shared" ref="HO1" si="216">HN1+1</f>
        <v>4103</v>
      </c>
      <c r="HP1">
        <f t="shared" ref="HP1" si="217">HO1+1</f>
        <v>4104</v>
      </c>
      <c r="HQ1">
        <f t="shared" ref="HQ1" si="218">HP1+1</f>
        <v>4105</v>
      </c>
      <c r="HR1">
        <f t="shared" ref="HR1" si="219">HQ1+1</f>
        <v>4106</v>
      </c>
      <c r="HS1">
        <f t="shared" ref="HS1" si="220">HR1+1</f>
        <v>4107</v>
      </c>
      <c r="HT1">
        <f t="shared" ref="HT1" si="221">HS1+1</f>
        <v>4108</v>
      </c>
      <c r="HU1">
        <f t="shared" ref="HU1" si="222">HT1+1</f>
        <v>4109</v>
      </c>
      <c r="HV1">
        <f t="shared" ref="HV1" si="223">HU1+1</f>
        <v>4110</v>
      </c>
      <c r="HW1">
        <f t="shared" ref="HW1" si="224">HV1+1</f>
        <v>4111</v>
      </c>
      <c r="HX1">
        <f t="shared" ref="HX1" si="225">HW1+1</f>
        <v>4112</v>
      </c>
      <c r="HY1">
        <f t="shared" ref="HY1" si="226">HX1+1</f>
        <v>4113</v>
      </c>
      <c r="HZ1">
        <f t="shared" ref="HZ1" si="227">HY1+1</f>
        <v>4114</v>
      </c>
      <c r="IA1">
        <f t="shared" ref="IA1" si="228">HZ1+1</f>
        <v>4115</v>
      </c>
      <c r="IB1">
        <f t="shared" ref="IB1" si="229">IA1+1</f>
        <v>4116</v>
      </c>
      <c r="IC1">
        <f t="shared" ref="IC1" si="230">IB1+1</f>
        <v>4117</v>
      </c>
      <c r="ID1">
        <f t="shared" ref="ID1" si="231">IC1+1</f>
        <v>4118</v>
      </c>
      <c r="IE1">
        <f t="shared" ref="IE1" si="232">ID1+1</f>
        <v>4119</v>
      </c>
      <c r="IF1">
        <f t="shared" ref="IF1" si="233">IE1+1</f>
        <v>4120</v>
      </c>
      <c r="IG1">
        <f t="shared" ref="IG1" si="234">IF1+1</f>
        <v>4121</v>
      </c>
      <c r="IH1">
        <f t="shared" ref="IH1" si="235">IG1+1</f>
        <v>4122</v>
      </c>
      <c r="II1">
        <f t="shared" ref="II1" si="236">IH1+1</f>
        <v>4123</v>
      </c>
      <c r="IJ1">
        <f t="shared" ref="IJ1" si="237">II1+1</f>
        <v>4124</v>
      </c>
      <c r="IK1">
        <f t="shared" ref="IK1" si="238">IJ1+1</f>
        <v>4125</v>
      </c>
      <c r="IL1">
        <f t="shared" ref="IL1" si="239">IK1+1</f>
        <v>4126</v>
      </c>
      <c r="IM1">
        <f t="shared" ref="IM1" si="240">IL1+1</f>
        <v>4127</v>
      </c>
      <c r="IN1">
        <f t="shared" ref="IN1" si="241">IM1+1</f>
        <v>4128</v>
      </c>
      <c r="IO1">
        <f t="shared" ref="IO1" si="242">IN1+1</f>
        <v>4129</v>
      </c>
      <c r="IP1">
        <f t="shared" ref="IP1" si="243">IO1+1</f>
        <v>4130</v>
      </c>
      <c r="IQ1">
        <f t="shared" ref="IQ1" si="244">IP1+1</f>
        <v>4131</v>
      </c>
      <c r="IR1">
        <f t="shared" ref="IR1" si="245">IQ1+1</f>
        <v>4132</v>
      </c>
      <c r="IS1">
        <f t="shared" ref="IS1" si="246">IR1+1</f>
        <v>4133</v>
      </c>
      <c r="IT1">
        <f t="shared" ref="IT1" si="247">IS1+1</f>
        <v>4134</v>
      </c>
      <c r="IU1">
        <f t="shared" ref="IU1" si="248">IT1+1</f>
        <v>4135</v>
      </c>
      <c r="IV1">
        <f t="shared" ref="IV1" si="249">IU1+1</f>
        <v>4136</v>
      </c>
      <c r="IW1">
        <f t="shared" ref="IW1" si="250">IV1+1</f>
        <v>4137</v>
      </c>
      <c r="IX1">
        <f t="shared" ref="IX1" si="251">IW1+1</f>
        <v>4138</v>
      </c>
      <c r="IY1">
        <f t="shared" ref="IY1" si="252">IX1+1</f>
        <v>4139</v>
      </c>
      <c r="IZ1">
        <f t="shared" ref="IZ1" si="253">IY1+1</f>
        <v>4140</v>
      </c>
      <c r="JA1">
        <f t="shared" ref="JA1" si="254">IZ1+1</f>
        <v>4141</v>
      </c>
      <c r="JB1">
        <f t="shared" ref="JB1" si="255">JA1+1</f>
        <v>4142</v>
      </c>
      <c r="JC1">
        <f t="shared" ref="JC1" si="256">JB1+1</f>
        <v>4143</v>
      </c>
      <c r="JD1">
        <f t="shared" ref="JD1" si="257">JC1+1</f>
        <v>4144</v>
      </c>
      <c r="JE1">
        <f t="shared" ref="JE1" si="258">JD1+1</f>
        <v>4145</v>
      </c>
      <c r="JF1">
        <f t="shared" ref="JF1" si="259">JE1+1</f>
        <v>4146</v>
      </c>
      <c r="JG1">
        <f t="shared" ref="JG1" si="260">JF1+1</f>
        <v>4147</v>
      </c>
      <c r="JH1">
        <f t="shared" ref="JH1" si="261">JG1+1</f>
        <v>4148</v>
      </c>
      <c r="JI1">
        <f t="shared" ref="JI1" si="262">JH1+1</f>
        <v>4149</v>
      </c>
      <c r="JJ1">
        <f t="shared" ref="JJ1" si="263">JI1+1</f>
        <v>4150</v>
      </c>
      <c r="JK1">
        <f t="shared" ref="JK1" si="264">JJ1+1</f>
        <v>4151</v>
      </c>
      <c r="JL1">
        <f t="shared" ref="JL1" si="265">JK1+1</f>
        <v>4152</v>
      </c>
      <c r="JM1">
        <f t="shared" ref="JM1" si="266">JL1+1</f>
        <v>4153</v>
      </c>
      <c r="JN1">
        <f t="shared" ref="JN1" si="267">JM1+1</f>
        <v>4154</v>
      </c>
      <c r="JO1">
        <f t="shared" ref="JO1" si="268">JN1+1</f>
        <v>4155</v>
      </c>
      <c r="JP1">
        <f t="shared" ref="JP1" si="269">JO1+1</f>
        <v>4156</v>
      </c>
      <c r="JQ1">
        <f t="shared" ref="JQ1" si="270">JP1+1</f>
        <v>4157</v>
      </c>
      <c r="JR1">
        <f t="shared" ref="JR1" si="271">JQ1+1</f>
        <v>4158</v>
      </c>
      <c r="JS1">
        <f t="shared" ref="JS1" si="272">JR1+1</f>
        <v>4159</v>
      </c>
      <c r="JT1">
        <f t="shared" ref="JT1" si="273">JS1+1</f>
        <v>4160</v>
      </c>
      <c r="JU1">
        <f t="shared" ref="JU1" si="274">JT1+1</f>
        <v>4161</v>
      </c>
      <c r="JV1">
        <f t="shared" ref="JV1" si="275">JU1+1</f>
        <v>4162</v>
      </c>
      <c r="JW1">
        <f t="shared" ref="JW1" si="276">JV1+1</f>
        <v>4163</v>
      </c>
      <c r="JX1">
        <f t="shared" ref="JX1" si="277">JW1+1</f>
        <v>4164</v>
      </c>
      <c r="JY1">
        <f t="shared" ref="JY1" si="278">JX1+1</f>
        <v>4165</v>
      </c>
      <c r="JZ1">
        <f t="shared" ref="JZ1" si="279">JY1+1</f>
        <v>4166</v>
      </c>
      <c r="KA1">
        <f t="shared" ref="KA1" si="280">JZ1+1</f>
        <v>4167</v>
      </c>
      <c r="KB1">
        <f t="shared" ref="KB1" si="281">KA1+1</f>
        <v>4168</v>
      </c>
      <c r="KC1">
        <f t="shared" ref="KC1" si="282">KB1+1</f>
        <v>4169</v>
      </c>
      <c r="KD1">
        <f t="shared" ref="KD1" si="283">KC1+1</f>
        <v>4170</v>
      </c>
      <c r="KE1">
        <f t="shared" ref="KE1" si="284">KD1+1</f>
        <v>4171</v>
      </c>
      <c r="KF1">
        <f t="shared" ref="KF1" si="285">KE1+1</f>
        <v>4172</v>
      </c>
      <c r="KG1">
        <f t="shared" ref="KG1" si="286">KF1+1</f>
        <v>4173</v>
      </c>
      <c r="KH1">
        <f t="shared" ref="KH1" si="287">KG1+1</f>
        <v>4174</v>
      </c>
      <c r="KI1">
        <f t="shared" ref="KI1" si="288">KH1+1</f>
        <v>4175</v>
      </c>
      <c r="KJ1">
        <f t="shared" ref="KJ1" si="289">KI1+1</f>
        <v>4176</v>
      </c>
      <c r="KK1">
        <f t="shared" ref="KK1" si="290">KJ1+1</f>
        <v>4177</v>
      </c>
      <c r="KL1">
        <f t="shared" ref="KL1" si="291">KK1+1</f>
        <v>4178</v>
      </c>
      <c r="KM1">
        <f t="shared" ref="KM1" si="292">KL1+1</f>
        <v>4179</v>
      </c>
      <c r="KN1">
        <f t="shared" ref="KN1" si="293">KM1+1</f>
        <v>4180</v>
      </c>
      <c r="KO1">
        <f t="shared" ref="KO1" si="294">KN1+1</f>
        <v>4181</v>
      </c>
      <c r="KP1">
        <f t="shared" ref="KP1" si="295">KO1+1</f>
        <v>4182</v>
      </c>
      <c r="KQ1">
        <f t="shared" ref="KQ1" si="296">KP1+1</f>
        <v>4183</v>
      </c>
      <c r="KR1">
        <f t="shared" ref="KR1" si="297">KQ1+1</f>
        <v>4184</v>
      </c>
      <c r="KS1">
        <f t="shared" ref="KS1" si="298">KR1+1</f>
        <v>4185</v>
      </c>
      <c r="KT1">
        <f t="shared" ref="KT1" si="299">KS1+1</f>
        <v>4186</v>
      </c>
      <c r="KU1">
        <f t="shared" ref="KU1" si="300">KT1+1</f>
        <v>4187</v>
      </c>
      <c r="KV1">
        <f t="shared" ref="KV1" si="301">KU1+1</f>
        <v>4188</v>
      </c>
      <c r="KW1">
        <f t="shared" ref="KW1" si="302">KV1+1</f>
        <v>4189</v>
      </c>
      <c r="KX1">
        <f t="shared" ref="KX1" si="303">KW1+1</f>
        <v>4190</v>
      </c>
      <c r="KY1">
        <f t="shared" ref="KY1" si="304">KX1+1</f>
        <v>4191</v>
      </c>
      <c r="KZ1">
        <f t="shared" ref="KZ1" si="305">KY1+1</f>
        <v>4192</v>
      </c>
      <c r="LA1">
        <f t="shared" ref="LA1" si="306">KZ1+1</f>
        <v>4193</v>
      </c>
      <c r="LB1">
        <f t="shared" ref="LB1" si="307">LA1+1</f>
        <v>4194</v>
      </c>
      <c r="LC1">
        <f t="shared" ref="LC1" si="308">LB1+1</f>
        <v>4195</v>
      </c>
      <c r="LD1">
        <f t="shared" ref="LD1" si="309">LC1+1</f>
        <v>4196</v>
      </c>
      <c r="LE1">
        <f t="shared" ref="LE1" si="310">LD1+1</f>
        <v>4197</v>
      </c>
      <c r="LF1">
        <f t="shared" ref="LF1" si="311">LE1+1</f>
        <v>4198</v>
      </c>
      <c r="LG1">
        <f t="shared" ref="LG1" si="312">LF1+1</f>
        <v>4199</v>
      </c>
      <c r="LH1">
        <f t="shared" ref="LH1" si="313">LG1+1</f>
        <v>4200</v>
      </c>
      <c r="LI1">
        <f t="shared" ref="LI1" si="314">LH1+1</f>
        <v>4201</v>
      </c>
      <c r="LJ1">
        <f t="shared" ref="LJ1" si="315">LI1+1</f>
        <v>4202</v>
      </c>
      <c r="LK1">
        <f t="shared" ref="LK1" si="316">LJ1+1</f>
        <v>4203</v>
      </c>
      <c r="LL1">
        <f t="shared" ref="LL1" si="317">LK1+1</f>
        <v>4204</v>
      </c>
      <c r="LM1">
        <f t="shared" ref="LM1" si="318">LL1+1</f>
        <v>4205</v>
      </c>
      <c r="LN1">
        <f t="shared" ref="LN1" si="319">LM1+1</f>
        <v>4206</v>
      </c>
      <c r="LO1">
        <f t="shared" ref="LO1" si="320">LN1+1</f>
        <v>4207</v>
      </c>
      <c r="LP1">
        <f t="shared" ref="LP1" si="321">LO1+1</f>
        <v>4208</v>
      </c>
      <c r="LQ1">
        <f t="shared" ref="LQ1" si="322">LP1+1</f>
        <v>4209</v>
      </c>
      <c r="LR1">
        <f t="shared" ref="LR1" si="323">LQ1+1</f>
        <v>4210</v>
      </c>
      <c r="LS1">
        <f t="shared" ref="LS1" si="324">LR1+1</f>
        <v>4211</v>
      </c>
      <c r="LT1">
        <f t="shared" ref="LT1" si="325">LS1+1</f>
        <v>4212</v>
      </c>
      <c r="LU1">
        <f t="shared" ref="LU1" si="326">LT1+1</f>
        <v>4213</v>
      </c>
      <c r="LV1">
        <f t="shared" ref="LV1" si="327">LU1+1</f>
        <v>4214</v>
      </c>
      <c r="LW1">
        <f t="shared" ref="LW1" si="328">LV1+1</f>
        <v>4215</v>
      </c>
      <c r="LX1">
        <f t="shared" ref="LX1" si="329">LW1+1</f>
        <v>4216</v>
      </c>
      <c r="LY1">
        <f t="shared" ref="LY1" si="330">LX1+1</f>
        <v>4217</v>
      </c>
      <c r="LZ1">
        <f t="shared" ref="LZ1" si="331">LY1+1</f>
        <v>4218</v>
      </c>
      <c r="MA1">
        <f t="shared" ref="MA1" si="332">LZ1+1</f>
        <v>4219</v>
      </c>
      <c r="MB1">
        <f t="shared" ref="MB1" si="333">MA1+1</f>
        <v>4220</v>
      </c>
      <c r="MC1">
        <f t="shared" ref="MC1" si="334">MB1+1</f>
        <v>4221</v>
      </c>
      <c r="MD1">
        <f t="shared" ref="MD1" si="335">MC1+1</f>
        <v>4222</v>
      </c>
      <c r="ME1">
        <f t="shared" ref="ME1" si="336">MD1+1</f>
        <v>4223</v>
      </c>
      <c r="MF1">
        <f t="shared" ref="MF1" si="337">ME1+1</f>
        <v>4224</v>
      </c>
      <c r="MG1">
        <f t="shared" ref="MG1" si="338">MF1+1</f>
        <v>4225</v>
      </c>
      <c r="MH1">
        <f t="shared" ref="MH1" si="339">MG1+1</f>
        <v>4226</v>
      </c>
      <c r="MI1">
        <f t="shared" ref="MI1" si="340">MH1+1</f>
        <v>4227</v>
      </c>
      <c r="MJ1">
        <f t="shared" ref="MJ1" si="341">MI1+1</f>
        <v>4228</v>
      </c>
      <c r="MK1">
        <f t="shared" ref="MK1" si="342">MJ1+1</f>
        <v>4229</v>
      </c>
      <c r="ML1">
        <f t="shared" ref="ML1" si="343">MK1+1</f>
        <v>4230</v>
      </c>
      <c r="MM1">
        <f t="shared" ref="MM1" si="344">ML1+1</f>
        <v>4231</v>
      </c>
      <c r="MN1">
        <f t="shared" ref="MN1" si="345">MM1+1</f>
        <v>4232</v>
      </c>
      <c r="MO1">
        <f t="shared" ref="MO1" si="346">MN1+1</f>
        <v>4233</v>
      </c>
      <c r="MP1">
        <f t="shared" ref="MP1" si="347">MO1+1</f>
        <v>4234</v>
      </c>
      <c r="MQ1">
        <f t="shared" ref="MQ1" si="348">MP1+1</f>
        <v>4235</v>
      </c>
      <c r="MR1">
        <f t="shared" ref="MR1" si="349">MQ1+1</f>
        <v>4236</v>
      </c>
      <c r="MS1">
        <f t="shared" ref="MS1" si="350">MR1+1</f>
        <v>4237</v>
      </c>
      <c r="MT1">
        <f t="shared" ref="MT1" si="351">MS1+1</f>
        <v>4238</v>
      </c>
      <c r="MU1">
        <f t="shared" ref="MU1" si="352">MT1+1</f>
        <v>4239</v>
      </c>
      <c r="MV1">
        <f t="shared" ref="MV1" si="353">MU1+1</f>
        <v>4240</v>
      </c>
      <c r="MW1">
        <f t="shared" ref="MW1" si="354">MV1+1</f>
        <v>4241</v>
      </c>
      <c r="MX1">
        <f t="shared" ref="MX1" si="355">MW1+1</f>
        <v>4242</v>
      </c>
      <c r="MY1">
        <f t="shared" ref="MY1" si="356">MX1+1</f>
        <v>4243</v>
      </c>
      <c r="MZ1">
        <f t="shared" ref="MZ1" si="357">MY1+1</f>
        <v>4244</v>
      </c>
      <c r="NA1">
        <f t="shared" ref="NA1" si="358">MZ1+1</f>
        <v>4245</v>
      </c>
      <c r="NB1">
        <f t="shared" ref="NB1" si="359">NA1+1</f>
        <v>4246</v>
      </c>
      <c r="NC1">
        <f t="shared" ref="NC1" si="360">NB1+1</f>
        <v>4247</v>
      </c>
      <c r="ND1">
        <f t="shared" ref="ND1" si="361">NC1+1</f>
        <v>4248</v>
      </c>
      <c r="NE1">
        <f t="shared" ref="NE1" si="362">ND1+1</f>
        <v>4249</v>
      </c>
      <c r="NF1">
        <f t="shared" ref="NF1" si="363">NE1+1</f>
        <v>4250</v>
      </c>
      <c r="NG1">
        <f t="shared" ref="NG1" si="364">NF1+1</f>
        <v>4251</v>
      </c>
      <c r="NH1">
        <f t="shared" ref="NH1" si="365">NG1+1</f>
        <v>4252</v>
      </c>
      <c r="NI1">
        <f t="shared" ref="NI1" si="366">NH1+1</f>
        <v>4253</v>
      </c>
      <c r="NJ1">
        <f t="shared" ref="NJ1" si="367">NI1+1</f>
        <v>4254</v>
      </c>
      <c r="NK1">
        <f t="shared" ref="NK1" si="368">NJ1+1</f>
        <v>4255</v>
      </c>
      <c r="NL1">
        <f t="shared" ref="NL1" si="369">NK1+1</f>
        <v>4256</v>
      </c>
      <c r="NM1">
        <f t="shared" ref="NM1" si="370">NL1+1</f>
        <v>4257</v>
      </c>
      <c r="NN1">
        <f t="shared" ref="NN1" si="371">NM1+1</f>
        <v>4258</v>
      </c>
      <c r="NO1">
        <f t="shared" ref="NO1" si="372">NN1+1</f>
        <v>4259</v>
      </c>
      <c r="NP1">
        <f t="shared" ref="NP1" si="373">NO1+1</f>
        <v>4260</v>
      </c>
      <c r="NQ1">
        <f t="shared" ref="NQ1" si="374">NP1+1</f>
        <v>4261</v>
      </c>
      <c r="NR1">
        <f t="shared" ref="NR1" si="375">NQ1+1</f>
        <v>4262</v>
      </c>
      <c r="NS1">
        <f t="shared" ref="NS1" si="376">NR1+1</f>
        <v>4263</v>
      </c>
      <c r="NT1">
        <f t="shared" ref="NT1" si="377">NS1+1</f>
        <v>4264</v>
      </c>
      <c r="NU1">
        <f t="shared" ref="NU1" si="378">NT1+1</f>
        <v>4265</v>
      </c>
      <c r="NV1">
        <f t="shared" ref="NV1" si="379">NU1+1</f>
        <v>4266</v>
      </c>
      <c r="NW1">
        <f t="shared" ref="NW1" si="380">NV1+1</f>
        <v>4267</v>
      </c>
      <c r="NX1">
        <f t="shared" ref="NX1" si="381">NW1+1</f>
        <v>4268</v>
      </c>
      <c r="NY1">
        <f t="shared" ref="NY1" si="382">NX1+1</f>
        <v>4269</v>
      </c>
      <c r="NZ1">
        <f t="shared" ref="NZ1" si="383">NY1+1</f>
        <v>4270</v>
      </c>
      <c r="OA1">
        <f t="shared" ref="OA1" si="384">NZ1+1</f>
        <v>4271</v>
      </c>
      <c r="OB1">
        <f t="shared" ref="OB1" si="385">OA1+1</f>
        <v>4272</v>
      </c>
      <c r="OC1">
        <f t="shared" ref="OC1" si="386">OB1+1</f>
        <v>4273</v>
      </c>
      <c r="OD1">
        <f t="shared" ref="OD1" si="387">OC1+1</f>
        <v>4274</v>
      </c>
      <c r="OE1">
        <f t="shared" ref="OE1" si="388">OD1+1</f>
        <v>4275</v>
      </c>
      <c r="OF1">
        <f t="shared" ref="OF1" si="389">OE1+1</f>
        <v>4276</v>
      </c>
      <c r="OG1">
        <f t="shared" ref="OG1" si="390">OF1+1</f>
        <v>4277</v>
      </c>
      <c r="OH1">
        <f t="shared" ref="OH1" si="391">OG1+1</f>
        <v>4278</v>
      </c>
      <c r="OI1">
        <f t="shared" ref="OI1" si="392">OH1+1</f>
        <v>4279</v>
      </c>
      <c r="OJ1">
        <f t="shared" ref="OJ1" si="393">OI1+1</f>
        <v>4280</v>
      </c>
      <c r="OK1">
        <f t="shared" ref="OK1" si="394">OJ1+1</f>
        <v>4281</v>
      </c>
      <c r="OL1">
        <f t="shared" ref="OL1" si="395">OK1+1</f>
        <v>4282</v>
      </c>
      <c r="OM1">
        <f t="shared" ref="OM1" si="396">OL1+1</f>
        <v>4283</v>
      </c>
      <c r="ON1">
        <f t="shared" ref="ON1" si="397">OM1+1</f>
        <v>4284</v>
      </c>
      <c r="OO1">
        <f t="shared" ref="OO1" si="398">ON1+1</f>
        <v>4285</v>
      </c>
      <c r="OP1">
        <f t="shared" ref="OP1" si="399">OO1+1</f>
        <v>4286</v>
      </c>
      <c r="OQ1">
        <f t="shared" ref="OQ1" si="400">OP1+1</f>
        <v>4287</v>
      </c>
      <c r="OR1">
        <f t="shared" ref="OR1" si="401">OQ1+1</f>
        <v>4288</v>
      </c>
      <c r="OS1">
        <f t="shared" ref="OS1" si="402">OR1+1</f>
        <v>4289</v>
      </c>
      <c r="OT1">
        <f t="shared" ref="OT1" si="403">OS1+1</f>
        <v>4290</v>
      </c>
      <c r="OU1">
        <f t="shared" ref="OU1" si="404">OT1+1</f>
        <v>4291</v>
      </c>
      <c r="OV1">
        <f t="shared" ref="OV1" si="405">OU1+1</f>
        <v>4292</v>
      </c>
      <c r="OW1">
        <f t="shared" ref="OW1" si="406">OV1+1</f>
        <v>4293</v>
      </c>
      <c r="OX1">
        <f t="shared" ref="OX1" si="407">OW1+1</f>
        <v>4294</v>
      </c>
      <c r="OY1">
        <f t="shared" ref="OY1" si="408">OX1+1</f>
        <v>4295</v>
      </c>
      <c r="OZ1">
        <f t="shared" ref="OZ1" si="409">OY1+1</f>
        <v>4296</v>
      </c>
      <c r="PA1">
        <f t="shared" ref="PA1" si="410">OZ1+1</f>
        <v>4297</v>
      </c>
      <c r="PB1">
        <f t="shared" ref="PB1" si="411">PA1+1</f>
        <v>4298</v>
      </c>
      <c r="PC1">
        <f t="shared" ref="PC1" si="412">PB1+1</f>
        <v>4299</v>
      </c>
      <c r="PD1">
        <f t="shared" ref="PD1" si="413">PC1+1</f>
        <v>4300</v>
      </c>
      <c r="PE1">
        <f t="shared" ref="PE1" si="414">PD1+1</f>
        <v>4301</v>
      </c>
      <c r="PF1">
        <f t="shared" ref="PF1" si="415">PE1+1</f>
        <v>4302</v>
      </c>
      <c r="PG1">
        <f t="shared" ref="PG1" si="416">PF1+1</f>
        <v>4303</v>
      </c>
      <c r="PH1">
        <f t="shared" ref="PH1" si="417">PG1+1</f>
        <v>4304</v>
      </c>
      <c r="PI1">
        <f t="shared" ref="PI1" si="418">PH1+1</f>
        <v>4305</v>
      </c>
      <c r="PJ1">
        <f t="shared" ref="PJ1" si="419">PI1+1</f>
        <v>4306</v>
      </c>
      <c r="PK1">
        <f t="shared" ref="PK1" si="420">PJ1+1</f>
        <v>4307</v>
      </c>
      <c r="PL1">
        <f t="shared" ref="PL1" si="421">PK1+1</f>
        <v>4308</v>
      </c>
      <c r="PM1">
        <f t="shared" ref="PM1" si="422">PL1+1</f>
        <v>4309</v>
      </c>
      <c r="PN1">
        <f t="shared" ref="PN1" si="423">PM1+1</f>
        <v>4310</v>
      </c>
      <c r="PO1">
        <f t="shared" ref="PO1" si="424">PN1+1</f>
        <v>4311</v>
      </c>
      <c r="PP1">
        <f t="shared" ref="PP1" si="425">PO1+1</f>
        <v>4312</v>
      </c>
      <c r="PQ1">
        <f t="shared" ref="PQ1" si="426">PP1+1</f>
        <v>4313</v>
      </c>
      <c r="PR1">
        <f t="shared" ref="PR1" si="427">PQ1+1</f>
        <v>4314</v>
      </c>
      <c r="PS1">
        <f t="shared" ref="PS1" si="428">PR1+1</f>
        <v>4315</v>
      </c>
      <c r="PT1">
        <f t="shared" ref="PT1" si="429">PS1+1</f>
        <v>4316</v>
      </c>
      <c r="PU1">
        <f t="shared" ref="PU1" si="430">PT1+1</f>
        <v>4317</v>
      </c>
      <c r="PV1">
        <f t="shared" ref="PV1" si="431">PU1+1</f>
        <v>4318</v>
      </c>
      <c r="PW1">
        <f t="shared" ref="PW1" si="432">PV1+1</f>
        <v>4319</v>
      </c>
      <c r="PX1">
        <f t="shared" ref="PX1" si="433">PW1+1</f>
        <v>4320</v>
      </c>
      <c r="PY1">
        <f t="shared" ref="PY1" si="434">PX1+1</f>
        <v>4321</v>
      </c>
      <c r="PZ1">
        <f t="shared" ref="PZ1" si="435">PY1+1</f>
        <v>4322</v>
      </c>
      <c r="QA1">
        <f t="shared" ref="QA1" si="436">PZ1+1</f>
        <v>4323</v>
      </c>
      <c r="QB1">
        <f t="shared" ref="QB1" si="437">QA1+1</f>
        <v>4324</v>
      </c>
      <c r="QC1">
        <f t="shared" ref="QC1" si="438">QB1+1</f>
        <v>4325</v>
      </c>
      <c r="QD1">
        <f t="shared" ref="QD1" si="439">QC1+1</f>
        <v>4326</v>
      </c>
      <c r="QE1">
        <f t="shared" ref="QE1" si="440">QD1+1</f>
        <v>4327</v>
      </c>
      <c r="QF1">
        <f t="shared" ref="QF1" si="441">QE1+1</f>
        <v>4328</v>
      </c>
      <c r="QG1">
        <f t="shared" ref="QG1" si="442">QF1+1</f>
        <v>4329</v>
      </c>
      <c r="QH1">
        <f t="shared" ref="QH1" si="443">QG1+1</f>
        <v>4330</v>
      </c>
      <c r="QI1">
        <f t="shared" ref="QI1" si="444">QH1+1</f>
        <v>4331</v>
      </c>
      <c r="QJ1">
        <f t="shared" ref="QJ1" si="445">QI1+1</f>
        <v>4332</v>
      </c>
      <c r="QK1">
        <f t="shared" ref="QK1" si="446">QJ1+1</f>
        <v>4333</v>
      </c>
      <c r="QL1">
        <f t="shared" ref="QL1" si="447">QK1+1</f>
        <v>4334</v>
      </c>
      <c r="QM1">
        <f t="shared" ref="QM1" si="448">QL1+1</f>
        <v>4335</v>
      </c>
      <c r="QN1">
        <f t="shared" ref="QN1" si="449">QM1+1</f>
        <v>4336</v>
      </c>
      <c r="QO1">
        <f t="shared" ref="QO1" si="450">QN1+1</f>
        <v>4337</v>
      </c>
      <c r="QP1">
        <f t="shared" ref="QP1" si="451">QO1+1</f>
        <v>4338</v>
      </c>
      <c r="QQ1">
        <f t="shared" ref="QQ1" si="452">QP1+1</f>
        <v>4339</v>
      </c>
      <c r="QR1">
        <f t="shared" ref="QR1" si="453">QQ1+1</f>
        <v>4340</v>
      </c>
      <c r="QS1">
        <f t="shared" ref="QS1" si="454">QR1+1</f>
        <v>4341</v>
      </c>
      <c r="QT1">
        <f t="shared" ref="QT1" si="455">QS1+1</f>
        <v>4342</v>
      </c>
      <c r="QU1">
        <f t="shared" ref="QU1" si="456">QT1+1</f>
        <v>4343</v>
      </c>
      <c r="QV1">
        <f t="shared" ref="QV1" si="457">QU1+1</f>
        <v>4344</v>
      </c>
      <c r="QW1">
        <f t="shared" ref="QW1" si="458">QV1+1</f>
        <v>4345</v>
      </c>
      <c r="QX1">
        <f t="shared" ref="QX1" si="459">QW1+1</f>
        <v>4346</v>
      </c>
      <c r="QY1">
        <f t="shared" ref="QY1" si="460">QX1+1</f>
        <v>4347</v>
      </c>
      <c r="QZ1">
        <f t="shared" ref="QZ1" si="461">QY1+1</f>
        <v>4348</v>
      </c>
      <c r="RA1">
        <f t="shared" ref="RA1" si="462">QZ1+1</f>
        <v>4349</v>
      </c>
      <c r="RB1">
        <f t="shared" ref="RB1" si="463">RA1+1</f>
        <v>4350</v>
      </c>
      <c r="RC1">
        <f t="shared" ref="RC1" si="464">RB1+1</f>
        <v>4351</v>
      </c>
      <c r="RD1">
        <f t="shared" ref="RD1" si="465">RC1+1</f>
        <v>4352</v>
      </c>
      <c r="RE1">
        <f t="shared" ref="RE1" si="466">RD1+1</f>
        <v>4353</v>
      </c>
      <c r="RF1">
        <f t="shared" ref="RF1" si="467">RE1+1</f>
        <v>4354</v>
      </c>
      <c r="RG1">
        <f t="shared" ref="RG1" si="468">RF1+1</f>
        <v>4355</v>
      </c>
      <c r="RH1">
        <f t="shared" ref="RH1" si="469">RG1+1</f>
        <v>4356</v>
      </c>
      <c r="RI1">
        <f t="shared" ref="RI1" si="470">RH1+1</f>
        <v>4357</v>
      </c>
      <c r="RJ1">
        <f t="shared" ref="RJ1" si="471">RI1+1</f>
        <v>4358</v>
      </c>
      <c r="RK1">
        <f t="shared" ref="RK1" si="472">RJ1+1</f>
        <v>4359</v>
      </c>
      <c r="RL1">
        <f t="shared" ref="RL1" si="473">RK1+1</f>
        <v>4360</v>
      </c>
      <c r="RM1">
        <f t="shared" ref="RM1" si="474">RL1+1</f>
        <v>4361</v>
      </c>
      <c r="RN1">
        <f t="shared" ref="RN1" si="475">RM1+1</f>
        <v>4362</v>
      </c>
      <c r="RO1">
        <f t="shared" ref="RO1" si="476">RN1+1</f>
        <v>4363</v>
      </c>
      <c r="RP1">
        <f t="shared" ref="RP1" si="477">RO1+1</f>
        <v>4364</v>
      </c>
      <c r="RQ1">
        <f t="shared" ref="RQ1" si="478">RP1+1</f>
        <v>4365</v>
      </c>
      <c r="RR1">
        <f t="shared" ref="RR1" si="479">RQ1+1</f>
        <v>4366</v>
      </c>
      <c r="RS1">
        <f t="shared" ref="RS1" si="480">RR1+1</f>
        <v>4367</v>
      </c>
      <c r="RT1">
        <f t="shared" ref="RT1" si="481">RS1+1</f>
        <v>4368</v>
      </c>
      <c r="RU1">
        <f t="shared" ref="RU1" si="482">RT1+1</f>
        <v>4369</v>
      </c>
      <c r="RV1">
        <f t="shared" ref="RV1" si="483">RU1+1</f>
        <v>4370</v>
      </c>
      <c r="RW1">
        <f t="shared" ref="RW1" si="484">RV1+1</f>
        <v>4371</v>
      </c>
      <c r="RX1">
        <f t="shared" ref="RX1" si="485">RW1+1</f>
        <v>4372</v>
      </c>
      <c r="RY1">
        <f t="shared" ref="RY1" si="486">RX1+1</f>
        <v>4373</v>
      </c>
      <c r="RZ1">
        <f t="shared" ref="RZ1" si="487">RY1+1</f>
        <v>4374</v>
      </c>
      <c r="SA1">
        <f t="shared" ref="SA1" si="488">RZ1+1</f>
        <v>4375</v>
      </c>
      <c r="SB1">
        <f t="shared" ref="SB1" si="489">SA1+1</f>
        <v>4376</v>
      </c>
      <c r="SC1">
        <f t="shared" ref="SC1" si="490">SB1+1</f>
        <v>4377</v>
      </c>
      <c r="SD1">
        <f t="shared" ref="SD1" si="491">SC1+1</f>
        <v>4378</v>
      </c>
      <c r="SE1">
        <f t="shared" ref="SE1" si="492">SD1+1</f>
        <v>4379</v>
      </c>
      <c r="SF1">
        <f t="shared" ref="SF1" si="493">SE1+1</f>
        <v>4380</v>
      </c>
      <c r="SG1">
        <f t="shared" ref="SG1" si="494">SF1+1</f>
        <v>4381</v>
      </c>
      <c r="SH1">
        <f t="shared" ref="SH1" si="495">SG1+1</f>
        <v>4382</v>
      </c>
      <c r="SI1">
        <f t="shared" ref="SI1" si="496">SH1+1</f>
        <v>4383</v>
      </c>
      <c r="SJ1">
        <f t="shared" ref="SJ1" si="497">SI1+1</f>
        <v>4384</v>
      </c>
      <c r="SK1">
        <f t="shared" ref="SK1" si="498">SJ1+1</f>
        <v>4385</v>
      </c>
      <c r="SL1">
        <f t="shared" ref="SL1" si="499">SK1+1</f>
        <v>4386</v>
      </c>
      <c r="SM1">
        <f t="shared" ref="SM1" si="500">SL1+1</f>
        <v>4387</v>
      </c>
      <c r="SN1">
        <f t="shared" ref="SN1" si="501">SM1+1</f>
        <v>4388</v>
      </c>
      <c r="SO1">
        <f t="shared" ref="SO1" si="502">SN1+1</f>
        <v>4389</v>
      </c>
      <c r="SP1">
        <f t="shared" ref="SP1" si="503">SO1+1</f>
        <v>4390</v>
      </c>
      <c r="SQ1">
        <f t="shared" ref="SQ1" si="504">SP1+1</f>
        <v>4391</v>
      </c>
      <c r="SR1">
        <f t="shared" ref="SR1" si="505">SQ1+1</f>
        <v>4392</v>
      </c>
      <c r="SS1">
        <f t="shared" ref="SS1" si="506">SR1+1</f>
        <v>4393</v>
      </c>
      <c r="ST1">
        <f t="shared" ref="ST1" si="507">SS1+1</f>
        <v>4394</v>
      </c>
      <c r="SU1">
        <f t="shared" ref="SU1" si="508">ST1+1</f>
        <v>4395</v>
      </c>
      <c r="SV1">
        <f t="shared" ref="SV1" si="509">SU1+1</f>
        <v>4396</v>
      </c>
      <c r="SW1">
        <f t="shared" ref="SW1" si="510">SV1+1</f>
        <v>4397</v>
      </c>
      <c r="SX1">
        <f t="shared" ref="SX1" si="511">SW1+1</f>
        <v>4398</v>
      </c>
      <c r="SY1">
        <f t="shared" ref="SY1" si="512">SX1+1</f>
        <v>4399</v>
      </c>
      <c r="SZ1">
        <f t="shared" ref="SZ1" si="513">SY1+1</f>
        <v>4400</v>
      </c>
      <c r="TA1">
        <f t="shared" ref="TA1" si="514">SZ1+1</f>
        <v>4401</v>
      </c>
      <c r="TB1">
        <f t="shared" ref="TB1" si="515">TA1+1</f>
        <v>4402</v>
      </c>
      <c r="TC1">
        <f t="shared" ref="TC1" si="516">TB1+1</f>
        <v>4403</v>
      </c>
      <c r="TD1">
        <f t="shared" ref="TD1" si="517">TC1+1</f>
        <v>4404</v>
      </c>
      <c r="TE1">
        <f t="shared" ref="TE1" si="518">TD1+1</f>
        <v>4405</v>
      </c>
      <c r="TF1">
        <f t="shared" ref="TF1" si="519">TE1+1</f>
        <v>4406</v>
      </c>
      <c r="TG1">
        <f t="shared" ref="TG1" si="520">TF1+1</f>
        <v>4407</v>
      </c>
      <c r="TH1">
        <f t="shared" ref="TH1" si="521">TG1+1</f>
        <v>4408</v>
      </c>
      <c r="TI1">
        <f t="shared" ref="TI1" si="522">TH1+1</f>
        <v>4409</v>
      </c>
      <c r="TJ1">
        <f t="shared" ref="TJ1" si="523">TI1+1</f>
        <v>4410</v>
      </c>
      <c r="TK1">
        <f t="shared" ref="TK1" si="524">TJ1+1</f>
        <v>4411</v>
      </c>
      <c r="TL1">
        <f t="shared" ref="TL1" si="525">TK1+1</f>
        <v>4412</v>
      </c>
      <c r="TM1">
        <f t="shared" ref="TM1" si="526">TL1+1</f>
        <v>4413</v>
      </c>
      <c r="TN1">
        <f t="shared" ref="TN1" si="527">TM1+1</f>
        <v>4414</v>
      </c>
      <c r="TO1">
        <f t="shared" ref="TO1" si="528">TN1+1</f>
        <v>4415</v>
      </c>
      <c r="TP1">
        <f t="shared" ref="TP1" si="529">TO1+1</f>
        <v>4416</v>
      </c>
      <c r="TQ1">
        <f t="shared" ref="TQ1" si="530">TP1+1</f>
        <v>4417</v>
      </c>
      <c r="TR1">
        <f t="shared" ref="TR1" si="531">TQ1+1</f>
        <v>4418</v>
      </c>
      <c r="TS1">
        <f t="shared" ref="TS1" si="532">TR1+1</f>
        <v>4419</v>
      </c>
      <c r="TT1">
        <f t="shared" ref="TT1" si="533">TS1+1</f>
        <v>4420</v>
      </c>
      <c r="TU1">
        <f t="shared" ref="TU1" si="534">TT1+1</f>
        <v>4421</v>
      </c>
      <c r="TV1">
        <f t="shared" ref="TV1" si="535">TU1+1</f>
        <v>4422</v>
      </c>
      <c r="TW1">
        <f t="shared" ref="TW1" si="536">TV1+1</f>
        <v>4423</v>
      </c>
      <c r="TX1">
        <f t="shared" ref="TX1" si="537">TW1+1</f>
        <v>4424</v>
      </c>
      <c r="TY1">
        <f t="shared" ref="TY1" si="538">TX1+1</f>
        <v>4425</v>
      </c>
      <c r="TZ1">
        <f t="shared" ref="TZ1" si="539">TY1+1</f>
        <v>4426</v>
      </c>
      <c r="UA1">
        <f t="shared" ref="UA1" si="540">TZ1+1</f>
        <v>4427</v>
      </c>
      <c r="UB1">
        <f t="shared" ref="UB1" si="541">UA1+1</f>
        <v>4428</v>
      </c>
      <c r="UC1">
        <f t="shared" ref="UC1" si="542">UB1+1</f>
        <v>4429</v>
      </c>
      <c r="UD1">
        <f t="shared" ref="UD1" si="543">UC1+1</f>
        <v>4430</v>
      </c>
      <c r="UE1">
        <f t="shared" ref="UE1" si="544">UD1+1</f>
        <v>4431</v>
      </c>
      <c r="UF1">
        <f t="shared" ref="UF1" si="545">UE1+1</f>
        <v>4432</v>
      </c>
      <c r="UG1">
        <f t="shared" ref="UG1" si="546">UF1+1</f>
        <v>4433</v>
      </c>
      <c r="UH1">
        <f t="shared" ref="UH1" si="547">UG1+1</f>
        <v>4434</v>
      </c>
      <c r="UI1">
        <f t="shared" ref="UI1" si="548">UH1+1</f>
        <v>4435</v>
      </c>
      <c r="UJ1">
        <f t="shared" ref="UJ1" si="549">UI1+1</f>
        <v>4436</v>
      </c>
      <c r="UK1">
        <f t="shared" ref="UK1" si="550">UJ1+1</f>
        <v>4437</v>
      </c>
      <c r="UL1">
        <f t="shared" ref="UL1" si="551">UK1+1</f>
        <v>4438</v>
      </c>
      <c r="UM1">
        <f t="shared" ref="UM1" si="552">UL1+1</f>
        <v>4439</v>
      </c>
      <c r="UN1">
        <f t="shared" ref="UN1" si="553">UM1+1</f>
        <v>4440</v>
      </c>
      <c r="UO1">
        <f t="shared" ref="UO1" si="554">UN1+1</f>
        <v>4441</v>
      </c>
      <c r="UP1">
        <f t="shared" ref="UP1" si="555">UO1+1</f>
        <v>4442</v>
      </c>
      <c r="UQ1">
        <f t="shared" ref="UQ1" si="556">UP1+1</f>
        <v>4443</v>
      </c>
      <c r="UR1">
        <f t="shared" ref="UR1" si="557">UQ1+1</f>
        <v>4444</v>
      </c>
      <c r="US1">
        <f t="shared" ref="US1" si="558">UR1+1</f>
        <v>4445</v>
      </c>
      <c r="UT1">
        <f t="shared" ref="UT1" si="559">US1+1</f>
        <v>4446</v>
      </c>
      <c r="UU1">
        <f t="shared" ref="UU1" si="560">UT1+1</f>
        <v>4447</v>
      </c>
      <c r="UV1">
        <f t="shared" ref="UV1" si="561">UU1+1</f>
        <v>4448</v>
      </c>
      <c r="UW1">
        <f t="shared" ref="UW1" si="562">UV1+1</f>
        <v>4449</v>
      </c>
      <c r="UX1">
        <f t="shared" ref="UX1" si="563">UW1+1</f>
        <v>4450</v>
      </c>
      <c r="UY1">
        <f t="shared" ref="UY1" si="564">UX1+1</f>
        <v>4451</v>
      </c>
      <c r="UZ1">
        <f t="shared" ref="UZ1" si="565">UY1+1</f>
        <v>4452</v>
      </c>
      <c r="VA1">
        <f t="shared" ref="VA1" si="566">UZ1+1</f>
        <v>4453</v>
      </c>
      <c r="VB1">
        <f t="shared" ref="VB1" si="567">VA1+1</f>
        <v>4454</v>
      </c>
      <c r="VC1">
        <f t="shared" ref="VC1" si="568">VB1+1</f>
        <v>4455</v>
      </c>
      <c r="VD1">
        <f t="shared" ref="VD1" si="569">VC1+1</f>
        <v>4456</v>
      </c>
      <c r="VE1">
        <f t="shared" ref="VE1" si="570">VD1+1</f>
        <v>4457</v>
      </c>
      <c r="VF1">
        <f t="shared" ref="VF1" si="571">VE1+1</f>
        <v>4458</v>
      </c>
      <c r="VG1">
        <f t="shared" ref="VG1" si="572">VF1+1</f>
        <v>4459</v>
      </c>
      <c r="VH1">
        <f t="shared" ref="VH1" si="573">VG1+1</f>
        <v>4460</v>
      </c>
      <c r="VI1">
        <f t="shared" ref="VI1" si="574">VH1+1</f>
        <v>4461</v>
      </c>
      <c r="VJ1">
        <f t="shared" ref="VJ1" si="575">VI1+1</f>
        <v>4462</v>
      </c>
      <c r="VK1">
        <f t="shared" ref="VK1" si="576">VJ1+1</f>
        <v>4463</v>
      </c>
      <c r="VL1">
        <f t="shared" ref="VL1" si="577">VK1+1</f>
        <v>4464</v>
      </c>
      <c r="VM1">
        <f t="shared" ref="VM1" si="578">VL1+1</f>
        <v>4465</v>
      </c>
      <c r="VN1">
        <f t="shared" ref="VN1" si="579">VM1+1</f>
        <v>4466</v>
      </c>
      <c r="VO1">
        <f t="shared" ref="VO1" si="580">VN1+1</f>
        <v>4467</v>
      </c>
      <c r="VP1">
        <f t="shared" ref="VP1" si="581">VO1+1</f>
        <v>4468</v>
      </c>
      <c r="VQ1">
        <f t="shared" ref="VQ1" si="582">VP1+1</f>
        <v>4469</v>
      </c>
      <c r="VR1">
        <f t="shared" ref="VR1" si="583">VQ1+1</f>
        <v>4470</v>
      </c>
      <c r="VS1">
        <f t="shared" ref="VS1" si="584">VR1+1</f>
        <v>4471</v>
      </c>
      <c r="VT1">
        <f t="shared" ref="VT1" si="585">VS1+1</f>
        <v>4472</v>
      </c>
      <c r="VU1">
        <f t="shared" ref="VU1" si="586">VT1+1</f>
        <v>4473</v>
      </c>
      <c r="VV1">
        <f t="shared" ref="VV1" si="587">VU1+1</f>
        <v>4474</v>
      </c>
      <c r="VW1">
        <f t="shared" ref="VW1" si="588">VV1+1</f>
        <v>4475</v>
      </c>
      <c r="VX1">
        <f t="shared" ref="VX1" si="589">VW1+1</f>
        <v>4476</v>
      </c>
      <c r="VY1">
        <f t="shared" ref="VY1" si="590">VX1+1</f>
        <v>4477</v>
      </c>
      <c r="VZ1">
        <f t="shared" ref="VZ1" si="591">VY1+1</f>
        <v>4478</v>
      </c>
      <c r="WA1">
        <f t="shared" ref="WA1" si="592">VZ1+1</f>
        <v>4479</v>
      </c>
      <c r="WB1">
        <f t="shared" ref="WB1" si="593">WA1+1</f>
        <v>4480</v>
      </c>
      <c r="WC1">
        <f t="shared" ref="WC1" si="594">WB1+1</f>
        <v>4481</v>
      </c>
      <c r="WD1">
        <f t="shared" ref="WD1" si="595">WC1+1</f>
        <v>4482</v>
      </c>
      <c r="WE1">
        <f t="shared" ref="WE1" si="596">WD1+1</f>
        <v>4483</v>
      </c>
      <c r="WF1">
        <f t="shared" ref="WF1" si="597">WE1+1</f>
        <v>4484</v>
      </c>
      <c r="WG1">
        <f t="shared" ref="WG1" si="598">WF1+1</f>
        <v>4485</v>
      </c>
      <c r="WH1">
        <f t="shared" ref="WH1" si="599">WG1+1</f>
        <v>4486</v>
      </c>
      <c r="WI1">
        <f t="shared" ref="WI1" si="600">WH1+1</f>
        <v>4487</v>
      </c>
      <c r="WJ1">
        <f t="shared" ref="WJ1" si="601">WI1+1</f>
        <v>4488</v>
      </c>
      <c r="WK1">
        <f t="shared" ref="WK1" si="602">WJ1+1</f>
        <v>4489</v>
      </c>
      <c r="WL1">
        <f t="shared" ref="WL1" si="603">WK1+1</f>
        <v>4490</v>
      </c>
      <c r="WM1">
        <f t="shared" ref="WM1" si="604">WL1+1</f>
        <v>4491</v>
      </c>
      <c r="WN1">
        <f t="shared" ref="WN1" si="605">WM1+1</f>
        <v>4492</v>
      </c>
      <c r="WO1">
        <f t="shared" ref="WO1" si="606">WN1+1</f>
        <v>4493</v>
      </c>
      <c r="WP1">
        <f t="shared" ref="WP1" si="607">WO1+1</f>
        <v>4494</v>
      </c>
      <c r="WQ1">
        <f t="shared" ref="WQ1" si="608">WP1+1</f>
        <v>4495</v>
      </c>
      <c r="WR1">
        <f t="shared" ref="WR1" si="609">WQ1+1</f>
        <v>4496</v>
      </c>
      <c r="WS1">
        <f t="shared" ref="WS1" si="610">WR1+1</f>
        <v>4497</v>
      </c>
      <c r="WT1">
        <f t="shared" ref="WT1" si="611">WS1+1</f>
        <v>4498</v>
      </c>
      <c r="WU1">
        <f t="shared" ref="WU1" si="612">WT1+1</f>
        <v>4499</v>
      </c>
      <c r="WV1">
        <f t="shared" ref="WV1" si="613">WU1+1</f>
        <v>4500</v>
      </c>
      <c r="WW1">
        <f t="shared" ref="WW1" si="614">WV1+1</f>
        <v>4501</v>
      </c>
      <c r="WX1">
        <f t="shared" ref="WX1" si="615">WW1+1</f>
        <v>4502</v>
      </c>
      <c r="WY1">
        <f t="shared" ref="WY1" si="616">WX1+1</f>
        <v>4503</v>
      </c>
      <c r="WZ1">
        <f t="shared" ref="WZ1" si="617">WY1+1</f>
        <v>4504</v>
      </c>
      <c r="XA1">
        <f t="shared" ref="XA1" si="618">WZ1+1</f>
        <v>4505</v>
      </c>
      <c r="XB1">
        <f t="shared" ref="XB1" si="619">XA1+1</f>
        <v>4506</v>
      </c>
      <c r="XC1">
        <f t="shared" ref="XC1" si="620">XB1+1</f>
        <v>4507</v>
      </c>
      <c r="XD1">
        <f t="shared" ref="XD1" si="621">XC1+1</f>
        <v>4508</v>
      </c>
      <c r="XE1">
        <f t="shared" ref="XE1" si="622">XD1+1</f>
        <v>4509</v>
      </c>
      <c r="XF1">
        <f t="shared" ref="XF1" si="623">XE1+1</f>
        <v>4510</v>
      </c>
      <c r="XG1">
        <f t="shared" ref="XG1" si="624">XF1+1</f>
        <v>4511</v>
      </c>
      <c r="XH1">
        <f t="shared" ref="XH1" si="625">XG1+1</f>
        <v>4512</v>
      </c>
      <c r="XI1">
        <f t="shared" ref="XI1" si="626">XH1+1</f>
        <v>4513</v>
      </c>
      <c r="XJ1">
        <f t="shared" ref="XJ1" si="627">XI1+1</f>
        <v>4514</v>
      </c>
      <c r="XK1">
        <f t="shared" ref="XK1" si="628">XJ1+1</f>
        <v>4515</v>
      </c>
      <c r="XL1">
        <f t="shared" ref="XL1" si="629">XK1+1</f>
        <v>4516</v>
      </c>
      <c r="XM1">
        <f t="shared" ref="XM1" si="630">XL1+1</f>
        <v>4517</v>
      </c>
      <c r="XN1">
        <f t="shared" ref="XN1" si="631">XM1+1</f>
        <v>4518</v>
      </c>
      <c r="XO1">
        <f t="shared" ref="XO1" si="632">XN1+1</f>
        <v>4519</v>
      </c>
      <c r="XP1">
        <f t="shared" ref="XP1" si="633">XO1+1</f>
        <v>4520</v>
      </c>
      <c r="XQ1">
        <f t="shared" ref="XQ1" si="634">XP1+1</f>
        <v>4521</v>
      </c>
      <c r="XR1">
        <f t="shared" ref="XR1" si="635">XQ1+1</f>
        <v>4522</v>
      </c>
      <c r="XS1">
        <f t="shared" ref="XS1" si="636">XR1+1</f>
        <v>4523</v>
      </c>
      <c r="XT1">
        <f t="shared" ref="XT1" si="637">XS1+1</f>
        <v>4524</v>
      </c>
      <c r="XU1">
        <f t="shared" ref="XU1" si="638">XT1+1</f>
        <v>4525</v>
      </c>
      <c r="XV1">
        <f t="shared" ref="XV1" si="639">XU1+1</f>
        <v>4526</v>
      </c>
      <c r="XW1">
        <f t="shared" ref="XW1" si="640">XV1+1</f>
        <v>4527</v>
      </c>
      <c r="XX1">
        <f t="shared" ref="XX1" si="641">XW1+1</f>
        <v>4528</v>
      </c>
      <c r="XY1">
        <f t="shared" ref="XY1" si="642">XX1+1</f>
        <v>4529</v>
      </c>
      <c r="XZ1">
        <f t="shared" ref="XZ1" si="643">XY1+1</f>
        <v>4530</v>
      </c>
      <c r="YA1">
        <f t="shared" ref="YA1" si="644">XZ1+1</f>
        <v>4531</v>
      </c>
      <c r="YB1">
        <f t="shared" ref="YB1" si="645">YA1+1</f>
        <v>4532</v>
      </c>
      <c r="YC1">
        <f t="shared" ref="YC1" si="646">YB1+1</f>
        <v>4533</v>
      </c>
      <c r="YD1">
        <f t="shared" ref="YD1" si="647">YC1+1</f>
        <v>4534</v>
      </c>
      <c r="YE1">
        <f t="shared" ref="YE1" si="648">YD1+1</f>
        <v>4535</v>
      </c>
      <c r="YF1">
        <f t="shared" ref="YF1" si="649">YE1+1</f>
        <v>4536</v>
      </c>
      <c r="YG1">
        <f t="shared" ref="YG1" si="650">YF1+1</f>
        <v>4537</v>
      </c>
      <c r="YH1">
        <f t="shared" ref="YH1" si="651">YG1+1</f>
        <v>4538</v>
      </c>
      <c r="YI1">
        <f t="shared" ref="YI1" si="652">YH1+1</f>
        <v>4539</v>
      </c>
      <c r="YJ1">
        <f t="shared" ref="YJ1" si="653">YI1+1</f>
        <v>4540</v>
      </c>
      <c r="YK1">
        <f t="shared" ref="YK1" si="654">YJ1+1</f>
        <v>4541</v>
      </c>
      <c r="YL1">
        <f t="shared" ref="YL1" si="655">YK1+1</f>
        <v>4542</v>
      </c>
      <c r="YM1">
        <f t="shared" ref="YM1" si="656">YL1+1</f>
        <v>4543</v>
      </c>
      <c r="YN1">
        <f t="shared" ref="YN1" si="657">YM1+1</f>
        <v>4544</v>
      </c>
      <c r="YO1">
        <f t="shared" ref="YO1" si="658">YN1+1</f>
        <v>4545</v>
      </c>
      <c r="YP1">
        <f t="shared" ref="YP1" si="659">YO1+1</f>
        <v>4546</v>
      </c>
      <c r="YQ1">
        <f t="shared" ref="YQ1" si="660">YP1+1</f>
        <v>4547</v>
      </c>
      <c r="YR1">
        <f t="shared" ref="YR1" si="661">YQ1+1</f>
        <v>4548</v>
      </c>
      <c r="YS1">
        <f t="shared" ref="YS1" si="662">YR1+1</f>
        <v>4549</v>
      </c>
      <c r="YT1">
        <f t="shared" ref="YT1" si="663">YS1+1</f>
        <v>4550</v>
      </c>
      <c r="YU1">
        <f t="shared" ref="YU1" si="664">YT1+1</f>
        <v>4551</v>
      </c>
      <c r="YV1">
        <f t="shared" ref="YV1" si="665">YU1+1</f>
        <v>4552</v>
      </c>
      <c r="YW1">
        <f t="shared" ref="YW1" si="666">YV1+1</f>
        <v>4553</v>
      </c>
      <c r="YX1">
        <f t="shared" ref="YX1" si="667">YW1+1</f>
        <v>4554</v>
      </c>
      <c r="YY1">
        <f t="shared" ref="YY1" si="668">YX1+1</f>
        <v>4555</v>
      </c>
      <c r="YZ1">
        <f t="shared" ref="YZ1" si="669">YY1+1</f>
        <v>4556</v>
      </c>
      <c r="ZA1">
        <f t="shared" ref="ZA1" si="670">YZ1+1</f>
        <v>4557</v>
      </c>
      <c r="ZB1">
        <f t="shared" ref="ZB1" si="671">ZA1+1</f>
        <v>4558</v>
      </c>
      <c r="ZC1">
        <f t="shared" ref="ZC1" si="672">ZB1+1</f>
        <v>4559</v>
      </c>
      <c r="ZD1">
        <f t="shared" ref="ZD1" si="673">ZC1+1</f>
        <v>4560</v>
      </c>
      <c r="ZE1">
        <f t="shared" ref="ZE1" si="674">ZD1+1</f>
        <v>4561</v>
      </c>
      <c r="ZF1">
        <f t="shared" ref="ZF1" si="675">ZE1+1</f>
        <v>4562</v>
      </c>
      <c r="ZG1">
        <f t="shared" ref="ZG1" si="676">ZF1+1</f>
        <v>4563</v>
      </c>
      <c r="ZH1">
        <f t="shared" ref="ZH1" si="677">ZG1+1</f>
        <v>4564</v>
      </c>
      <c r="ZI1">
        <f t="shared" ref="ZI1" si="678">ZH1+1</f>
        <v>4565</v>
      </c>
      <c r="ZJ1">
        <f t="shared" ref="ZJ1" si="679">ZI1+1</f>
        <v>4566</v>
      </c>
      <c r="ZK1">
        <f t="shared" ref="ZK1" si="680">ZJ1+1</f>
        <v>4567</v>
      </c>
      <c r="ZL1">
        <f t="shared" ref="ZL1" si="681">ZK1+1</f>
        <v>4568</v>
      </c>
      <c r="ZM1">
        <f t="shared" ref="ZM1" si="682">ZL1+1</f>
        <v>4569</v>
      </c>
      <c r="ZN1">
        <f t="shared" ref="ZN1" si="683">ZM1+1</f>
        <v>4570</v>
      </c>
      <c r="ZO1">
        <f t="shared" ref="ZO1" si="684">ZN1+1</f>
        <v>4571</v>
      </c>
      <c r="ZP1">
        <f t="shared" ref="ZP1" si="685">ZO1+1</f>
        <v>4572</v>
      </c>
      <c r="ZQ1">
        <f t="shared" ref="ZQ1" si="686">ZP1+1</f>
        <v>4573</v>
      </c>
      <c r="ZR1">
        <f t="shared" ref="ZR1" si="687">ZQ1+1</f>
        <v>4574</v>
      </c>
      <c r="ZS1">
        <f t="shared" ref="ZS1" si="688">ZR1+1</f>
        <v>4575</v>
      </c>
      <c r="ZT1">
        <f t="shared" ref="ZT1" si="689">ZS1+1</f>
        <v>4576</v>
      </c>
      <c r="ZU1">
        <f t="shared" ref="ZU1" si="690">ZT1+1</f>
        <v>4577</v>
      </c>
      <c r="ZV1">
        <f t="shared" ref="ZV1" si="691">ZU1+1</f>
        <v>4578</v>
      </c>
      <c r="ZW1">
        <f t="shared" ref="ZW1" si="692">ZV1+1</f>
        <v>4579</v>
      </c>
      <c r="ZX1">
        <f t="shared" ref="ZX1" si="693">ZW1+1</f>
        <v>4580</v>
      </c>
      <c r="ZY1">
        <f t="shared" ref="ZY1" si="694">ZX1+1</f>
        <v>4581</v>
      </c>
      <c r="ZZ1">
        <f t="shared" ref="ZZ1" si="695">ZY1+1</f>
        <v>4582</v>
      </c>
      <c r="AAA1">
        <f t="shared" ref="AAA1" si="696">ZZ1+1</f>
        <v>4583</v>
      </c>
      <c r="AAB1">
        <f t="shared" ref="AAB1" si="697">AAA1+1</f>
        <v>4584</v>
      </c>
      <c r="AAC1">
        <f t="shared" ref="AAC1" si="698">AAB1+1</f>
        <v>4585</v>
      </c>
      <c r="AAD1">
        <f t="shared" ref="AAD1" si="699">AAC1+1</f>
        <v>4586</v>
      </c>
      <c r="AAE1">
        <f t="shared" ref="AAE1" si="700">AAD1+1</f>
        <v>4587</v>
      </c>
      <c r="AAF1">
        <f t="shared" ref="AAF1" si="701">AAE1+1</f>
        <v>4588</v>
      </c>
      <c r="AAG1">
        <f t="shared" ref="AAG1" si="702">AAF1+1</f>
        <v>4589</v>
      </c>
      <c r="AAH1">
        <f t="shared" ref="AAH1" si="703">AAG1+1</f>
        <v>4590</v>
      </c>
      <c r="AAI1">
        <f t="shared" ref="AAI1" si="704">AAH1+1</f>
        <v>4591</v>
      </c>
      <c r="AAJ1">
        <f t="shared" ref="AAJ1" si="705">AAI1+1</f>
        <v>4592</v>
      </c>
      <c r="AAK1">
        <f t="shared" ref="AAK1" si="706">AAJ1+1</f>
        <v>4593</v>
      </c>
      <c r="AAL1">
        <f t="shared" ref="AAL1" si="707">AAK1+1</f>
        <v>4594</v>
      </c>
      <c r="AAM1">
        <f t="shared" ref="AAM1" si="708">AAL1+1</f>
        <v>4595</v>
      </c>
      <c r="AAN1">
        <f t="shared" ref="AAN1" si="709">AAM1+1</f>
        <v>4596</v>
      </c>
      <c r="AAO1">
        <f t="shared" ref="AAO1" si="710">AAN1+1</f>
        <v>4597</v>
      </c>
      <c r="AAP1">
        <f t="shared" ref="AAP1" si="711">AAO1+1</f>
        <v>4598</v>
      </c>
      <c r="AAQ1">
        <f t="shared" ref="AAQ1" si="712">AAP1+1</f>
        <v>4599</v>
      </c>
      <c r="AAR1">
        <f t="shared" ref="AAR1" si="713">AAQ1+1</f>
        <v>4600</v>
      </c>
      <c r="AAS1">
        <f t="shared" ref="AAS1" si="714">AAR1+1</f>
        <v>4601</v>
      </c>
      <c r="AAT1">
        <f t="shared" ref="AAT1" si="715">AAS1+1</f>
        <v>4602</v>
      </c>
      <c r="AAU1">
        <f t="shared" ref="AAU1" si="716">AAT1+1</f>
        <v>4603</v>
      </c>
      <c r="AAV1">
        <f t="shared" ref="AAV1" si="717">AAU1+1</f>
        <v>4604</v>
      </c>
      <c r="AAW1">
        <f t="shared" ref="AAW1" si="718">AAV1+1</f>
        <v>4605</v>
      </c>
      <c r="AAX1">
        <f t="shared" ref="AAX1" si="719">AAW1+1</f>
        <v>4606</v>
      </c>
      <c r="AAY1">
        <f t="shared" ref="AAY1" si="720">AAX1+1</f>
        <v>4607</v>
      </c>
      <c r="AAZ1">
        <f t="shared" ref="AAZ1" si="721">AAY1+1</f>
        <v>4608</v>
      </c>
      <c r="ABA1">
        <f t="shared" ref="ABA1" si="722">AAZ1+1</f>
        <v>4609</v>
      </c>
      <c r="ABB1">
        <f t="shared" ref="ABB1" si="723">ABA1+1</f>
        <v>4610</v>
      </c>
      <c r="ABC1">
        <f t="shared" ref="ABC1" si="724">ABB1+1</f>
        <v>4611</v>
      </c>
      <c r="ABD1">
        <f t="shared" ref="ABD1" si="725">ABC1+1</f>
        <v>4612</v>
      </c>
      <c r="ABE1">
        <f t="shared" ref="ABE1" si="726">ABD1+1</f>
        <v>4613</v>
      </c>
      <c r="ABF1">
        <f t="shared" ref="ABF1" si="727">ABE1+1</f>
        <v>4614</v>
      </c>
      <c r="ABG1">
        <f t="shared" ref="ABG1" si="728">ABF1+1</f>
        <v>4615</v>
      </c>
      <c r="ABH1">
        <f t="shared" ref="ABH1" si="729">ABG1+1</f>
        <v>4616</v>
      </c>
      <c r="ABI1">
        <f t="shared" ref="ABI1" si="730">ABH1+1</f>
        <v>4617</v>
      </c>
      <c r="ABJ1">
        <f t="shared" ref="ABJ1" si="731">ABI1+1</f>
        <v>4618</v>
      </c>
      <c r="ABK1">
        <f t="shared" ref="ABK1" si="732">ABJ1+1</f>
        <v>4619</v>
      </c>
      <c r="ABL1">
        <f t="shared" ref="ABL1" si="733">ABK1+1</f>
        <v>4620</v>
      </c>
      <c r="ABM1">
        <f t="shared" ref="ABM1" si="734">ABL1+1</f>
        <v>4621</v>
      </c>
      <c r="ABN1">
        <f t="shared" ref="ABN1" si="735">ABM1+1</f>
        <v>4622</v>
      </c>
      <c r="ABO1">
        <f t="shared" ref="ABO1" si="736">ABN1+1</f>
        <v>4623</v>
      </c>
      <c r="ABP1">
        <f t="shared" ref="ABP1" si="737">ABO1+1</f>
        <v>4624</v>
      </c>
      <c r="ABQ1">
        <f t="shared" ref="ABQ1" si="738">ABP1+1</f>
        <v>4625</v>
      </c>
      <c r="ABR1">
        <f t="shared" ref="ABR1" si="739">ABQ1+1</f>
        <v>4626</v>
      </c>
      <c r="ABS1">
        <f t="shared" ref="ABS1" si="740">ABR1+1</f>
        <v>4627</v>
      </c>
      <c r="ABT1">
        <f t="shared" ref="ABT1" si="741">ABS1+1</f>
        <v>4628</v>
      </c>
      <c r="ABU1">
        <f t="shared" ref="ABU1" si="742">ABT1+1</f>
        <v>4629</v>
      </c>
      <c r="ABV1">
        <f t="shared" ref="ABV1" si="743">ABU1+1</f>
        <v>4630</v>
      </c>
      <c r="ABW1">
        <f t="shared" ref="ABW1" si="744">ABV1+1</f>
        <v>4631</v>
      </c>
      <c r="ABX1">
        <f t="shared" ref="ABX1" si="745">ABW1+1</f>
        <v>4632</v>
      </c>
      <c r="ABY1">
        <f t="shared" ref="ABY1" si="746">ABX1+1</f>
        <v>4633</v>
      </c>
      <c r="ABZ1">
        <f t="shared" ref="ABZ1" si="747">ABY1+1</f>
        <v>4634</v>
      </c>
      <c r="ACA1">
        <f t="shared" ref="ACA1" si="748">ABZ1+1</f>
        <v>4635</v>
      </c>
      <c r="ACB1">
        <f t="shared" ref="ACB1" si="749">ACA1+1</f>
        <v>4636</v>
      </c>
      <c r="ACC1">
        <f t="shared" ref="ACC1" si="750">ACB1+1</f>
        <v>4637</v>
      </c>
      <c r="ACD1">
        <f t="shared" ref="ACD1" si="751">ACC1+1</f>
        <v>4638</v>
      </c>
      <c r="ACE1">
        <f t="shared" ref="ACE1" si="752">ACD1+1</f>
        <v>4639</v>
      </c>
      <c r="ACF1">
        <f t="shared" ref="ACF1" si="753">ACE1+1</f>
        <v>4640</v>
      </c>
      <c r="ACG1">
        <f t="shared" ref="ACG1" si="754">ACF1+1</f>
        <v>4641</v>
      </c>
      <c r="ACH1">
        <f t="shared" ref="ACH1" si="755">ACG1+1</f>
        <v>4642</v>
      </c>
      <c r="ACI1">
        <f t="shared" ref="ACI1" si="756">ACH1+1</f>
        <v>4643</v>
      </c>
      <c r="ACJ1">
        <f t="shared" ref="ACJ1" si="757">ACI1+1</f>
        <v>4644</v>
      </c>
      <c r="ACK1">
        <f t="shared" ref="ACK1" si="758">ACJ1+1</f>
        <v>4645</v>
      </c>
      <c r="ACL1">
        <f t="shared" ref="ACL1" si="759">ACK1+1</f>
        <v>4646</v>
      </c>
      <c r="ACM1">
        <f t="shared" ref="ACM1" si="760">ACL1+1</f>
        <v>4647</v>
      </c>
      <c r="ACN1">
        <f t="shared" ref="ACN1" si="761">ACM1+1</f>
        <v>4648</v>
      </c>
      <c r="ACO1">
        <f t="shared" ref="ACO1" si="762">ACN1+1</f>
        <v>4649</v>
      </c>
      <c r="ACP1">
        <f t="shared" ref="ACP1" si="763">ACO1+1</f>
        <v>4650</v>
      </c>
      <c r="ACQ1">
        <f t="shared" ref="ACQ1" si="764">ACP1+1</f>
        <v>4651</v>
      </c>
      <c r="ACR1">
        <f t="shared" ref="ACR1" si="765">ACQ1+1</f>
        <v>4652</v>
      </c>
      <c r="ACS1">
        <f t="shared" ref="ACS1" si="766">ACR1+1</f>
        <v>4653</v>
      </c>
      <c r="ACT1">
        <f t="shared" ref="ACT1" si="767">ACS1+1</f>
        <v>4654</v>
      </c>
      <c r="ACU1">
        <f t="shared" ref="ACU1" si="768">ACT1+1</f>
        <v>4655</v>
      </c>
      <c r="ACV1">
        <f t="shared" ref="ACV1" si="769">ACU1+1</f>
        <v>4656</v>
      </c>
      <c r="ACW1">
        <f t="shared" ref="ACW1" si="770">ACV1+1</f>
        <v>4657</v>
      </c>
      <c r="ACX1">
        <f t="shared" ref="ACX1" si="771">ACW1+1</f>
        <v>4658</v>
      </c>
      <c r="ACY1">
        <f t="shared" ref="ACY1" si="772">ACX1+1</f>
        <v>4659</v>
      </c>
      <c r="ACZ1">
        <f t="shared" ref="ACZ1" si="773">ACY1+1</f>
        <v>4660</v>
      </c>
      <c r="ADA1">
        <f t="shared" ref="ADA1" si="774">ACZ1+1</f>
        <v>4661</v>
      </c>
      <c r="ADB1">
        <f t="shared" ref="ADB1" si="775">ADA1+1</f>
        <v>4662</v>
      </c>
      <c r="ADC1">
        <f t="shared" ref="ADC1" si="776">ADB1+1</f>
        <v>4663</v>
      </c>
      <c r="ADD1">
        <f t="shared" ref="ADD1" si="777">ADC1+1</f>
        <v>4664</v>
      </c>
      <c r="ADE1">
        <f t="shared" ref="ADE1" si="778">ADD1+1</f>
        <v>4665</v>
      </c>
      <c r="ADF1">
        <f t="shared" ref="ADF1" si="779">ADE1+1</f>
        <v>4666</v>
      </c>
      <c r="ADG1">
        <f t="shared" ref="ADG1" si="780">ADF1+1</f>
        <v>4667</v>
      </c>
      <c r="ADH1">
        <f t="shared" ref="ADH1" si="781">ADG1+1</f>
        <v>4668</v>
      </c>
      <c r="ADI1">
        <f t="shared" ref="ADI1" si="782">ADH1+1</f>
        <v>4669</v>
      </c>
      <c r="ADJ1">
        <f t="shared" ref="ADJ1" si="783">ADI1+1</f>
        <v>4670</v>
      </c>
      <c r="ADK1">
        <f t="shared" ref="ADK1" si="784">ADJ1+1</f>
        <v>4671</v>
      </c>
      <c r="ADL1">
        <f t="shared" ref="ADL1" si="785">ADK1+1</f>
        <v>4672</v>
      </c>
      <c r="ADM1">
        <f t="shared" ref="ADM1" si="786">ADL1+1</f>
        <v>4673</v>
      </c>
      <c r="ADN1">
        <f t="shared" ref="ADN1" si="787">ADM1+1</f>
        <v>4674</v>
      </c>
      <c r="ADO1">
        <f t="shared" ref="ADO1" si="788">ADN1+1</f>
        <v>4675</v>
      </c>
      <c r="ADP1">
        <f t="shared" ref="ADP1" si="789">ADO1+1</f>
        <v>4676</v>
      </c>
      <c r="ADQ1">
        <f t="shared" ref="ADQ1" si="790">ADP1+1</f>
        <v>4677</v>
      </c>
      <c r="ADR1">
        <f t="shared" ref="ADR1" si="791">ADQ1+1</f>
        <v>4678</v>
      </c>
      <c r="ADS1">
        <f t="shared" ref="ADS1" si="792">ADR1+1</f>
        <v>4679</v>
      </c>
      <c r="ADT1">
        <f t="shared" ref="ADT1" si="793">ADS1+1</f>
        <v>4680</v>
      </c>
      <c r="ADU1">
        <f t="shared" ref="ADU1" si="794">ADT1+1</f>
        <v>4681</v>
      </c>
      <c r="ADV1">
        <f t="shared" ref="ADV1" si="795">ADU1+1</f>
        <v>4682</v>
      </c>
      <c r="ADW1">
        <f t="shared" ref="ADW1" si="796">ADV1+1</f>
        <v>4683</v>
      </c>
      <c r="ADX1">
        <f t="shared" ref="ADX1" si="797">ADW1+1</f>
        <v>4684</v>
      </c>
      <c r="ADY1">
        <f t="shared" ref="ADY1" si="798">ADX1+1</f>
        <v>4685</v>
      </c>
      <c r="ADZ1">
        <f t="shared" ref="ADZ1" si="799">ADY1+1</f>
        <v>4686</v>
      </c>
      <c r="AEA1">
        <f t="shared" ref="AEA1" si="800">ADZ1+1</f>
        <v>4687</v>
      </c>
      <c r="AEB1">
        <f t="shared" ref="AEB1" si="801">AEA1+1</f>
        <v>4688</v>
      </c>
      <c r="AEC1">
        <f t="shared" ref="AEC1" si="802">AEB1+1</f>
        <v>4689</v>
      </c>
      <c r="AED1">
        <f t="shared" ref="AED1" si="803">AEC1+1</f>
        <v>4690</v>
      </c>
      <c r="AEE1">
        <f t="shared" ref="AEE1" si="804">AED1+1</f>
        <v>4691</v>
      </c>
      <c r="AEF1">
        <f t="shared" ref="AEF1" si="805">AEE1+1</f>
        <v>4692</v>
      </c>
      <c r="AEG1">
        <f t="shared" ref="AEG1" si="806">AEF1+1</f>
        <v>4693</v>
      </c>
      <c r="AEH1">
        <f t="shared" ref="AEH1" si="807">AEG1+1</f>
        <v>4694</v>
      </c>
      <c r="AEI1">
        <f t="shared" ref="AEI1" si="808">AEH1+1</f>
        <v>4695</v>
      </c>
      <c r="AEJ1">
        <f t="shared" ref="AEJ1" si="809">AEI1+1</f>
        <v>4696</v>
      </c>
      <c r="AEK1">
        <f t="shared" ref="AEK1" si="810">AEJ1+1</f>
        <v>4697</v>
      </c>
      <c r="AEL1">
        <f t="shared" ref="AEL1" si="811">AEK1+1</f>
        <v>4698</v>
      </c>
      <c r="AEM1">
        <f t="shared" ref="AEM1" si="812">AEL1+1</f>
        <v>4699</v>
      </c>
      <c r="AEN1">
        <f t="shared" ref="AEN1" si="813">AEM1+1</f>
        <v>4700</v>
      </c>
      <c r="AEO1">
        <f t="shared" ref="AEO1" si="814">AEN1+1</f>
        <v>4701</v>
      </c>
      <c r="AEP1">
        <f t="shared" ref="AEP1" si="815">AEO1+1</f>
        <v>4702</v>
      </c>
      <c r="AEQ1">
        <f t="shared" ref="AEQ1" si="816">AEP1+1</f>
        <v>4703</v>
      </c>
      <c r="AER1">
        <f t="shared" ref="AER1" si="817">AEQ1+1</f>
        <v>4704</v>
      </c>
      <c r="AES1">
        <f t="shared" ref="AES1" si="818">AER1+1</f>
        <v>4705</v>
      </c>
      <c r="AET1">
        <f t="shared" ref="AET1" si="819">AES1+1</f>
        <v>4706</v>
      </c>
      <c r="AEU1">
        <f t="shared" ref="AEU1" si="820">AET1+1</f>
        <v>4707</v>
      </c>
      <c r="AEV1">
        <f t="shared" ref="AEV1" si="821">AEU1+1</f>
        <v>4708</v>
      </c>
      <c r="AEW1">
        <f t="shared" ref="AEW1" si="822">AEV1+1</f>
        <v>4709</v>
      </c>
      <c r="AEX1">
        <f t="shared" ref="AEX1" si="823">AEW1+1</f>
        <v>4710</v>
      </c>
      <c r="AEY1">
        <f t="shared" ref="AEY1" si="824">AEX1+1</f>
        <v>4711</v>
      </c>
      <c r="AEZ1">
        <f t="shared" ref="AEZ1" si="825">AEY1+1</f>
        <v>4712</v>
      </c>
      <c r="AFA1">
        <f t="shared" ref="AFA1" si="826">AEZ1+1</f>
        <v>4713</v>
      </c>
      <c r="AFB1">
        <f t="shared" ref="AFB1" si="827">AFA1+1</f>
        <v>4714</v>
      </c>
      <c r="AFC1">
        <f t="shared" ref="AFC1" si="828">AFB1+1</f>
        <v>4715</v>
      </c>
      <c r="AFD1">
        <f t="shared" ref="AFD1" si="829">AFC1+1</f>
        <v>4716</v>
      </c>
      <c r="AFE1">
        <f t="shared" ref="AFE1" si="830">AFD1+1</f>
        <v>4717</v>
      </c>
      <c r="AFF1">
        <f t="shared" ref="AFF1" si="831">AFE1+1</f>
        <v>4718</v>
      </c>
      <c r="AFG1">
        <f t="shared" ref="AFG1" si="832">AFF1+1</f>
        <v>4719</v>
      </c>
      <c r="AFH1">
        <f t="shared" ref="AFH1" si="833">AFG1+1</f>
        <v>4720</v>
      </c>
      <c r="AFI1">
        <f t="shared" ref="AFI1" si="834">AFH1+1</f>
        <v>4721</v>
      </c>
      <c r="AFJ1">
        <f t="shared" ref="AFJ1" si="835">AFI1+1</f>
        <v>4722</v>
      </c>
      <c r="AFK1">
        <f t="shared" ref="AFK1" si="836">AFJ1+1</f>
        <v>4723</v>
      </c>
      <c r="AFL1">
        <f t="shared" ref="AFL1" si="837">AFK1+1</f>
        <v>4724</v>
      </c>
      <c r="AFM1">
        <f t="shared" ref="AFM1" si="838">AFL1+1</f>
        <v>4725</v>
      </c>
    </row>
    <row r="2" spans="1:1570">
      <c r="A2" s="7" t="s">
        <v>94</v>
      </c>
      <c r="B2" s="7">
        <v>0</v>
      </c>
      <c r="C2" s="7">
        <f>FixedParams!C12</f>
        <v>3045.6930093731203</v>
      </c>
      <c r="D2" s="7">
        <f t="shared" ref="D2:D15" si="839">C2</f>
        <v>3045.6930093731203</v>
      </c>
      <c r="F2" s="7">
        <v>0</v>
      </c>
      <c r="G2" s="7">
        <v>3045.6930093731203</v>
      </c>
      <c r="H2" s="7">
        <v>3045.6930093731203</v>
      </c>
      <c r="I2" s="7">
        <v>1522.8465046865601</v>
      </c>
      <c r="J2" s="7">
        <v>1522.8465046865601</v>
      </c>
      <c r="K2" s="7">
        <v>0</v>
      </c>
      <c r="L2" s="7">
        <v>3045.6930093731203</v>
      </c>
      <c r="M2" s="7">
        <v>3045.6930093731203</v>
      </c>
      <c r="N2" s="7">
        <v>1522.8465046865601</v>
      </c>
      <c r="O2" s="7">
        <v>1522.8465046865601</v>
      </c>
      <c r="P2" s="7">
        <v>0</v>
      </c>
      <c r="Q2" s="7">
        <v>3045.6930093731203</v>
      </c>
      <c r="R2" s="7">
        <v>3045.6930093731203</v>
      </c>
      <c r="S2" s="7">
        <v>1522.8465046865601</v>
      </c>
      <c r="T2" s="7">
        <v>1522.8465046865601</v>
      </c>
      <c r="U2" s="7">
        <v>0</v>
      </c>
      <c r="V2" s="7">
        <v>3045.6930093731203</v>
      </c>
      <c r="W2" s="7">
        <v>3045.6930093731203</v>
      </c>
      <c r="X2" s="7">
        <v>1522.8465046865601</v>
      </c>
      <c r="Y2" s="7">
        <v>1522.8465046865601</v>
      </c>
      <c r="Z2" s="7">
        <v>0</v>
      </c>
      <c r="AA2" s="7">
        <v>3045.6930093731203</v>
      </c>
      <c r="AB2" s="7">
        <v>3045.6930093731203</v>
      </c>
      <c r="AC2" s="7">
        <v>1522.8465046865601</v>
      </c>
      <c r="AD2" s="7">
        <v>1522.8465046865601</v>
      </c>
      <c r="AE2" s="7">
        <v>0</v>
      </c>
      <c r="AF2" s="7">
        <v>3045.6930093731203</v>
      </c>
      <c r="AG2" s="7">
        <v>3045.6930093731203</v>
      </c>
      <c r="AH2" s="7">
        <v>1522.8465046865601</v>
      </c>
      <c r="AI2" s="7">
        <v>1522.8465046865601</v>
      </c>
      <c r="AJ2" s="7">
        <v>0</v>
      </c>
      <c r="AK2" s="7">
        <v>3045.6930093731203</v>
      </c>
      <c r="AL2" s="7">
        <v>3045.6930093731203</v>
      </c>
      <c r="AM2" s="7">
        <v>1522.8465046865601</v>
      </c>
      <c r="AN2" s="7">
        <v>1522.8465046865601</v>
      </c>
      <c r="AO2" s="7">
        <v>0</v>
      </c>
      <c r="AP2" s="7">
        <v>3045.6930093731203</v>
      </c>
      <c r="AQ2" s="7">
        <v>3045.6930093731203</v>
      </c>
      <c r="AR2" s="7">
        <v>1522.8465046865601</v>
      </c>
      <c r="AS2" s="7">
        <v>1522.8465046865601</v>
      </c>
      <c r="AT2" s="7">
        <v>0</v>
      </c>
      <c r="AU2" s="7">
        <v>3045.6930093731203</v>
      </c>
      <c r="AV2" s="7">
        <v>3045.6930093731203</v>
      </c>
      <c r="AW2" s="7">
        <v>1522.8465046865601</v>
      </c>
      <c r="AX2" s="7">
        <v>1522.8465046865601</v>
      </c>
      <c r="AY2" s="7">
        <v>0</v>
      </c>
      <c r="AZ2" s="7">
        <v>3045.6930093731203</v>
      </c>
      <c r="BA2" s="7">
        <v>3045.6930093731203</v>
      </c>
      <c r="BB2" s="7">
        <v>1522.8465046865601</v>
      </c>
      <c r="BC2" s="7">
        <v>1522.8465046865601</v>
      </c>
      <c r="BD2" s="7">
        <v>0</v>
      </c>
      <c r="BE2" s="7">
        <v>3045.6930093731203</v>
      </c>
      <c r="BF2" s="7">
        <v>3045.6930093731203</v>
      </c>
      <c r="BG2" s="7">
        <v>1522.8465046865601</v>
      </c>
      <c r="BH2" s="7">
        <v>1522.8465046865601</v>
      </c>
      <c r="BI2" s="7">
        <v>0</v>
      </c>
      <c r="BJ2" s="7">
        <v>3045.6930093731203</v>
      </c>
      <c r="BK2" s="7">
        <v>3045.6930093731203</v>
      </c>
      <c r="BL2" s="7">
        <v>1522.8465046865601</v>
      </c>
      <c r="BM2" s="7">
        <v>1522.8465046865601</v>
      </c>
      <c r="BN2" s="7">
        <v>0</v>
      </c>
      <c r="BO2" s="7">
        <v>761.42325234328007</v>
      </c>
      <c r="BP2" s="7">
        <v>761.42325234328007</v>
      </c>
      <c r="BQ2" s="7">
        <v>0</v>
      </c>
      <c r="BR2" s="7">
        <v>0</v>
      </c>
      <c r="BS2" s="7">
        <v>0</v>
      </c>
      <c r="BT2" s="7">
        <v>761.42325234328007</v>
      </c>
      <c r="BU2" s="7">
        <v>761.42325234328007</v>
      </c>
      <c r="BV2" s="7">
        <v>0</v>
      </c>
      <c r="BW2" s="7">
        <v>0</v>
      </c>
      <c r="BX2" s="7">
        <v>0</v>
      </c>
      <c r="BY2" s="7">
        <v>761.42325234328007</v>
      </c>
      <c r="BZ2" s="7">
        <v>761.42325234328007</v>
      </c>
      <c r="CA2" s="7">
        <v>0</v>
      </c>
      <c r="CB2" s="7">
        <v>0</v>
      </c>
      <c r="CC2" s="7">
        <v>0</v>
      </c>
      <c r="CD2" s="7">
        <v>761.42325234328007</v>
      </c>
      <c r="CE2" s="7">
        <v>761.42325234328007</v>
      </c>
      <c r="CF2" s="7">
        <v>0</v>
      </c>
      <c r="CG2" s="7">
        <v>0</v>
      </c>
      <c r="CH2" s="7">
        <v>0</v>
      </c>
      <c r="CI2" s="7">
        <v>761.42325234328007</v>
      </c>
      <c r="CJ2" s="7">
        <v>761.42325234328007</v>
      </c>
      <c r="CK2" s="7">
        <v>0</v>
      </c>
      <c r="CL2" s="7">
        <v>0</v>
      </c>
      <c r="CM2" s="7">
        <v>0</v>
      </c>
      <c r="CN2" s="7">
        <v>761.42325234328007</v>
      </c>
      <c r="CO2" s="7">
        <v>761.42325234328007</v>
      </c>
      <c r="CP2" s="7">
        <v>0</v>
      </c>
      <c r="CQ2" s="7">
        <v>0</v>
      </c>
      <c r="CR2" s="7">
        <v>0</v>
      </c>
      <c r="CS2" s="7">
        <v>761.42325234328007</v>
      </c>
      <c r="CT2" s="7">
        <v>761.42325234328007</v>
      </c>
      <c r="CU2" s="7">
        <v>0</v>
      </c>
      <c r="CV2" s="7">
        <v>0</v>
      </c>
      <c r="CW2" s="7">
        <v>0</v>
      </c>
      <c r="CX2" s="7">
        <v>761.42325234328007</v>
      </c>
      <c r="CY2" s="7">
        <v>761.42325234328007</v>
      </c>
      <c r="CZ2" s="7">
        <v>0</v>
      </c>
      <c r="DA2" s="7">
        <v>0</v>
      </c>
      <c r="DB2" s="7">
        <v>0</v>
      </c>
      <c r="DC2" s="7">
        <v>761.42325234328007</v>
      </c>
      <c r="DD2" s="7">
        <v>761.42325234328007</v>
      </c>
      <c r="DE2" s="7">
        <v>0</v>
      </c>
      <c r="DF2" s="7">
        <v>0</v>
      </c>
      <c r="DG2" s="7">
        <v>0</v>
      </c>
      <c r="DH2" s="7">
        <v>761.42325234328007</v>
      </c>
      <c r="DI2" s="7">
        <v>761.42325234328007</v>
      </c>
      <c r="DJ2" s="7">
        <v>0</v>
      </c>
      <c r="DK2" s="7">
        <v>0</v>
      </c>
      <c r="DL2" s="7">
        <v>0</v>
      </c>
      <c r="DM2" s="7">
        <v>761.42325234328007</v>
      </c>
      <c r="DN2" s="7">
        <v>761.42325234328007</v>
      </c>
      <c r="DO2" s="7">
        <v>0</v>
      </c>
      <c r="DP2" s="7">
        <v>0</v>
      </c>
      <c r="DQ2" s="7">
        <v>0</v>
      </c>
      <c r="DR2" s="7">
        <v>761.42325234328007</v>
      </c>
      <c r="DS2" s="7">
        <v>761.42325234328007</v>
      </c>
      <c r="DT2" s="7">
        <v>0</v>
      </c>
      <c r="DU2" s="7">
        <v>0</v>
      </c>
      <c r="DV2" s="7">
        <v>0</v>
      </c>
      <c r="DW2" s="7">
        <v>3045.6930093731203</v>
      </c>
      <c r="DX2" s="7">
        <v>3045.6930093731203</v>
      </c>
      <c r="DY2" s="7">
        <v>1522.8465046865601</v>
      </c>
      <c r="DZ2" s="7">
        <v>1522.8465046865601</v>
      </c>
      <c r="EA2" s="7">
        <v>0</v>
      </c>
      <c r="EB2" s="7">
        <v>3045.6930093731203</v>
      </c>
      <c r="EC2" s="7">
        <v>3045.6930093731203</v>
      </c>
      <c r="ED2" s="7">
        <v>1522.8465046865601</v>
      </c>
      <c r="EE2" s="7">
        <v>1522.8465046865601</v>
      </c>
      <c r="EF2" s="7">
        <v>0</v>
      </c>
      <c r="EG2" s="7">
        <v>3045.6930093731203</v>
      </c>
      <c r="EH2" s="7">
        <v>3045.6930093731203</v>
      </c>
      <c r="EI2" s="7">
        <v>1522.8465046865601</v>
      </c>
      <c r="EJ2" s="7">
        <v>1522.8465046865601</v>
      </c>
      <c r="EK2" s="7">
        <v>0</v>
      </c>
      <c r="EL2" s="7">
        <v>3045.6930093731203</v>
      </c>
      <c r="EM2" s="7">
        <v>3045.6930093731203</v>
      </c>
      <c r="EN2" s="7">
        <v>1522.8465046865601</v>
      </c>
      <c r="EO2" s="7">
        <v>1522.8465046865601</v>
      </c>
      <c r="EP2" s="7">
        <v>0</v>
      </c>
      <c r="EQ2" s="7">
        <v>3045.6930093731203</v>
      </c>
      <c r="ER2" s="7">
        <v>3045.6930093731203</v>
      </c>
      <c r="ES2" s="7">
        <v>1522.8465046865601</v>
      </c>
      <c r="ET2" s="7">
        <v>1522.8465046865601</v>
      </c>
      <c r="EU2" s="7">
        <v>0</v>
      </c>
      <c r="EV2" s="7">
        <v>3045.6930093731203</v>
      </c>
      <c r="EW2" s="7">
        <v>3045.6930093731203</v>
      </c>
      <c r="EX2" s="7">
        <v>1522.8465046865601</v>
      </c>
      <c r="EY2" s="7">
        <v>1522.8465046865601</v>
      </c>
      <c r="EZ2" s="7">
        <v>0</v>
      </c>
      <c r="FA2" s="7">
        <v>3045.6930093731203</v>
      </c>
      <c r="FB2" s="7">
        <v>3045.6930093731203</v>
      </c>
      <c r="FC2" s="7">
        <v>1522.8465046865601</v>
      </c>
      <c r="FD2" s="7">
        <v>1522.8465046865601</v>
      </c>
      <c r="FE2" s="7">
        <v>0</v>
      </c>
      <c r="FF2" s="7">
        <v>3045.6930093731203</v>
      </c>
      <c r="FG2" s="7">
        <v>3045.6930093731203</v>
      </c>
      <c r="FH2" s="7">
        <v>1522.8465046865601</v>
      </c>
      <c r="FI2" s="7">
        <v>1522.8465046865601</v>
      </c>
      <c r="FJ2" s="7">
        <v>0</v>
      </c>
      <c r="FK2" s="7">
        <v>3045.6930093731203</v>
      </c>
      <c r="FL2" s="7">
        <v>3045.6930093731203</v>
      </c>
      <c r="FM2" s="7">
        <v>1522.8465046865601</v>
      </c>
      <c r="FN2" s="7">
        <v>1522.8465046865601</v>
      </c>
      <c r="FO2" s="7">
        <v>0</v>
      </c>
      <c r="FP2" s="7">
        <v>3045.6930093731203</v>
      </c>
      <c r="FQ2" s="7">
        <v>3045.6930093731203</v>
      </c>
      <c r="FR2" s="7">
        <v>1522.8465046865601</v>
      </c>
      <c r="FS2" s="7">
        <v>1522.8465046865601</v>
      </c>
      <c r="FT2" s="7">
        <v>0</v>
      </c>
      <c r="FU2" s="7">
        <v>3045.6930093731203</v>
      </c>
      <c r="FV2" s="7">
        <v>3045.6930093731203</v>
      </c>
      <c r="FW2" s="7">
        <v>1522.8465046865601</v>
      </c>
      <c r="FX2" s="7">
        <v>1522.8465046865601</v>
      </c>
      <c r="FY2" s="7">
        <v>0</v>
      </c>
      <c r="FZ2" s="7">
        <v>3045.6930093731203</v>
      </c>
      <c r="GA2" s="7">
        <v>3045.6930093731203</v>
      </c>
      <c r="GB2" s="7">
        <v>1522.8465046865601</v>
      </c>
      <c r="GC2" s="7">
        <v>1522.8465046865601</v>
      </c>
      <c r="GD2" s="7">
        <v>0</v>
      </c>
      <c r="GE2" s="7">
        <v>761.42325234328007</v>
      </c>
      <c r="GF2" s="7">
        <v>761.42325234328007</v>
      </c>
      <c r="GG2" s="7">
        <v>0</v>
      </c>
      <c r="GH2" s="7">
        <v>0</v>
      </c>
      <c r="GI2" s="7">
        <v>0</v>
      </c>
      <c r="GJ2" s="7">
        <v>761.42325234328007</v>
      </c>
      <c r="GK2" s="7">
        <v>761.42325234328007</v>
      </c>
      <c r="GL2" s="7">
        <v>0</v>
      </c>
      <c r="GM2" s="7">
        <v>0</v>
      </c>
      <c r="GN2" s="7">
        <v>0</v>
      </c>
      <c r="GO2" s="7">
        <v>761.42325234328007</v>
      </c>
      <c r="GP2" s="7">
        <v>761.42325234328007</v>
      </c>
      <c r="GQ2" s="7">
        <v>0</v>
      </c>
      <c r="GR2" s="7">
        <v>0</v>
      </c>
      <c r="GS2" s="7">
        <v>0</v>
      </c>
      <c r="GT2" s="7">
        <v>761.42325234328007</v>
      </c>
      <c r="GU2" s="7">
        <v>761.42325234328007</v>
      </c>
      <c r="GV2" s="7">
        <v>0</v>
      </c>
      <c r="GW2" s="7">
        <v>0</v>
      </c>
      <c r="GX2" s="7">
        <v>0</v>
      </c>
      <c r="GY2" s="7">
        <v>761.42325234328007</v>
      </c>
      <c r="GZ2" s="7">
        <v>761.42325234328007</v>
      </c>
      <c r="HA2" s="7">
        <v>0</v>
      </c>
      <c r="HB2" s="7">
        <v>0</v>
      </c>
      <c r="HC2" s="7">
        <v>0</v>
      </c>
      <c r="HD2" s="7">
        <v>761.42325234328007</v>
      </c>
      <c r="HE2" s="7">
        <v>761.42325234328007</v>
      </c>
      <c r="HF2" s="7">
        <v>0</v>
      </c>
      <c r="HG2" s="7">
        <v>0</v>
      </c>
      <c r="HH2" s="7">
        <v>0</v>
      </c>
      <c r="HI2" s="7">
        <v>761.42325234328007</v>
      </c>
      <c r="HJ2" s="7">
        <v>761.42325234328007</v>
      </c>
      <c r="HK2" s="7">
        <v>0</v>
      </c>
      <c r="HL2" s="7">
        <v>0</v>
      </c>
      <c r="HM2" s="7">
        <v>0</v>
      </c>
      <c r="HN2" s="7">
        <v>761.42325234328007</v>
      </c>
      <c r="HO2" s="7">
        <v>761.42325234328007</v>
      </c>
      <c r="HP2" s="7">
        <v>0</v>
      </c>
      <c r="HQ2" s="7">
        <v>0</v>
      </c>
      <c r="HR2" s="7">
        <v>0</v>
      </c>
      <c r="HS2" s="7">
        <v>761.42325234328007</v>
      </c>
      <c r="HT2" s="7">
        <v>761.42325234328007</v>
      </c>
      <c r="HU2" s="7">
        <v>0</v>
      </c>
      <c r="HV2" s="7">
        <v>0</v>
      </c>
      <c r="HW2" s="7">
        <v>0</v>
      </c>
      <c r="HX2" s="7">
        <v>761.42325234328007</v>
      </c>
      <c r="HY2" s="7">
        <v>761.42325234328007</v>
      </c>
      <c r="HZ2" s="7">
        <v>0</v>
      </c>
      <c r="IA2" s="7">
        <v>0</v>
      </c>
      <c r="IB2" s="7">
        <v>0</v>
      </c>
      <c r="IC2" s="7">
        <v>761.42325234328007</v>
      </c>
      <c r="ID2" s="7">
        <v>761.42325234328007</v>
      </c>
      <c r="IE2" s="7">
        <v>0</v>
      </c>
      <c r="IF2" s="7">
        <v>0</v>
      </c>
      <c r="IG2" s="7">
        <v>0</v>
      </c>
      <c r="IH2" s="7">
        <v>761.42325234328007</v>
      </c>
      <c r="II2" s="7">
        <v>761.42325234328007</v>
      </c>
      <c r="IJ2" s="7">
        <v>0</v>
      </c>
      <c r="IK2" s="7">
        <v>0</v>
      </c>
      <c r="IL2" s="7">
        <v>0</v>
      </c>
      <c r="IM2" s="7">
        <v>3045.6930093731203</v>
      </c>
      <c r="IN2" s="7">
        <v>3045.6930093731203</v>
      </c>
      <c r="IO2" s="7">
        <v>1522.8465046865601</v>
      </c>
      <c r="IP2" s="7">
        <v>1522.8465046865601</v>
      </c>
      <c r="IQ2" s="7">
        <v>0</v>
      </c>
      <c r="IR2" s="7">
        <v>3045.6930093731203</v>
      </c>
      <c r="IS2" s="7">
        <v>3045.6930093731203</v>
      </c>
      <c r="IT2" s="7">
        <v>1522.8465046865601</v>
      </c>
      <c r="IU2" s="7">
        <v>1522.8465046865601</v>
      </c>
      <c r="IV2" s="7">
        <v>0</v>
      </c>
      <c r="IW2" s="7">
        <v>3045.6930093731203</v>
      </c>
      <c r="IX2" s="7">
        <v>3045.6930093731203</v>
      </c>
      <c r="IY2" s="7">
        <v>1522.8465046865601</v>
      </c>
      <c r="IZ2" s="7">
        <v>1522.8465046865601</v>
      </c>
      <c r="JA2" s="7">
        <v>0</v>
      </c>
      <c r="JB2" s="7">
        <v>3045.6930093731203</v>
      </c>
      <c r="JC2" s="7">
        <v>3045.6930093731203</v>
      </c>
      <c r="JD2" s="7">
        <v>1522.8465046865601</v>
      </c>
      <c r="JE2" s="7">
        <v>1522.8465046865601</v>
      </c>
      <c r="JF2" s="7">
        <v>0</v>
      </c>
      <c r="JG2" s="7">
        <v>3045.6930093731203</v>
      </c>
      <c r="JH2" s="7">
        <v>3045.6930093731203</v>
      </c>
      <c r="JI2" s="7">
        <v>1522.8465046865601</v>
      </c>
      <c r="JJ2" s="7">
        <v>1522.8465046865601</v>
      </c>
      <c r="JK2" s="7">
        <v>0</v>
      </c>
      <c r="JL2" s="7">
        <v>3045.6930093731203</v>
      </c>
      <c r="JM2" s="7">
        <v>3045.6930093731203</v>
      </c>
      <c r="JN2" s="7">
        <v>1522.8465046865601</v>
      </c>
      <c r="JO2" s="7">
        <v>1522.8465046865601</v>
      </c>
      <c r="JP2" s="7">
        <v>0</v>
      </c>
      <c r="JQ2" s="7">
        <v>3045.6930093731203</v>
      </c>
      <c r="JR2" s="7">
        <v>3045.6930093731203</v>
      </c>
      <c r="JS2" s="7">
        <v>1522.8465046865601</v>
      </c>
      <c r="JT2" s="7">
        <v>1522.8465046865601</v>
      </c>
      <c r="JU2" s="7">
        <v>0</v>
      </c>
      <c r="JV2" s="7">
        <v>3045.6930093731203</v>
      </c>
      <c r="JW2" s="7">
        <v>3045.6930093731203</v>
      </c>
      <c r="JX2" s="7">
        <v>1522.8465046865601</v>
      </c>
      <c r="JY2" s="7">
        <v>1522.8465046865601</v>
      </c>
      <c r="JZ2" s="7">
        <v>0</v>
      </c>
      <c r="KA2" s="7">
        <v>3045.6930093731203</v>
      </c>
      <c r="KB2" s="7">
        <v>3045.6930093731203</v>
      </c>
      <c r="KC2" s="7">
        <v>1522.8465046865601</v>
      </c>
      <c r="KD2" s="7">
        <v>1522.8465046865601</v>
      </c>
      <c r="KE2" s="7">
        <v>0</v>
      </c>
      <c r="KF2" s="7">
        <v>3045.6930093731203</v>
      </c>
      <c r="KG2" s="7">
        <v>3045.6930093731203</v>
      </c>
      <c r="KH2" s="7">
        <v>1522.8465046865601</v>
      </c>
      <c r="KI2" s="7">
        <v>1522.8465046865601</v>
      </c>
      <c r="KJ2" s="7">
        <v>0</v>
      </c>
      <c r="KK2" s="7">
        <v>3045.6930093731203</v>
      </c>
      <c r="KL2" s="7">
        <v>3045.6930093731203</v>
      </c>
      <c r="KM2" s="7">
        <v>1522.8465046865601</v>
      </c>
      <c r="KN2" s="7">
        <v>1522.8465046865601</v>
      </c>
      <c r="KO2" s="7">
        <v>0</v>
      </c>
      <c r="KP2" s="7">
        <v>3045.6930093731203</v>
      </c>
      <c r="KQ2" s="7">
        <v>3045.6930093731203</v>
      </c>
      <c r="KR2" s="7">
        <v>1522.8465046865601</v>
      </c>
      <c r="KS2" s="7">
        <v>1522.8465046865601</v>
      </c>
      <c r="KT2" s="7">
        <v>0</v>
      </c>
      <c r="KU2" s="7">
        <v>761.42325234328007</v>
      </c>
      <c r="KV2" s="7">
        <v>761.42325234328007</v>
      </c>
      <c r="KW2" s="7">
        <v>0</v>
      </c>
      <c r="KX2" s="7">
        <v>0</v>
      </c>
      <c r="KY2" s="7">
        <v>0</v>
      </c>
      <c r="KZ2" s="7">
        <v>761.42325234328007</v>
      </c>
      <c r="LA2" s="7">
        <v>761.42325234328007</v>
      </c>
      <c r="LB2" s="7">
        <v>0</v>
      </c>
      <c r="LC2" s="7">
        <v>0</v>
      </c>
      <c r="LD2" s="7">
        <v>0</v>
      </c>
      <c r="LE2" s="7">
        <v>761.42325234328007</v>
      </c>
      <c r="LF2" s="7">
        <v>761.42325234328007</v>
      </c>
      <c r="LG2" s="7">
        <v>0</v>
      </c>
      <c r="LH2" s="7">
        <v>0</v>
      </c>
      <c r="LI2" s="7">
        <v>0</v>
      </c>
      <c r="LJ2" s="7">
        <v>761.42325234328007</v>
      </c>
      <c r="LK2" s="7">
        <v>761.42325234328007</v>
      </c>
      <c r="LL2" s="7">
        <v>0</v>
      </c>
      <c r="LM2" s="7">
        <v>0</v>
      </c>
      <c r="LN2" s="7">
        <v>0</v>
      </c>
      <c r="LO2" s="7">
        <v>761.42325234328007</v>
      </c>
      <c r="LP2" s="7">
        <v>761.42325234328007</v>
      </c>
      <c r="LQ2" s="7">
        <v>0</v>
      </c>
      <c r="LR2" s="7">
        <v>0</v>
      </c>
      <c r="LS2" s="7">
        <v>0</v>
      </c>
      <c r="LT2" s="7">
        <v>761.42325234328007</v>
      </c>
      <c r="LU2" s="7">
        <v>761.42325234328007</v>
      </c>
      <c r="LV2" s="7">
        <v>0</v>
      </c>
      <c r="LW2" s="7">
        <v>0</v>
      </c>
      <c r="LX2" s="7">
        <v>0</v>
      </c>
      <c r="LY2" s="7">
        <v>761.42325234328007</v>
      </c>
      <c r="LZ2" s="7">
        <v>761.42325234328007</v>
      </c>
      <c r="MA2" s="7">
        <v>0</v>
      </c>
      <c r="MB2" s="7">
        <v>0</v>
      </c>
      <c r="MC2" s="7">
        <v>0</v>
      </c>
      <c r="MD2" s="7">
        <v>761.42325234328007</v>
      </c>
      <c r="ME2" s="7">
        <v>761.42325234328007</v>
      </c>
      <c r="MF2" s="7">
        <v>0</v>
      </c>
      <c r="MG2" s="7">
        <v>0</v>
      </c>
      <c r="MH2" s="7">
        <v>0</v>
      </c>
      <c r="MI2" s="7">
        <v>761.42325234328007</v>
      </c>
      <c r="MJ2" s="7">
        <v>761.42325234328007</v>
      </c>
      <c r="MK2" s="7">
        <v>0</v>
      </c>
      <c r="ML2" s="7">
        <v>0</v>
      </c>
      <c r="MM2" s="7">
        <v>0</v>
      </c>
      <c r="MN2" s="7">
        <v>761.42325234328007</v>
      </c>
      <c r="MO2" s="7">
        <v>761.42325234328007</v>
      </c>
      <c r="MP2" s="7">
        <v>0</v>
      </c>
      <c r="MQ2" s="7">
        <v>0</v>
      </c>
      <c r="MR2" s="7">
        <v>0</v>
      </c>
      <c r="MS2" s="7">
        <v>761.42325234328007</v>
      </c>
      <c r="MT2" s="7">
        <v>761.42325234328007</v>
      </c>
      <c r="MU2" s="7">
        <v>0</v>
      </c>
      <c r="MV2" s="7">
        <v>0</v>
      </c>
      <c r="MW2" s="7">
        <v>0</v>
      </c>
      <c r="MX2" s="7">
        <v>761.42325234328007</v>
      </c>
      <c r="MY2" s="7">
        <v>761.42325234328007</v>
      </c>
      <c r="MZ2" s="7">
        <v>0</v>
      </c>
      <c r="NA2" s="7">
        <v>0</v>
      </c>
      <c r="NB2" s="7">
        <v>0</v>
      </c>
      <c r="NC2" s="7">
        <v>3045.6930093731203</v>
      </c>
      <c r="ND2" s="7">
        <v>3045.6930093731203</v>
      </c>
      <c r="NE2" s="7">
        <v>1522.8465046865601</v>
      </c>
      <c r="NF2" s="7">
        <v>1522.8465046865601</v>
      </c>
      <c r="NG2" s="7">
        <v>0</v>
      </c>
      <c r="NH2" s="7">
        <v>3045.6930093731203</v>
      </c>
      <c r="NI2" s="7">
        <v>3045.6930093731203</v>
      </c>
      <c r="NJ2" s="7">
        <v>1522.8465046865601</v>
      </c>
      <c r="NK2" s="7">
        <v>1522.8465046865601</v>
      </c>
      <c r="NL2" s="7">
        <v>0</v>
      </c>
      <c r="NM2" s="7">
        <v>3045.6930093731203</v>
      </c>
      <c r="NN2" s="7">
        <v>3045.6930093731203</v>
      </c>
      <c r="NO2" s="7">
        <v>1522.8465046865601</v>
      </c>
      <c r="NP2" s="7">
        <v>1522.8465046865601</v>
      </c>
      <c r="NQ2" s="7">
        <v>0</v>
      </c>
      <c r="NR2" s="7">
        <v>3045.6930093731203</v>
      </c>
      <c r="NS2" s="7">
        <v>3045.6930093731203</v>
      </c>
      <c r="NT2" s="7">
        <v>1522.8465046865601</v>
      </c>
      <c r="NU2" s="7">
        <v>1522.8465046865601</v>
      </c>
      <c r="NV2" s="7">
        <v>0</v>
      </c>
      <c r="NW2" s="7">
        <v>3045.6930093731203</v>
      </c>
      <c r="NX2" s="7">
        <v>3045.6930093731203</v>
      </c>
      <c r="NY2" s="7">
        <v>1522.8465046865601</v>
      </c>
      <c r="NZ2" s="7">
        <v>1522.8465046865601</v>
      </c>
      <c r="OA2" s="7">
        <v>0</v>
      </c>
      <c r="OB2" s="7">
        <v>3045.6930093731203</v>
      </c>
      <c r="OC2" s="7">
        <v>3045.6930093731203</v>
      </c>
      <c r="OD2" s="7">
        <v>1522.8465046865601</v>
      </c>
      <c r="OE2" s="7">
        <v>1522.8465046865601</v>
      </c>
      <c r="OF2" s="7">
        <v>0</v>
      </c>
      <c r="OG2" s="7">
        <v>3045.6930093731203</v>
      </c>
      <c r="OH2" s="7">
        <v>3045.6930093731203</v>
      </c>
      <c r="OI2" s="7">
        <v>1522.8465046865601</v>
      </c>
      <c r="OJ2" s="7">
        <v>1522.8465046865601</v>
      </c>
      <c r="OK2" s="7">
        <v>0</v>
      </c>
      <c r="OL2" s="7">
        <v>3045.6930093731203</v>
      </c>
      <c r="OM2" s="7">
        <v>3045.6930093731203</v>
      </c>
      <c r="ON2" s="7">
        <v>1522.8465046865601</v>
      </c>
      <c r="OO2" s="7">
        <v>1522.8465046865601</v>
      </c>
      <c r="OP2" s="7">
        <v>0</v>
      </c>
      <c r="OQ2" s="7">
        <v>3045.6930093731203</v>
      </c>
      <c r="OR2" s="7">
        <v>3045.6930093731203</v>
      </c>
      <c r="OS2" s="7">
        <v>1522.8465046865601</v>
      </c>
      <c r="OT2" s="7">
        <v>1522.8465046865601</v>
      </c>
      <c r="OU2" s="7">
        <v>0</v>
      </c>
      <c r="OV2" s="7">
        <v>3045.6930093731203</v>
      </c>
      <c r="OW2" s="7">
        <v>3045.6930093731203</v>
      </c>
      <c r="OX2" s="7">
        <v>1522.8465046865601</v>
      </c>
      <c r="OY2" s="7">
        <v>1522.8465046865601</v>
      </c>
      <c r="OZ2" s="7">
        <v>0</v>
      </c>
      <c r="PA2" s="7">
        <v>3045.6930093731203</v>
      </c>
      <c r="PB2" s="7">
        <v>3045.6930093731203</v>
      </c>
      <c r="PC2" s="7">
        <v>1522.8465046865601</v>
      </c>
      <c r="PD2" s="7">
        <v>1522.8465046865601</v>
      </c>
      <c r="PE2" s="7">
        <v>0</v>
      </c>
      <c r="PF2" s="7">
        <v>3045.6930093731203</v>
      </c>
      <c r="PG2" s="7">
        <v>3045.6930093731203</v>
      </c>
      <c r="PH2" s="7">
        <v>1522.8465046865601</v>
      </c>
      <c r="PI2" s="7">
        <v>1522.8465046865601</v>
      </c>
      <c r="PJ2" s="7">
        <v>0</v>
      </c>
      <c r="PK2" s="7">
        <v>761.42325234328007</v>
      </c>
      <c r="PL2" s="7">
        <v>761.42325234328007</v>
      </c>
      <c r="PM2" s="7">
        <v>0</v>
      </c>
      <c r="PN2" s="7">
        <v>0</v>
      </c>
      <c r="PO2" s="7">
        <v>0</v>
      </c>
      <c r="PP2" s="7">
        <v>761.42325234328007</v>
      </c>
      <c r="PQ2" s="7">
        <v>761.42325234328007</v>
      </c>
      <c r="PR2" s="7">
        <v>0</v>
      </c>
      <c r="PS2" s="7">
        <v>0</v>
      </c>
      <c r="PT2" s="7">
        <v>0</v>
      </c>
      <c r="PU2" s="7">
        <v>761.42325234328007</v>
      </c>
      <c r="PV2" s="7">
        <v>761.42325234328007</v>
      </c>
      <c r="PW2" s="7">
        <v>0</v>
      </c>
      <c r="PX2" s="7">
        <v>0</v>
      </c>
      <c r="PY2" s="7">
        <v>0</v>
      </c>
      <c r="PZ2" s="7">
        <v>761.42325234328007</v>
      </c>
      <c r="QA2" s="7">
        <v>761.42325234328007</v>
      </c>
      <c r="QB2" s="7">
        <v>0</v>
      </c>
      <c r="QC2" s="7">
        <v>0</v>
      </c>
      <c r="QD2" s="7">
        <v>0</v>
      </c>
      <c r="QE2" s="7">
        <v>761.42325234328007</v>
      </c>
      <c r="QF2" s="7">
        <v>761.42325234328007</v>
      </c>
      <c r="QG2" s="7">
        <v>0</v>
      </c>
      <c r="QH2" s="7">
        <v>0</v>
      </c>
      <c r="QI2" s="7">
        <v>0</v>
      </c>
      <c r="QJ2" s="7">
        <v>761.42325234328007</v>
      </c>
      <c r="QK2" s="7">
        <v>761.42325234328007</v>
      </c>
      <c r="QL2" s="7">
        <v>0</v>
      </c>
      <c r="QM2" s="7">
        <v>0</v>
      </c>
      <c r="QN2" s="7">
        <v>0</v>
      </c>
      <c r="QO2" s="7">
        <v>761.42325234328007</v>
      </c>
      <c r="QP2" s="7">
        <v>761.42325234328007</v>
      </c>
      <c r="QQ2" s="7">
        <v>0</v>
      </c>
      <c r="QR2" s="7">
        <v>0</v>
      </c>
      <c r="QS2" s="7">
        <v>0</v>
      </c>
      <c r="QT2" s="7">
        <v>761.42325234328007</v>
      </c>
      <c r="QU2" s="7">
        <v>761.42325234328007</v>
      </c>
      <c r="QV2" s="7">
        <v>0</v>
      </c>
      <c r="QW2" s="7">
        <v>0</v>
      </c>
      <c r="QX2" s="7">
        <v>0</v>
      </c>
      <c r="QY2" s="7">
        <v>761.42325234328007</v>
      </c>
      <c r="QZ2" s="7">
        <v>761.42325234328007</v>
      </c>
      <c r="RA2" s="7">
        <v>0</v>
      </c>
      <c r="RB2" s="7">
        <v>0</v>
      </c>
      <c r="RC2" s="7">
        <v>0</v>
      </c>
      <c r="RD2" s="7">
        <v>761.42325234328007</v>
      </c>
      <c r="RE2" s="7">
        <v>761.42325234328007</v>
      </c>
      <c r="RF2" s="7">
        <v>0</v>
      </c>
      <c r="RG2" s="7">
        <v>0</v>
      </c>
      <c r="RH2" s="7">
        <v>0</v>
      </c>
      <c r="RI2" s="7">
        <v>761.42325234328007</v>
      </c>
      <c r="RJ2" s="7">
        <v>761.42325234328007</v>
      </c>
      <c r="RK2" s="7">
        <v>0</v>
      </c>
      <c r="RL2" s="7">
        <v>0</v>
      </c>
      <c r="RM2" s="7">
        <v>0</v>
      </c>
      <c r="RN2" s="7">
        <v>761.42325234328007</v>
      </c>
      <c r="RO2" s="7">
        <v>761.42325234328007</v>
      </c>
      <c r="RP2" s="7">
        <v>0</v>
      </c>
      <c r="RQ2" s="7">
        <v>0</v>
      </c>
      <c r="RR2" s="7">
        <v>0</v>
      </c>
      <c r="RS2" s="7">
        <v>3045.6930093731203</v>
      </c>
      <c r="RT2" s="7">
        <v>3045.6930093731203</v>
      </c>
      <c r="RU2" s="7">
        <v>1522.8465046865601</v>
      </c>
      <c r="RV2" s="7">
        <v>1522.8465046865601</v>
      </c>
      <c r="RW2" s="7">
        <v>0</v>
      </c>
      <c r="RX2" s="7">
        <v>3045.6930093731203</v>
      </c>
      <c r="RY2" s="7">
        <v>3045.6930093731203</v>
      </c>
      <c r="RZ2" s="7">
        <v>1522.8465046865601</v>
      </c>
      <c r="SA2" s="7">
        <v>1522.8465046865601</v>
      </c>
      <c r="SB2" s="7">
        <v>0</v>
      </c>
      <c r="SC2" s="7">
        <v>3045.6930093731203</v>
      </c>
      <c r="SD2" s="7">
        <v>3045.6930093731203</v>
      </c>
      <c r="SE2" s="7">
        <v>1522.8465046865601</v>
      </c>
      <c r="SF2" s="7">
        <v>1522.8465046865601</v>
      </c>
      <c r="SG2" s="7">
        <v>0</v>
      </c>
      <c r="SH2" s="7">
        <v>3045.6930093731203</v>
      </c>
      <c r="SI2" s="7">
        <v>3045.6930093731203</v>
      </c>
      <c r="SJ2" s="7">
        <v>1522.8465046865601</v>
      </c>
      <c r="SK2" s="7">
        <v>1522.8465046865601</v>
      </c>
      <c r="SL2" s="7">
        <v>0</v>
      </c>
      <c r="SM2" s="7">
        <v>3045.6930093731203</v>
      </c>
      <c r="SN2" s="7">
        <v>3045.6930093731203</v>
      </c>
      <c r="SO2" s="7">
        <v>1522.8465046865601</v>
      </c>
      <c r="SP2" s="7">
        <v>1522.8465046865601</v>
      </c>
      <c r="SQ2" s="7">
        <v>0</v>
      </c>
      <c r="SR2" s="7">
        <v>3045.6930093731203</v>
      </c>
      <c r="SS2" s="7">
        <v>3045.6930093731203</v>
      </c>
      <c r="ST2" s="7">
        <v>1522.8465046865601</v>
      </c>
      <c r="SU2" s="7">
        <v>1522.8465046865601</v>
      </c>
      <c r="SV2" s="7">
        <v>0</v>
      </c>
      <c r="SW2" s="7">
        <v>3045.6930093731203</v>
      </c>
      <c r="SX2" s="7">
        <v>3045.6930093731203</v>
      </c>
      <c r="SY2" s="7">
        <v>1522.8465046865601</v>
      </c>
      <c r="SZ2" s="7">
        <v>1522.8465046865601</v>
      </c>
      <c r="TA2" s="7">
        <v>0</v>
      </c>
      <c r="TB2" s="7">
        <v>3045.6930093731203</v>
      </c>
      <c r="TC2" s="7">
        <v>3045.6930093731203</v>
      </c>
      <c r="TD2" s="7">
        <v>1522.8465046865601</v>
      </c>
      <c r="TE2" s="7">
        <v>1522.8465046865601</v>
      </c>
      <c r="TF2" s="7">
        <v>0</v>
      </c>
      <c r="TG2" s="7">
        <v>3045.6930093731203</v>
      </c>
      <c r="TH2" s="7">
        <v>3045.6930093731203</v>
      </c>
      <c r="TI2" s="7">
        <v>1522.8465046865601</v>
      </c>
      <c r="TJ2" s="7">
        <v>1522.8465046865601</v>
      </c>
      <c r="TK2" s="7">
        <v>0</v>
      </c>
      <c r="TL2" s="7">
        <v>3045.6930093731203</v>
      </c>
      <c r="TM2" s="7">
        <v>3045.6930093731203</v>
      </c>
      <c r="TN2" s="7">
        <v>1522.8465046865601</v>
      </c>
      <c r="TO2" s="7">
        <v>1522.8465046865601</v>
      </c>
      <c r="TP2" s="7">
        <v>0</v>
      </c>
      <c r="TQ2" s="7">
        <v>3045.6930093731203</v>
      </c>
      <c r="TR2" s="7">
        <v>3045.6930093731203</v>
      </c>
      <c r="TS2" s="7">
        <v>1522.8465046865601</v>
      </c>
      <c r="TT2" s="7">
        <v>1522.8465046865601</v>
      </c>
      <c r="TU2" s="7">
        <v>0</v>
      </c>
      <c r="TV2" s="7">
        <v>3045.6930093731203</v>
      </c>
      <c r="TW2" s="7">
        <v>3045.6930093731203</v>
      </c>
      <c r="TX2" s="7">
        <v>1522.8465046865601</v>
      </c>
      <c r="TY2" s="7">
        <v>1522.8465046865601</v>
      </c>
      <c r="TZ2" s="7">
        <v>0</v>
      </c>
      <c r="UA2" s="7">
        <v>761.42325234328007</v>
      </c>
      <c r="UB2" s="7">
        <v>761.42325234328007</v>
      </c>
      <c r="UC2" s="7">
        <v>0</v>
      </c>
      <c r="UD2" s="7">
        <v>0</v>
      </c>
      <c r="UE2" s="7">
        <v>0</v>
      </c>
      <c r="UF2" s="7">
        <v>761.42325234328007</v>
      </c>
      <c r="UG2" s="7">
        <v>761.42325234328007</v>
      </c>
      <c r="UH2" s="7">
        <v>0</v>
      </c>
      <c r="UI2" s="7">
        <v>0</v>
      </c>
      <c r="UJ2" s="7">
        <v>0</v>
      </c>
      <c r="UK2" s="7">
        <v>761.42325234328007</v>
      </c>
      <c r="UL2" s="7">
        <v>761.42325234328007</v>
      </c>
      <c r="UM2" s="7">
        <v>0</v>
      </c>
      <c r="UN2" s="7">
        <v>0</v>
      </c>
      <c r="UO2" s="7">
        <v>0</v>
      </c>
      <c r="UP2" s="7">
        <v>761.42325234328007</v>
      </c>
      <c r="UQ2" s="7">
        <v>761.42325234328007</v>
      </c>
      <c r="UR2" s="7">
        <v>0</v>
      </c>
      <c r="US2" s="7">
        <v>0</v>
      </c>
      <c r="UT2" s="7">
        <v>0</v>
      </c>
      <c r="UU2" s="7">
        <v>761.42325234328007</v>
      </c>
      <c r="UV2" s="7">
        <v>761.42325234328007</v>
      </c>
      <c r="UW2" s="7">
        <v>0</v>
      </c>
      <c r="UX2" s="7">
        <v>0</v>
      </c>
      <c r="UY2" s="7">
        <v>0</v>
      </c>
      <c r="UZ2" s="7">
        <v>761.42325234328007</v>
      </c>
      <c r="VA2" s="7">
        <v>761.42325234328007</v>
      </c>
      <c r="VB2" s="7">
        <v>0</v>
      </c>
      <c r="VC2" s="7">
        <v>0</v>
      </c>
      <c r="VD2" s="7">
        <v>0</v>
      </c>
      <c r="VE2" s="7">
        <v>761.42325234328007</v>
      </c>
      <c r="VF2" s="7">
        <v>761.42325234328007</v>
      </c>
      <c r="VG2" s="7">
        <v>0</v>
      </c>
      <c r="VH2" s="7">
        <v>0</v>
      </c>
      <c r="VI2" s="7">
        <v>0</v>
      </c>
      <c r="VJ2" s="7">
        <v>761.42325234328007</v>
      </c>
      <c r="VK2" s="7">
        <v>761.42325234328007</v>
      </c>
      <c r="VL2" s="7">
        <v>0</v>
      </c>
      <c r="VM2" s="7">
        <v>0</v>
      </c>
      <c r="VN2" s="7">
        <v>0</v>
      </c>
      <c r="VO2" s="7">
        <v>761.42325234328007</v>
      </c>
      <c r="VP2" s="7">
        <v>761.42325234328007</v>
      </c>
      <c r="VQ2" s="7">
        <v>0</v>
      </c>
      <c r="VR2" s="7">
        <v>0</v>
      </c>
      <c r="VS2" s="7">
        <v>0</v>
      </c>
      <c r="VT2" s="7">
        <v>761.42325234328007</v>
      </c>
      <c r="VU2" s="7">
        <v>761.42325234328007</v>
      </c>
      <c r="VV2" s="7">
        <v>0</v>
      </c>
      <c r="VW2" s="7">
        <v>0</v>
      </c>
      <c r="VX2" s="7">
        <v>0</v>
      </c>
      <c r="VY2" s="7">
        <v>761.42325234328007</v>
      </c>
      <c r="VZ2" s="7">
        <v>761.42325234328007</v>
      </c>
      <c r="WA2" s="7">
        <v>0</v>
      </c>
      <c r="WB2" s="7">
        <v>0</v>
      </c>
      <c r="WC2" s="7">
        <v>0</v>
      </c>
      <c r="WD2" s="7">
        <v>761.42325234328007</v>
      </c>
      <c r="WE2" s="7">
        <v>761.42325234328007</v>
      </c>
      <c r="WF2" s="7">
        <v>0</v>
      </c>
      <c r="WG2" s="7">
        <v>0</v>
      </c>
      <c r="WH2" s="7">
        <v>0</v>
      </c>
      <c r="WI2" s="7">
        <v>3045.6930093731203</v>
      </c>
      <c r="WJ2" s="7">
        <v>3045.6930093731203</v>
      </c>
      <c r="WK2" s="7">
        <v>1522.8465046865601</v>
      </c>
      <c r="WL2" s="7">
        <v>1522.8465046865601</v>
      </c>
      <c r="WM2" s="7">
        <v>0</v>
      </c>
      <c r="WN2" s="7">
        <v>3045.6930093731203</v>
      </c>
      <c r="WO2" s="7">
        <v>3045.6930093731203</v>
      </c>
      <c r="WP2" s="7">
        <v>1522.8465046865601</v>
      </c>
      <c r="WQ2" s="7">
        <v>1522.8465046865601</v>
      </c>
      <c r="WR2" s="7">
        <v>0</v>
      </c>
      <c r="WS2" s="7">
        <v>3045.6930093731203</v>
      </c>
      <c r="WT2" s="7">
        <v>3045.6930093731203</v>
      </c>
      <c r="WU2" s="7">
        <v>1522.8465046865601</v>
      </c>
      <c r="WV2" s="7">
        <v>1522.8465046865601</v>
      </c>
      <c r="WW2" s="7">
        <v>0</v>
      </c>
      <c r="WX2" s="7">
        <v>3045.6930093731203</v>
      </c>
      <c r="WY2" s="7">
        <v>3045.6930093731203</v>
      </c>
      <c r="WZ2" s="7">
        <v>1522.8465046865601</v>
      </c>
      <c r="XA2" s="7">
        <v>1522.8465046865601</v>
      </c>
      <c r="XB2" s="7">
        <v>0</v>
      </c>
      <c r="XC2" s="7">
        <v>3045.6930093731203</v>
      </c>
      <c r="XD2" s="7">
        <v>3045.6930093731203</v>
      </c>
      <c r="XE2" s="7">
        <v>1522.8465046865601</v>
      </c>
      <c r="XF2" s="7">
        <v>1522.8465046865601</v>
      </c>
      <c r="XG2" s="7">
        <v>0</v>
      </c>
      <c r="XH2" s="7">
        <v>3045.6930093731203</v>
      </c>
      <c r="XI2" s="7">
        <v>3045.6930093731203</v>
      </c>
      <c r="XJ2" s="7">
        <v>1522.8465046865601</v>
      </c>
      <c r="XK2" s="7">
        <v>1522.8465046865601</v>
      </c>
      <c r="XL2" s="7">
        <v>0</v>
      </c>
      <c r="XM2" s="7">
        <v>3045.6930093731203</v>
      </c>
      <c r="XN2" s="7">
        <v>3045.6930093731203</v>
      </c>
      <c r="XO2" s="7">
        <v>1522.8465046865601</v>
      </c>
      <c r="XP2" s="7">
        <v>1522.8465046865601</v>
      </c>
      <c r="XQ2" s="7">
        <v>0</v>
      </c>
      <c r="XR2" s="7">
        <v>3045.6930093731203</v>
      </c>
      <c r="XS2" s="7">
        <v>3045.6930093731203</v>
      </c>
      <c r="XT2" s="7">
        <v>1522.8465046865601</v>
      </c>
      <c r="XU2" s="7">
        <v>1522.8465046865601</v>
      </c>
      <c r="XV2" s="7">
        <v>0</v>
      </c>
      <c r="XW2" s="7">
        <v>3045.6930093731203</v>
      </c>
      <c r="XX2" s="7">
        <v>3045.6930093731203</v>
      </c>
      <c r="XY2" s="7">
        <v>1522.8465046865601</v>
      </c>
      <c r="XZ2" s="7">
        <v>1522.8465046865601</v>
      </c>
      <c r="YA2" s="7">
        <v>0</v>
      </c>
      <c r="YB2" s="7">
        <v>3045.6930093731203</v>
      </c>
      <c r="YC2" s="7">
        <v>3045.6930093731203</v>
      </c>
      <c r="YD2" s="7">
        <v>1522.8465046865601</v>
      </c>
      <c r="YE2" s="7">
        <v>1522.8465046865601</v>
      </c>
      <c r="YF2" s="7">
        <v>0</v>
      </c>
      <c r="YG2" s="7">
        <v>3045.6930093731203</v>
      </c>
      <c r="YH2" s="7">
        <v>3045.6930093731203</v>
      </c>
      <c r="YI2" s="7">
        <v>1522.8465046865601</v>
      </c>
      <c r="YJ2" s="7">
        <v>1522.8465046865601</v>
      </c>
      <c r="YK2" s="7">
        <v>0</v>
      </c>
      <c r="YL2" s="7">
        <v>3045.6930093731203</v>
      </c>
      <c r="YM2" s="7">
        <v>3045.6930093731203</v>
      </c>
      <c r="YN2" s="7">
        <v>1522.8465046865601</v>
      </c>
      <c r="YO2" s="7">
        <v>1522.8465046865601</v>
      </c>
      <c r="YP2" s="7">
        <v>0</v>
      </c>
      <c r="YQ2" s="7">
        <v>761.42325234328007</v>
      </c>
      <c r="YR2" s="7">
        <v>761.42325234328007</v>
      </c>
      <c r="YS2" s="7">
        <v>0</v>
      </c>
      <c r="YT2" s="7">
        <v>0</v>
      </c>
      <c r="YU2" s="7">
        <v>0</v>
      </c>
      <c r="YV2" s="7">
        <v>761.42325234328007</v>
      </c>
      <c r="YW2" s="7">
        <v>761.42325234328007</v>
      </c>
      <c r="YX2" s="7">
        <v>0</v>
      </c>
      <c r="YY2" s="7">
        <v>0</v>
      </c>
      <c r="YZ2" s="7">
        <v>0</v>
      </c>
      <c r="ZA2" s="7">
        <v>761.42325234328007</v>
      </c>
      <c r="ZB2" s="7">
        <v>761.42325234328007</v>
      </c>
      <c r="ZC2" s="7">
        <v>0</v>
      </c>
      <c r="ZD2" s="7">
        <v>0</v>
      </c>
      <c r="ZE2" s="7">
        <v>0</v>
      </c>
      <c r="ZF2" s="7">
        <v>761.42325234328007</v>
      </c>
      <c r="ZG2" s="7">
        <v>761.42325234328007</v>
      </c>
      <c r="ZH2" s="7">
        <v>0</v>
      </c>
      <c r="ZI2" s="7">
        <v>0</v>
      </c>
      <c r="ZJ2" s="7">
        <v>0</v>
      </c>
      <c r="ZK2" s="7">
        <v>761.42325234328007</v>
      </c>
      <c r="ZL2" s="7">
        <v>761.42325234328007</v>
      </c>
      <c r="ZM2" s="7">
        <v>0</v>
      </c>
      <c r="ZN2" s="7">
        <v>0</v>
      </c>
      <c r="ZO2" s="7">
        <v>0</v>
      </c>
      <c r="ZP2" s="7">
        <v>761.42325234328007</v>
      </c>
      <c r="ZQ2" s="7">
        <v>761.42325234328007</v>
      </c>
      <c r="ZR2" s="7">
        <v>0</v>
      </c>
      <c r="ZS2" s="7">
        <v>0</v>
      </c>
      <c r="ZT2" s="7">
        <v>0</v>
      </c>
      <c r="ZU2" s="7">
        <v>761.42325234328007</v>
      </c>
      <c r="ZV2" s="7">
        <v>761.42325234328007</v>
      </c>
      <c r="ZW2" s="7">
        <v>0</v>
      </c>
      <c r="ZX2" s="7">
        <v>0</v>
      </c>
      <c r="ZY2" s="7">
        <v>0</v>
      </c>
      <c r="ZZ2" s="7">
        <v>761.42325234328007</v>
      </c>
      <c r="AAA2" s="7">
        <v>761.42325234328007</v>
      </c>
      <c r="AAB2" s="7">
        <v>0</v>
      </c>
      <c r="AAC2" s="7">
        <v>0</v>
      </c>
      <c r="AAD2" s="7">
        <v>0</v>
      </c>
      <c r="AAE2" s="7">
        <v>761.42325234328007</v>
      </c>
      <c r="AAF2" s="7">
        <v>761.42325234328007</v>
      </c>
      <c r="AAG2" s="7">
        <v>0</v>
      </c>
      <c r="AAH2" s="7">
        <v>0</v>
      </c>
      <c r="AAI2" s="7">
        <v>0</v>
      </c>
      <c r="AAJ2" s="7">
        <v>761.42325234328007</v>
      </c>
      <c r="AAK2" s="7">
        <v>761.42325234328007</v>
      </c>
      <c r="AAL2" s="7">
        <v>0</v>
      </c>
      <c r="AAM2" s="7">
        <v>0</v>
      </c>
      <c r="AAN2" s="7">
        <v>0</v>
      </c>
      <c r="AAO2" s="7">
        <v>761.42325234328007</v>
      </c>
      <c r="AAP2" s="7">
        <v>761.42325234328007</v>
      </c>
      <c r="AAQ2" s="7">
        <v>0</v>
      </c>
      <c r="AAR2" s="7">
        <v>0</v>
      </c>
      <c r="AAS2" s="7">
        <v>0</v>
      </c>
      <c r="AAT2" s="7">
        <v>761.42325234328007</v>
      </c>
      <c r="AAU2" s="7">
        <v>761.42325234328007</v>
      </c>
      <c r="AAV2" s="7">
        <v>0</v>
      </c>
      <c r="AAW2" s="7">
        <v>0</v>
      </c>
      <c r="AAX2" s="7">
        <v>0</v>
      </c>
      <c r="AAY2" s="7">
        <v>3045.6930093731203</v>
      </c>
      <c r="AAZ2" s="7">
        <v>3045.6930093731203</v>
      </c>
      <c r="ABA2" s="7">
        <v>1522.8465046865601</v>
      </c>
      <c r="ABB2" s="7">
        <v>1522.8465046865601</v>
      </c>
      <c r="ABC2" s="7">
        <v>0</v>
      </c>
      <c r="ABD2" s="7">
        <v>3045.6930093731203</v>
      </c>
      <c r="ABE2" s="7">
        <v>3045.6930093731203</v>
      </c>
      <c r="ABF2" s="7">
        <v>1522.8465046865601</v>
      </c>
      <c r="ABG2" s="7">
        <v>1522.8465046865601</v>
      </c>
      <c r="ABH2" s="7">
        <v>0</v>
      </c>
      <c r="ABI2" s="7">
        <v>3045.6930093731203</v>
      </c>
      <c r="ABJ2" s="7">
        <v>3045.6930093731203</v>
      </c>
      <c r="ABK2" s="7">
        <v>1522.8465046865601</v>
      </c>
      <c r="ABL2" s="7">
        <v>1522.8465046865601</v>
      </c>
      <c r="ABM2" s="7">
        <v>0</v>
      </c>
      <c r="ABN2" s="7">
        <v>3045.6930093731203</v>
      </c>
      <c r="ABO2" s="7">
        <v>3045.6930093731203</v>
      </c>
      <c r="ABP2" s="7">
        <v>1522.8465046865601</v>
      </c>
      <c r="ABQ2" s="7">
        <v>1522.8465046865601</v>
      </c>
      <c r="ABR2" s="7">
        <v>0</v>
      </c>
      <c r="ABS2" s="7">
        <v>3045.6930093731203</v>
      </c>
      <c r="ABT2" s="7">
        <v>3045.6930093731203</v>
      </c>
      <c r="ABU2" s="7">
        <v>1522.8465046865601</v>
      </c>
      <c r="ABV2" s="7">
        <v>1522.8465046865601</v>
      </c>
      <c r="ABW2" s="7">
        <v>0</v>
      </c>
      <c r="ABX2" s="7">
        <v>3045.6930093731203</v>
      </c>
      <c r="ABY2" s="7">
        <v>3045.6930093731203</v>
      </c>
      <c r="ABZ2" s="7">
        <v>1522.8465046865601</v>
      </c>
      <c r="ACA2" s="7">
        <v>1522.8465046865601</v>
      </c>
      <c r="ACB2" s="7">
        <v>0</v>
      </c>
      <c r="ACC2" s="7">
        <v>3045.6930093731203</v>
      </c>
      <c r="ACD2" s="7">
        <v>3045.6930093731203</v>
      </c>
      <c r="ACE2" s="7">
        <v>1522.8465046865601</v>
      </c>
      <c r="ACF2" s="7">
        <v>1522.8465046865601</v>
      </c>
      <c r="ACG2" s="7">
        <v>0</v>
      </c>
      <c r="ACH2" s="7">
        <v>3045.6930093731203</v>
      </c>
      <c r="ACI2" s="7">
        <v>3045.6930093731203</v>
      </c>
      <c r="ACJ2" s="7">
        <v>1522.8465046865601</v>
      </c>
      <c r="ACK2" s="7">
        <v>1522.8465046865601</v>
      </c>
      <c r="ACL2" s="7">
        <v>0</v>
      </c>
      <c r="ACM2" s="7">
        <v>3045.6930093731203</v>
      </c>
      <c r="ACN2" s="7">
        <v>3045.6930093731203</v>
      </c>
      <c r="ACO2" s="7">
        <v>1522.8465046865601</v>
      </c>
      <c r="ACP2" s="7">
        <v>1522.8465046865601</v>
      </c>
      <c r="ACQ2" s="7">
        <v>0</v>
      </c>
      <c r="ACR2" s="7">
        <v>3045.6930093731203</v>
      </c>
      <c r="ACS2" s="7">
        <v>3045.6930093731203</v>
      </c>
      <c r="ACT2" s="7">
        <v>1522.8465046865601</v>
      </c>
      <c r="ACU2" s="7">
        <v>1522.8465046865601</v>
      </c>
      <c r="ACV2" s="7">
        <v>0</v>
      </c>
      <c r="ACW2" s="7">
        <v>3045.6930093731203</v>
      </c>
      <c r="ACX2" s="7">
        <v>3045.6930093731203</v>
      </c>
      <c r="ACY2" s="7">
        <v>1522.8465046865601</v>
      </c>
      <c r="ACZ2" s="7">
        <v>1522.8465046865601</v>
      </c>
      <c r="ADA2" s="7">
        <v>0</v>
      </c>
      <c r="ADB2" s="7">
        <v>3045.6930093731203</v>
      </c>
      <c r="ADC2" s="7">
        <v>3045.6930093731203</v>
      </c>
      <c r="ADD2" s="7">
        <v>1522.8465046865601</v>
      </c>
      <c r="ADE2" s="7">
        <v>1522.8465046865601</v>
      </c>
      <c r="ADF2" s="7">
        <v>0</v>
      </c>
      <c r="ADG2" s="7">
        <v>761.42325234328007</v>
      </c>
      <c r="ADH2" s="7">
        <v>761.42325234328007</v>
      </c>
      <c r="ADI2" s="7">
        <v>0</v>
      </c>
      <c r="ADJ2" s="7">
        <v>0</v>
      </c>
      <c r="ADK2" s="7">
        <v>0</v>
      </c>
      <c r="ADL2" s="7">
        <v>761.42325234328007</v>
      </c>
      <c r="ADM2" s="7">
        <v>761.42325234328007</v>
      </c>
      <c r="ADN2" s="7">
        <v>0</v>
      </c>
      <c r="ADO2" s="7">
        <v>0</v>
      </c>
      <c r="ADP2" s="7">
        <v>0</v>
      </c>
      <c r="ADQ2" s="7">
        <v>761.42325234328007</v>
      </c>
      <c r="ADR2" s="7">
        <v>761.42325234328007</v>
      </c>
      <c r="ADS2" s="7">
        <v>0</v>
      </c>
      <c r="ADT2" s="7">
        <v>0</v>
      </c>
      <c r="ADU2" s="7">
        <v>0</v>
      </c>
      <c r="ADV2" s="7">
        <v>761.42325234328007</v>
      </c>
      <c r="ADW2" s="7">
        <v>761.42325234328007</v>
      </c>
      <c r="ADX2" s="7">
        <v>0</v>
      </c>
      <c r="ADY2" s="7">
        <v>0</v>
      </c>
      <c r="ADZ2" s="7">
        <v>0</v>
      </c>
      <c r="AEA2" s="7">
        <v>761.42325234328007</v>
      </c>
      <c r="AEB2" s="7">
        <v>761.42325234328007</v>
      </c>
      <c r="AEC2" s="7">
        <v>0</v>
      </c>
      <c r="AED2" s="7">
        <v>0</v>
      </c>
      <c r="AEE2" s="7">
        <v>0</v>
      </c>
      <c r="AEF2" s="7">
        <v>761.42325234328007</v>
      </c>
      <c r="AEG2" s="7">
        <v>761.42325234328007</v>
      </c>
      <c r="AEH2" s="7">
        <v>0</v>
      </c>
      <c r="AEI2" s="7">
        <v>0</v>
      </c>
      <c r="AEJ2" s="7">
        <v>0</v>
      </c>
      <c r="AEK2" s="7">
        <v>761.42325234328007</v>
      </c>
      <c r="AEL2" s="7">
        <v>761.42325234328007</v>
      </c>
      <c r="AEM2" s="7">
        <v>0</v>
      </c>
      <c r="AEN2" s="7">
        <v>0</v>
      </c>
      <c r="AEO2" s="7">
        <v>0</v>
      </c>
      <c r="AEP2" s="7">
        <v>761.42325234328007</v>
      </c>
      <c r="AEQ2" s="7">
        <v>761.42325234328007</v>
      </c>
      <c r="AER2" s="7">
        <v>0</v>
      </c>
      <c r="AES2" s="7">
        <v>0</v>
      </c>
      <c r="AET2" s="7">
        <v>0</v>
      </c>
      <c r="AEU2" s="7">
        <v>761.42325234328007</v>
      </c>
      <c r="AEV2" s="7">
        <v>761.42325234328007</v>
      </c>
      <c r="AEW2" s="7">
        <v>0</v>
      </c>
      <c r="AEX2" s="7">
        <v>0</v>
      </c>
      <c r="AEY2" s="7">
        <v>0</v>
      </c>
      <c r="AEZ2" s="7">
        <v>761.42325234328007</v>
      </c>
      <c r="AFA2" s="7">
        <v>761.42325234328007</v>
      </c>
      <c r="AFB2" s="7">
        <v>0</v>
      </c>
      <c r="AFC2" s="7">
        <v>0</v>
      </c>
      <c r="AFD2" s="7">
        <v>0</v>
      </c>
      <c r="AFE2" s="7">
        <v>761.42325234328007</v>
      </c>
      <c r="AFF2" s="7">
        <v>761.42325234328007</v>
      </c>
      <c r="AFG2" s="7">
        <v>0</v>
      </c>
      <c r="AFH2" s="7">
        <v>0</v>
      </c>
      <c r="AFI2" s="7">
        <v>0</v>
      </c>
      <c r="AFJ2" s="7">
        <v>761.42325234328007</v>
      </c>
      <c r="AFK2" s="7">
        <v>761.42325234328007</v>
      </c>
      <c r="AFL2" s="7">
        <v>0</v>
      </c>
      <c r="AFM2" s="7">
        <v>0</v>
      </c>
    </row>
    <row r="3" spans="1:1570">
      <c r="A3" s="34" t="s">
        <v>126</v>
      </c>
      <c r="B3" s="34">
        <v>0</v>
      </c>
      <c r="C3" s="34">
        <f>FixedParams!$F$6</f>
        <v>1</v>
      </c>
      <c r="D3" s="34">
        <f t="shared" si="839"/>
        <v>1</v>
      </c>
      <c r="F3" s="34">
        <v>0</v>
      </c>
      <c r="G3" s="34">
        <v>1</v>
      </c>
      <c r="H3" s="34">
        <v>1</v>
      </c>
      <c r="I3" s="34">
        <v>1</v>
      </c>
      <c r="J3" s="34">
        <v>1</v>
      </c>
      <c r="K3" s="34">
        <v>0</v>
      </c>
      <c r="L3" s="34">
        <v>0.95</v>
      </c>
      <c r="M3" s="34">
        <v>0.95</v>
      </c>
      <c r="N3" s="34">
        <v>0.95</v>
      </c>
      <c r="O3" s="34">
        <v>0.95</v>
      </c>
      <c r="P3" s="34">
        <v>0</v>
      </c>
      <c r="Q3" s="34">
        <v>0.9</v>
      </c>
      <c r="R3" s="34">
        <v>0.9</v>
      </c>
      <c r="S3" s="34">
        <v>0.9</v>
      </c>
      <c r="T3" s="34">
        <v>0.9</v>
      </c>
      <c r="U3" s="34">
        <v>0</v>
      </c>
      <c r="V3" s="34">
        <v>0.85</v>
      </c>
      <c r="W3" s="34">
        <v>0.85</v>
      </c>
      <c r="X3" s="34">
        <v>0.85</v>
      </c>
      <c r="Y3" s="34">
        <v>0.85</v>
      </c>
      <c r="Z3" s="34">
        <v>0</v>
      </c>
      <c r="AA3" s="34">
        <v>0.8</v>
      </c>
      <c r="AB3" s="34">
        <v>0.8</v>
      </c>
      <c r="AC3" s="34">
        <v>0.8</v>
      </c>
      <c r="AD3" s="34">
        <v>0.8</v>
      </c>
      <c r="AE3" s="34">
        <v>0</v>
      </c>
      <c r="AF3" s="34">
        <v>0.75</v>
      </c>
      <c r="AG3" s="34">
        <v>0.75</v>
      </c>
      <c r="AH3" s="34">
        <v>0.75</v>
      </c>
      <c r="AI3" s="34">
        <v>0.75</v>
      </c>
      <c r="AJ3" s="34">
        <v>0</v>
      </c>
      <c r="AK3" s="34">
        <v>0.7</v>
      </c>
      <c r="AL3" s="34">
        <v>0.7</v>
      </c>
      <c r="AM3" s="34">
        <v>0.7</v>
      </c>
      <c r="AN3" s="34">
        <v>0.7</v>
      </c>
      <c r="AO3" s="34">
        <v>0</v>
      </c>
      <c r="AP3" s="34">
        <v>0.65</v>
      </c>
      <c r="AQ3" s="34">
        <v>0.65</v>
      </c>
      <c r="AR3" s="34">
        <v>0.65</v>
      </c>
      <c r="AS3" s="34">
        <v>0.65</v>
      </c>
      <c r="AT3" s="34">
        <v>0</v>
      </c>
      <c r="AU3" s="34">
        <v>0.6</v>
      </c>
      <c r="AV3" s="34">
        <v>0.6</v>
      </c>
      <c r="AW3" s="34">
        <v>0.6</v>
      </c>
      <c r="AX3" s="34">
        <v>0.6</v>
      </c>
      <c r="AY3" s="34">
        <v>0</v>
      </c>
      <c r="AZ3" s="34">
        <v>0.5</v>
      </c>
      <c r="BA3" s="34">
        <v>0.5</v>
      </c>
      <c r="BB3" s="34">
        <v>0.5</v>
      </c>
      <c r="BC3" s="34">
        <v>0.5</v>
      </c>
      <c r="BD3" s="34">
        <v>0</v>
      </c>
      <c r="BE3" s="34">
        <v>0.3</v>
      </c>
      <c r="BF3" s="34">
        <v>0.3</v>
      </c>
      <c r="BG3" s="34">
        <v>0.3</v>
      </c>
      <c r="BH3" s="34">
        <v>0.3</v>
      </c>
      <c r="BI3" s="34">
        <v>0</v>
      </c>
      <c r="BJ3" s="34">
        <v>0.1</v>
      </c>
      <c r="BK3" s="34">
        <v>0.1</v>
      </c>
      <c r="BL3" s="34">
        <v>0.1</v>
      </c>
      <c r="BM3" s="34">
        <v>0.1</v>
      </c>
      <c r="BN3" s="34">
        <v>0</v>
      </c>
      <c r="BO3" s="34">
        <v>1</v>
      </c>
      <c r="BP3" s="34">
        <v>1</v>
      </c>
      <c r="BQ3" s="34">
        <v>1</v>
      </c>
      <c r="BR3" s="34">
        <v>1</v>
      </c>
      <c r="BS3" s="34">
        <v>0</v>
      </c>
      <c r="BT3" s="34">
        <v>0.95</v>
      </c>
      <c r="BU3" s="34">
        <v>0.95</v>
      </c>
      <c r="BV3" s="34">
        <v>0.95</v>
      </c>
      <c r="BW3" s="34">
        <v>0.95</v>
      </c>
      <c r="BX3" s="34">
        <v>0</v>
      </c>
      <c r="BY3" s="34">
        <v>0.9</v>
      </c>
      <c r="BZ3" s="34">
        <v>0.9</v>
      </c>
      <c r="CA3" s="34">
        <v>0.9</v>
      </c>
      <c r="CB3" s="34">
        <v>0.9</v>
      </c>
      <c r="CC3" s="34">
        <v>0</v>
      </c>
      <c r="CD3" s="34">
        <v>0.85</v>
      </c>
      <c r="CE3" s="34">
        <v>0.85</v>
      </c>
      <c r="CF3" s="34">
        <v>0.85</v>
      </c>
      <c r="CG3" s="34">
        <v>0.85</v>
      </c>
      <c r="CH3" s="34">
        <v>0</v>
      </c>
      <c r="CI3" s="34">
        <v>0.8</v>
      </c>
      <c r="CJ3" s="34">
        <v>0.8</v>
      </c>
      <c r="CK3" s="34">
        <v>0.8</v>
      </c>
      <c r="CL3" s="34">
        <v>0.8</v>
      </c>
      <c r="CM3" s="34">
        <v>0</v>
      </c>
      <c r="CN3" s="34">
        <v>0.75</v>
      </c>
      <c r="CO3" s="34">
        <v>0.75</v>
      </c>
      <c r="CP3" s="34">
        <v>0.75</v>
      </c>
      <c r="CQ3" s="34">
        <v>0.75</v>
      </c>
      <c r="CR3" s="34">
        <v>0</v>
      </c>
      <c r="CS3" s="34">
        <v>0.7</v>
      </c>
      <c r="CT3" s="34">
        <v>0.7</v>
      </c>
      <c r="CU3" s="34">
        <v>0.7</v>
      </c>
      <c r="CV3" s="34">
        <v>0.7</v>
      </c>
      <c r="CW3" s="34">
        <v>0</v>
      </c>
      <c r="CX3" s="34">
        <v>0.65</v>
      </c>
      <c r="CY3" s="34">
        <v>0.65</v>
      </c>
      <c r="CZ3" s="34">
        <v>0.65</v>
      </c>
      <c r="DA3" s="34">
        <v>0.65</v>
      </c>
      <c r="DB3" s="34">
        <v>0</v>
      </c>
      <c r="DC3" s="34">
        <v>0.6</v>
      </c>
      <c r="DD3" s="34">
        <v>0.6</v>
      </c>
      <c r="DE3" s="34">
        <v>0.6</v>
      </c>
      <c r="DF3" s="34">
        <v>0.6</v>
      </c>
      <c r="DG3" s="34">
        <v>0</v>
      </c>
      <c r="DH3" s="34">
        <v>0.5</v>
      </c>
      <c r="DI3" s="34">
        <v>0.5</v>
      </c>
      <c r="DJ3" s="34">
        <v>0.5</v>
      </c>
      <c r="DK3" s="34">
        <v>0.5</v>
      </c>
      <c r="DL3" s="34">
        <v>0</v>
      </c>
      <c r="DM3" s="34">
        <v>0.3</v>
      </c>
      <c r="DN3" s="34">
        <v>0.3</v>
      </c>
      <c r="DO3" s="34">
        <v>0.3</v>
      </c>
      <c r="DP3" s="34">
        <v>0.3</v>
      </c>
      <c r="DQ3" s="34">
        <v>0</v>
      </c>
      <c r="DR3" s="34">
        <v>0.1</v>
      </c>
      <c r="DS3" s="34">
        <v>0.1</v>
      </c>
      <c r="DT3" s="34">
        <v>0.1</v>
      </c>
      <c r="DU3" s="34">
        <v>0.1</v>
      </c>
      <c r="DV3" s="34">
        <v>0</v>
      </c>
      <c r="DW3" s="34">
        <v>1</v>
      </c>
      <c r="DX3" s="34">
        <v>1</v>
      </c>
      <c r="DY3" s="34">
        <v>1</v>
      </c>
      <c r="DZ3" s="34">
        <v>1</v>
      </c>
      <c r="EA3" s="34">
        <v>0</v>
      </c>
      <c r="EB3" s="34">
        <v>0.95</v>
      </c>
      <c r="EC3" s="34">
        <v>0.95</v>
      </c>
      <c r="ED3" s="34">
        <v>0.95</v>
      </c>
      <c r="EE3" s="34">
        <v>0.95</v>
      </c>
      <c r="EF3" s="34">
        <v>0</v>
      </c>
      <c r="EG3" s="34">
        <v>0.9</v>
      </c>
      <c r="EH3" s="34">
        <v>0.9</v>
      </c>
      <c r="EI3" s="34">
        <v>0.9</v>
      </c>
      <c r="EJ3" s="34">
        <v>0.9</v>
      </c>
      <c r="EK3" s="34">
        <v>0</v>
      </c>
      <c r="EL3" s="34">
        <v>0.85</v>
      </c>
      <c r="EM3" s="34">
        <v>0.85</v>
      </c>
      <c r="EN3" s="34">
        <v>0.85</v>
      </c>
      <c r="EO3" s="34">
        <v>0.85</v>
      </c>
      <c r="EP3" s="34">
        <v>0</v>
      </c>
      <c r="EQ3" s="34">
        <v>0.8</v>
      </c>
      <c r="ER3" s="34">
        <v>0.8</v>
      </c>
      <c r="ES3" s="34">
        <v>0.8</v>
      </c>
      <c r="ET3" s="34">
        <v>0.8</v>
      </c>
      <c r="EU3" s="34">
        <v>0</v>
      </c>
      <c r="EV3" s="34">
        <v>0.75</v>
      </c>
      <c r="EW3" s="34">
        <v>0.75</v>
      </c>
      <c r="EX3" s="34">
        <v>0.75</v>
      </c>
      <c r="EY3" s="34">
        <v>0.75</v>
      </c>
      <c r="EZ3" s="34">
        <v>0</v>
      </c>
      <c r="FA3" s="34">
        <v>0.7</v>
      </c>
      <c r="FB3" s="34">
        <v>0.7</v>
      </c>
      <c r="FC3" s="34">
        <v>0.7</v>
      </c>
      <c r="FD3" s="34">
        <v>0.7</v>
      </c>
      <c r="FE3" s="34">
        <v>0</v>
      </c>
      <c r="FF3" s="34">
        <v>0.65</v>
      </c>
      <c r="FG3" s="34">
        <v>0.65</v>
      </c>
      <c r="FH3" s="34">
        <v>0.65</v>
      </c>
      <c r="FI3" s="34">
        <v>0.65</v>
      </c>
      <c r="FJ3" s="34">
        <v>0</v>
      </c>
      <c r="FK3" s="34">
        <v>0.6</v>
      </c>
      <c r="FL3" s="34">
        <v>0.6</v>
      </c>
      <c r="FM3" s="34">
        <v>0.6</v>
      </c>
      <c r="FN3" s="34">
        <v>0.6</v>
      </c>
      <c r="FO3" s="34">
        <v>0</v>
      </c>
      <c r="FP3" s="34">
        <v>0.5</v>
      </c>
      <c r="FQ3" s="34">
        <v>0.5</v>
      </c>
      <c r="FR3" s="34">
        <v>0.5</v>
      </c>
      <c r="FS3" s="34">
        <v>0.5</v>
      </c>
      <c r="FT3" s="34">
        <v>0</v>
      </c>
      <c r="FU3" s="34">
        <v>0.3</v>
      </c>
      <c r="FV3" s="34">
        <v>0.3</v>
      </c>
      <c r="FW3" s="34">
        <v>0.3</v>
      </c>
      <c r="FX3" s="34">
        <v>0.3</v>
      </c>
      <c r="FY3" s="34">
        <v>0</v>
      </c>
      <c r="FZ3" s="34">
        <v>0.1</v>
      </c>
      <c r="GA3" s="34">
        <v>0.1</v>
      </c>
      <c r="GB3" s="34">
        <v>0.1</v>
      </c>
      <c r="GC3" s="34">
        <v>0.1</v>
      </c>
      <c r="GD3" s="34">
        <v>0</v>
      </c>
      <c r="GE3" s="34">
        <v>1</v>
      </c>
      <c r="GF3" s="34">
        <v>1</v>
      </c>
      <c r="GG3" s="34">
        <v>1</v>
      </c>
      <c r="GH3" s="34">
        <v>1</v>
      </c>
      <c r="GI3" s="34">
        <v>0</v>
      </c>
      <c r="GJ3" s="34">
        <v>0.95</v>
      </c>
      <c r="GK3" s="34">
        <v>0.95</v>
      </c>
      <c r="GL3" s="34">
        <v>0.95</v>
      </c>
      <c r="GM3" s="34">
        <v>0.95</v>
      </c>
      <c r="GN3" s="34">
        <v>0</v>
      </c>
      <c r="GO3" s="34">
        <v>0.9</v>
      </c>
      <c r="GP3" s="34">
        <v>0.9</v>
      </c>
      <c r="GQ3" s="34">
        <v>0.9</v>
      </c>
      <c r="GR3" s="34">
        <v>0.9</v>
      </c>
      <c r="GS3" s="34">
        <v>0</v>
      </c>
      <c r="GT3" s="34">
        <v>0.85</v>
      </c>
      <c r="GU3" s="34">
        <v>0.85</v>
      </c>
      <c r="GV3" s="34">
        <v>0.85</v>
      </c>
      <c r="GW3" s="34">
        <v>0.85</v>
      </c>
      <c r="GX3" s="34">
        <v>0</v>
      </c>
      <c r="GY3" s="34">
        <v>0.8</v>
      </c>
      <c r="GZ3" s="34">
        <v>0.8</v>
      </c>
      <c r="HA3" s="34">
        <v>0.8</v>
      </c>
      <c r="HB3" s="34">
        <v>0.8</v>
      </c>
      <c r="HC3" s="34">
        <v>0</v>
      </c>
      <c r="HD3" s="34">
        <v>0.75</v>
      </c>
      <c r="HE3" s="34">
        <v>0.75</v>
      </c>
      <c r="HF3" s="34">
        <v>0.75</v>
      </c>
      <c r="HG3" s="34">
        <v>0.75</v>
      </c>
      <c r="HH3" s="34">
        <v>0</v>
      </c>
      <c r="HI3" s="34">
        <v>0.7</v>
      </c>
      <c r="HJ3" s="34">
        <v>0.7</v>
      </c>
      <c r="HK3" s="34">
        <v>0.7</v>
      </c>
      <c r="HL3" s="34">
        <v>0.7</v>
      </c>
      <c r="HM3" s="34">
        <v>0</v>
      </c>
      <c r="HN3" s="34">
        <v>0.65</v>
      </c>
      <c r="HO3" s="34">
        <v>0.65</v>
      </c>
      <c r="HP3" s="34">
        <v>0.65</v>
      </c>
      <c r="HQ3" s="34">
        <v>0.65</v>
      </c>
      <c r="HR3" s="34">
        <v>0</v>
      </c>
      <c r="HS3" s="34">
        <v>0.6</v>
      </c>
      <c r="HT3" s="34">
        <v>0.6</v>
      </c>
      <c r="HU3" s="34">
        <v>0.6</v>
      </c>
      <c r="HV3" s="34">
        <v>0.6</v>
      </c>
      <c r="HW3" s="34">
        <v>0</v>
      </c>
      <c r="HX3" s="34">
        <v>0.5</v>
      </c>
      <c r="HY3" s="34">
        <v>0.5</v>
      </c>
      <c r="HZ3" s="34">
        <v>0.5</v>
      </c>
      <c r="IA3" s="34">
        <v>0.5</v>
      </c>
      <c r="IB3" s="34">
        <v>0</v>
      </c>
      <c r="IC3" s="34">
        <v>0.3</v>
      </c>
      <c r="ID3" s="34">
        <v>0.3</v>
      </c>
      <c r="IE3" s="34">
        <v>0.3</v>
      </c>
      <c r="IF3" s="34">
        <v>0.3</v>
      </c>
      <c r="IG3" s="34">
        <v>0</v>
      </c>
      <c r="IH3" s="34">
        <v>0.1</v>
      </c>
      <c r="II3" s="34">
        <v>0.1</v>
      </c>
      <c r="IJ3" s="34">
        <v>0.1</v>
      </c>
      <c r="IK3" s="34">
        <v>0.1</v>
      </c>
      <c r="IL3" s="34">
        <v>0</v>
      </c>
      <c r="IM3" s="34">
        <v>1</v>
      </c>
      <c r="IN3" s="34">
        <v>1</v>
      </c>
      <c r="IO3" s="34">
        <v>1</v>
      </c>
      <c r="IP3" s="34">
        <v>1</v>
      </c>
      <c r="IQ3" s="34">
        <v>0</v>
      </c>
      <c r="IR3" s="34">
        <v>0.95</v>
      </c>
      <c r="IS3" s="34">
        <v>0.95</v>
      </c>
      <c r="IT3" s="34">
        <v>0.95</v>
      </c>
      <c r="IU3" s="34">
        <v>0.95</v>
      </c>
      <c r="IV3" s="34">
        <v>0</v>
      </c>
      <c r="IW3" s="34">
        <v>0.9</v>
      </c>
      <c r="IX3" s="34">
        <v>0.9</v>
      </c>
      <c r="IY3" s="34">
        <v>0.9</v>
      </c>
      <c r="IZ3" s="34">
        <v>0.9</v>
      </c>
      <c r="JA3" s="34">
        <v>0</v>
      </c>
      <c r="JB3" s="34">
        <v>0.85</v>
      </c>
      <c r="JC3" s="34">
        <v>0.85</v>
      </c>
      <c r="JD3" s="34">
        <v>0.85</v>
      </c>
      <c r="JE3" s="34">
        <v>0.85</v>
      </c>
      <c r="JF3" s="34">
        <v>0</v>
      </c>
      <c r="JG3" s="34">
        <v>0.8</v>
      </c>
      <c r="JH3" s="34">
        <v>0.8</v>
      </c>
      <c r="JI3" s="34">
        <v>0.8</v>
      </c>
      <c r="JJ3" s="34">
        <v>0.8</v>
      </c>
      <c r="JK3" s="34">
        <v>0</v>
      </c>
      <c r="JL3" s="34">
        <v>0.75</v>
      </c>
      <c r="JM3" s="34">
        <v>0.75</v>
      </c>
      <c r="JN3" s="34">
        <v>0.75</v>
      </c>
      <c r="JO3" s="34">
        <v>0.75</v>
      </c>
      <c r="JP3" s="34">
        <v>0</v>
      </c>
      <c r="JQ3" s="34">
        <v>0.7</v>
      </c>
      <c r="JR3" s="34">
        <v>0.7</v>
      </c>
      <c r="JS3" s="34">
        <v>0.7</v>
      </c>
      <c r="JT3" s="34">
        <v>0.7</v>
      </c>
      <c r="JU3" s="34">
        <v>0</v>
      </c>
      <c r="JV3" s="34">
        <v>0.65</v>
      </c>
      <c r="JW3" s="34">
        <v>0.65</v>
      </c>
      <c r="JX3" s="34">
        <v>0.65</v>
      </c>
      <c r="JY3" s="34">
        <v>0.65</v>
      </c>
      <c r="JZ3" s="34">
        <v>0</v>
      </c>
      <c r="KA3" s="34">
        <v>0.6</v>
      </c>
      <c r="KB3" s="34">
        <v>0.6</v>
      </c>
      <c r="KC3" s="34">
        <v>0.6</v>
      </c>
      <c r="KD3" s="34">
        <v>0.6</v>
      </c>
      <c r="KE3" s="34">
        <v>0</v>
      </c>
      <c r="KF3" s="34">
        <v>0.5</v>
      </c>
      <c r="KG3" s="34">
        <v>0.5</v>
      </c>
      <c r="KH3" s="34">
        <v>0.5</v>
      </c>
      <c r="KI3" s="34">
        <v>0.5</v>
      </c>
      <c r="KJ3" s="34">
        <v>0</v>
      </c>
      <c r="KK3" s="34">
        <v>0.3</v>
      </c>
      <c r="KL3" s="34">
        <v>0.3</v>
      </c>
      <c r="KM3" s="34">
        <v>0.3</v>
      </c>
      <c r="KN3" s="34">
        <v>0.3</v>
      </c>
      <c r="KO3" s="34">
        <v>0</v>
      </c>
      <c r="KP3" s="34">
        <v>0.1</v>
      </c>
      <c r="KQ3" s="34">
        <v>0.1</v>
      </c>
      <c r="KR3" s="34">
        <v>0.1</v>
      </c>
      <c r="KS3" s="34">
        <v>0.1</v>
      </c>
      <c r="KT3" s="34">
        <v>0</v>
      </c>
      <c r="KU3" s="34">
        <v>1</v>
      </c>
      <c r="KV3" s="34">
        <v>1</v>
      </c>
      <c r="KW3" s="34">
        <v>1</v>
      </c>
      <c r="KX3" s="34">
        <v>1</v>
      </c>
      <c r="KY3" s="34">
        <v>0</v>
      </c>
      <c r="KZ3" s="34">
        <v>0.95</v>
      </c>
      <c r="LA3" s="34">
        <v>0.95</v>
      </c>
      <c r="LB3" s="34">
        <v>0.95</v>
      </c>
      <c r="LC3" s="34">
        <v>0.95</v>
      </c>
      <c r="LD3" s="34">
        <v>0</v>
      </c>
      <c r="LE3" s="34">
        <v>0.9</v>
      </c>
      <c r="LF3" s="34">
        <v>0.9</v>
      </c>
      <c r="LG3" s="34">
        <v>0.9</v>
      </c>
      <c r="LH3" s="34">
        <v>0.9</v>
      </c>
      <c r="LI3" s="34">
        <v>0</v>
      </c>
      <c r="LJ3" s="34">
        <v>0.85</v>
      </c>
      <c r="LK3" s="34">
        <v>0.85</v>
      </c>
      <c r="LL3" s="34">
        <v>0.85</v>
      </c>
      <c r="LM3" s="34">
        <v>0.85</v>
      </c>
      <c r="LN3" s="34">
        <v>0</v>
      </c>
      <c r="LO3" s="34">
        <v>0.8</v>
      </c>
      <c r="LP3" s="34">
        <v>0.8</v>
      </c>
      <c r="LQ3" s="34">
        <v>0.8</v>
      </c>
      <c r="LR3" s="34">
        <v>0.8</v>
      </c>
      <c r="LS3" s="34">
        <v>0</v>
      </c>
      <c r="LT3" s="34">
        <v>0.75</v>
      </c>
      <c r="LU3" s="34">
        <v>0.75</v>
      </c>
      <c r="LV3" s="34">
        <v>0.75</v>
      </c>
      <c r="LW3" s="34">
        <v>0.75</v>
      </c>
      <c r="LX3" s="34">
        <v>0</v>
      </c>
      <c r="LY3" s="34">
        <v>0.7</v>
      </c>
      <c r="LZ3" s="34">
        <v>0.7</v>
      </c>
      <c r="MA3" s="34">
        <v>0.7</v>
      </c>
      <c r="MB3" s="34">
        <v>0.7</v>
      </c>
      <c r="MC3" s="34">
        <v>0</v>
      </c>
      <c r="MD3" s="34">
        <v>0.65</v>
      </c>
      <c r="ME3" s="34">
        <v>0.65</v>
      </c>
      <c r="MF3" s="34">
        <v>0.65</v>
      </c>
      <c r="MG3" s="34">
        <v>0.65</v>
      </c>
      <c r="MH3" s="34">
        <v>0</v>
      </c>
      <c r="MI3" s="34">
        <v>0.6</v>
      </c>
      <c r="MJ3" s="34">
        <v>0.6</v>
      </c>
      <c r="MK3" s="34">
        <v>0.6</v>
      </c>
      <c r="ML3" s="34">
        <v>0.6</v>
      </c>
      <c r="MM3" s="34">
        <v>0</v>
      </c>
      <c r="MN3" s="34">
        <v>0.5</v>
      </c>
      <c r="MO3" s="34">
        <v>0.5</v>
      </c>
      <c r="MP3" s="34">
        <v>0.5</v>
      </c>
      <c r="MQ3" s="34">
        <v>0.5</v>
      </c>
      <c r="MR3" s="34">
        <v>0</v>
      </c>
      <c r="MS3" s="34">
        <v>0.3</v>
      </c>
      <c r="MT3" s="34">
        <v>0.3</v>
      </c>
      <c r="MU3" s="34">
        <v>0.3</v>
      </c>
      <c r="MV3" s="34">
        <v>0.3</v>
      </c>
      <c r="MW3" s="34">
        <v>0</v>
      </c>
      <c r="MX3" s="34">
        <v>0.1</v>
      </c>
      <c r="MY3" s="34">
        <v>0.1</v>
      </c>
      <c r="MZ3" s="34">
        <v>0.1</v>
      </c>
      <c r="NA3" s="34">
        <v>0.1</v>
      </c>
      <c r="NB3" s="34">
        <v>0</v>
      </c>
      <c r="NC3" s="34">
        <v>1</v>
      </c>
      <c r="ND3" s="34">
        <v>1</v>
      </c>
      <c r="NE3" s="34">
        <v>1</v>
      </c>
      <c r="NF3" s="34">
        <v>1</v>
      </c>
      <c r="NG3" s="34">
        <v>0</v>
      </c>
      <c r="NH3" s="34">
        <v>0.95</v>
      </c>
      <c r="NI3" s="34">
        <v>0.95</v>
      </c>
      <c r="NJ3" s="34">
        <v>0.95</v>
      </c>
      <c r="NK3" s="34">
        <v>0.95</v>
      </c>
      <c r="NL3" s="34">
        <v>0</v>
      </c>
      <c r="NM3" s="34">
        <v>0.9</v>
      </c>
      <c r="NN3" s="34">
        <v>0.9</v>
      </c>
      <c r="NO3" s="34">
        <v>0.9</v>
      </c>
      <c r="NP3" s="34">
        <v>0.9</v>
      </c>
      <c r="NQ3" s="34">
        <v>0</v>
      </c>
      <c r="NR3" s="34">
        <v>0.85</v>
      </c>
      <c r="NS3" s="34">
        <v>0.85</v>
      </c>
      <c r="NT3" s="34">
        <v>0.85</v>
      </c>
      <c r="NU3" s="34">
        <v>0.85</v>
      </c>
      <c r="NV3" s="34">
        <v>0</v>
      </c>
      <c r="NW3" s="34">
        <v>0.8</v>
      </c>
      <c r="NX3" s="34">
        <v>0.8</v>
      </c>
      <c r="NY3" s="34">
        <v>0.8</v>
      </c>
      <c r="NZ3" s="34">
        <v>0.8</v>
      </c>
      <c r="OA3" s="34">
        <v>0</v>
      </c>
      <c r="OB3" s="34">
        <v>0.75</v>
      </c>
      <c r="OC3" s="34">
        <v>0.75</v>
      </c>
      <c r="OD3" s="34">
        <v>0.75</v>
      </c>
      <c r="OE3" s="34">
        <v>0.75</v>
      </c>
      <c r="OF3" s="34">
        <v>0</v>
      </c>
      <c r="OG3" s="34">
        <v>0.7</v>
      </c>
      <c r="OH3" s="34">
        <v>0.7</v>
      </c>
      <c r="OI3" s="34">
        <v>0.7</v>
      </c>
      <c r="OJ3" s="34">
        <v>0.7</v>
      </c>
      <c r="OK3" s="34">
        <v>0</v>
      </c>
      <c r="OL3" s="34">
        <v>0.65</v>
      </c>
      <c r="OM3" s="34">
        <v>0.65</v>
      </c>
      <c r="ON3" s="34">
        <v>0.65</v>
      </c>
      <c r="OO3" s="34">
        <v>0.65</v>
      </c>
      <c r="OP3" s="34">
        <v>0</v>
      </c>
      <c r="OQ3" s="34">
        <v>0.6</v>
      </c>
      <c r="OR3" s="34">
        <v>0.6</v>
      </c>
      <c r="OS3" s="34">
        <v>0.6</v>
      </c>
      <c r="OT3" s="34">
        <v>0.6</v>
      </c>
      <c r="OU3" s="34">
        <v>0</v>
      </c>
      <c r="OV3" s="34">
        <v>0.5</v>
      </c>
      <c r="OW3" s="34">
        <v>0.5</v>
      </c>
      <c r="OX3" s="34">
        <v>0.5</v>
      </c>
      <c r="OY3" s="34">
        <v>0.5</v>
      </c>
      <c r="OZ3" s="34">
        <v>0</v>
      </c>
      <c r="PA3" s="34">
        <v>0.3</v>
      </c>
      <c r="PB3" s="34">
        <v>0.3</v>
      </c>
      <c r="PC3" s="34">
        <v>0.3</v>
      </c>
      <c r="PD3" s="34">
        <v>0.3</v>
      </c>
      <c r="PE3" s="34">
        <v>0</v>
      </c>
      <c r="PF3" s="34">
        <v>0.1</v>
      </c>
      <c r="PG3" s="34">
        <v>0.1</v>
      </c>
      <c r="PH3" s="34">
        <v>0.1</v>
      </c>
      <c r="PI3" s="34">
        <v>0.1</v>
      </c>
      <c r="PJ3" s="34">
        <v>0</v>
      </c>
      <c r="PK3" s="34">
        <v>1</v>
      </c>
      <c r="PL3" s="34">
        <v>1</v>
      </c>
      <c r="PM3" s="34">
        <v>1</v>
      </c>
      <c r="PN3" s="34">
        <v>1</v>
      </c>
      <c r="PO3" s="34">
        <v>0</v>
      </c>
      <c r="PP3" s="34">
        <v>0.95</v>
      </c>
      <c r="PQ3" s="34">
        <v>0.95</v>
      </c>
      <c r="PR3" s="34">
        <v>0.95</v>
      </c>
      <c r="PS3" s="34">
        <v>0.95</v>
      </c>
      <c r="PT3" s="34">
        <v>0</v>
      </c>
      <c r="PU3" s="34">
        <v>0.9</v>
      </c>
      <c r="PV3" s="34">
        <v>0.9</v>
      </c>
      <c r="PW3" s="34">
        <v>0.9</v>
      </c>
      <c r="PX3" s="34">
        <v>0.9</v>
      </c>
      <c r="PY3" s="34">
        <v>0</v>
      </c>
      <c r="PZ3" s="34">
        <v>0.85</v>
      </c>
      <c r="QA3" s="34">
        <v>0.85</v>
      </c>
      <c r="QB3" s="34">
        <v>0.85</v>
      </c>
      <c r="QC3" s="34">
        <v>0.85</v>
      </c>
      <c r="QD3" s="34">
        <v>0</v>
      </c>
      <c r="QE3" s="34">
        <v>0.8</v>
      </c>
      <c r="QF3" s="34">
        <v>0.8</v>
      </c>
      <c r="QG3" s="34">
        <v>0.8</v>
      </c>
      <c r="QH3" s="34">
        <v>0.8</v>
      </c>
      <c r="QI3" s="34">
        <v>0</v>
      </c>
      <c r="QJ3" s="34">
        <v>0.75</v>
      </c>
      <c r="QK3" s="34">
        <v>0.75</v>
      </c>
      <c r="QL3" s="34">
        <v>0.75</v>
      </c>
      <c r="QM3" s="34">
        <v>0.75</v>
      </c>
      <c r="QN3" s="34">
        <v>0</v>
      </c>
      <c r="QO3" s="34">
        <v>0.7</v>
      </c>
      <c r="QP3" s="34">
        <v>0.7</v>
      </c>
      <c r="QQ3" s="34">
        <v>0.7</v>
      </c>
      <c r="QR3" s="34">
        <v>0.7</v>
      </c>
      <c r="QS3" s="34">
        <v>0</v>
      </c>
      <c r="QT3" s="34">
        <v>0.65</v>
      </c>
      <c r="QU3" s="34">
        <v>0.65</v>
      </c>
      <c r="QV3" s="34">
        <v>0.65</v>
      </c>
      <c r="QW3" s="34">
        <v>0.65</v>
      </c>
      <c r="QX3" s="34">
        <v>0</v>
      </c>
      <c r="QY3" s="34">
        <v>0.6</v>
      </c>
      <c r="QZ3" s="34">
        <v>0.6</v>
      </c>
      <c r="RA3" s="34">
        <v>0.6</v>
      </c>
      <c r="RB3" s="34">
        <v>0.6</v>
      </c>
      <c r="RC3" s="34">
        <v>0</v>
      </c>
      <c r="RD3" s="34">
        <v>0.5</v>
      </c>
      <c r="RE3" s="34">
        <v>0.5</v>
      </c>
      <c r="RF3" s="34">
        <v>0.5</v>
      </c>
      <c r="RG3" s="34">
        <v>0.5</v>
      </c>
      <c r="RH3" s="34">
        <v>0</v>
      </c>
      <c r="RI3" s="34">
        <v>0.3</v>
      </c>
      <c r="RJ3" s="34">
        <v>0.3</v>
      </c>
      <c r="RK3" s="34">
        <v>0.3</v>
      </c>
      <c r="RL3" s="34">
        <v>0.3</v>
      </c>
      <c r="RM3" s="34">
        <v>0</v>
      </c>
      <c r="RN3" s="34">
        <v>0.1</v>
      </c>
      <c r="RO3" s="34">
        <v>0.1</v>
      </c>
      <c r="RP3" s="34">
        <v>0.1</v>
      </c>
      <c r="RQ3" s="34">
        <v>0.1</v>
      </c>
      <c r="RR3" s="34">
        <v>0</v>
      </c>
      <c r="RS3" s="34">
        <v>1</v>
      </c>
      <c r="RT3" s="34">
        <v>1</v>
      </c>
      <c r="RU3" s="34">
        <v>1</v>
      </c>
      <c r="RV3" s="34">
        <v>1</v>
      </c>
      <c r="RW3" s="34">
        <v>0</v>
      </c>
      <c r="RX3" s="34">
        <v>0.95</v>
      </c>
      <c r="RY3" s="34">
        <v>0.95</v>
      </c>
      <c r="RZ3" s="34">
        <v>0.95</v>
      </c>
      <c r="SA3" s="34">
        <v>0.95</v>
      </c>
      <c r="SB3" s="34">
        <v>0</v>
      </c>
      <c r="SC3" s="34">
        <v>0.9</v>
      </c>
      <c r="SD3" s="34">
        <v>0.9</v>
      </c>
      <c r="SE3" s="34">
        <v>0.9</v>
      </c>
      <c r="SF3" s="34">
        <v>0.9</v>
      </c>
      <c r="SG3" s="34">
        <v>0</v>
      </c>
      <c r="SH3" s="34">
        <v>0.85</v>
      </c>
      <c r="SI3" s="34">
        <v>0.85</v>
      </c>
      <c r="SJ3" s="34">
        <v>0.85</v>
      </c>
      <c r="SK3" s="34">
        <v>0.85</v>
      </c>
      <c r="SL3" s="34">
        <v>0</v>
      </c>
      <c r="SM3" s="34">
        <v>0.8</v>
      </c>
      <c r="SN3" s="34">
        <v>0.8</v>
      </c>
      <c r="SO3" s="34">
        <v>0.8</v>
      </c>
      <c r="SP3" s="34">
        <v>0.8</v>
      </c>
      <c r="SQ3" s="34">
        <v>0</v>
      </c>
      <c r="SR3" s="34">
        <v>0.75</v>
      </c>
      <c r="SS3" s="34">
        <v>0.75</v>
      </c>
      <c r="ST3" s="34">
        <v>0.75</v>
      </c>
      <c r="SU3" s="34">
        <v>0.75</v>
      </c>
      <c r="SV3" s="34">
        <v>0</v>
      </c>
      <c r="SW3" s="34">
        <v>0.7</v>
      </c>
      <c r="SX3" s="34">
        <v>0.7</v>
      </c>
      <c r="SY3" s="34">
        <v>0.7</v>
      </c>
      <c r="SZ3" s="34">
        <v>0.7</v>
      </c>
      <c r="TA3" s="34">
        <v>0</v>
      </c>
      <c r="TB3" s="34">
        <v>0.65</v>
      </c>
      <c r="TC3" s="34">
        <v>0.65</v>
      </c>
      <c r="TD3" s="34">
        <v>0.65</v>
      </c>
      <c r="TE3" s="34">
        <v>0.65</v>
      </c>
      <c r="TF3" s="34">
        <v>0</v>
      </c>
      <c r="TG3" s="34">
        <v>0.6</v>
      </c>
      <c r="TH3" s="34">
        <v>0.6</v>
      </c>
      <c r="TI3" s="34">
        <v>0.6</v>
      </c>
      <c r="TJ3" s="34">
        <v>0.6</v>
      </c>
      <c r="TK3" s="34">
        <v>0</v>
      </c>
      <c r="TL3" s="34">
        <v>0.5</v>
      </c>
      <c r="TM3" s="34">
        <v>0.5</v>
      </c>
      <c r="TN3" s="34">
        <v>0.5</v>
      </c>
      <c r="TO3" s="34">
        <v>0.5</v>
      </c>
      <c r="TP3" s="34">
        <v>0</v>
      </c>
      <c r="TQ3" s="34">
        <v>0.3</v>
      </c>
      <c r="TR3" s="34">
        <v>0.3</v>
      </c>
      <c r="TS3" s="34">
        <v>0.3</v>
      </c>
      <c r="TT3" s="34">
        <v>0.3</v>
      </c>
      <c r="TU3" s="34">
        <v>0</v>
      </c>
      <c r="TV3" s="34">
        <v>0.1</v>
      </c>
      <c r="TW3" s="34">
        <v>0.1</v>
      </c>
      <c r="TX3" s="34">
        <v>0.1</v>
      </c>
      <c r="TY3" s="34">
        <v>0.1</v>
      </c>
      <c r="TZ3" s="34">
        <v>0</v>
      </c>
      <c r="UA3" s="34">
        <v>1</v>
      </c>
      <c r="UB3" s="34">
        <v>1</v>
      </c>
      <c r="UC3" s="34">
        <v>1</v>
      </c>
      <c r="UD3" s="34">
        <v>1</v>
      </c>
      <c r="UE3" s="34">
        <v>0</v>
      </c>
      <c r="UF3" s="34">
        <v>0.95</v>
      </c>
      <c r="UG3" s="34">
        <v>0.95</v>
      </c>
      <c r="UH3" s="34">
        <v>0.95</v>
      </c>
      <c r="UI3" s="34">
        <v>0.95</v>
      </c>
      <c r="UJ3" s="34">
        <v>0</v>
      </c>
      <c r="UK3" s="34">
        <v>0.9</v>
      </c>
      <c r="UL3" s="34">
        <v>0.9</v>
      </c>
      <c r="UM3" s="34">
        <v>0.9</v>
      </c>
      <c r="UN3" s="34">
        <v>0.9</v>
      </c>
      <c r="UO3" s="34">
        <v>0</v>
      </c>
      <c r="UP3" s="34">
        <v>0.85</v>
      </c>
      <c r="UQ3" s="34">
        <v>0.85</v>
      </c>
      <c r="UR3" s="34">
        <v>0.85</v>
      </c>
      <c r="US3" s="34">
        <v>0.85</v>
      </c>
      <c r="UT3" s="34">
        <v>0</v>
      </c>
      <c r="UU3" s="34">
        <v>0.8</v>
      </c>
      <c r="UV3" s="34">
        <v>0.8</v>
      </c>
      <c r="UW3" s="34">
        <v>0.8</v>
      </c>
      <c r="UX3" s="34">
        <v>0.8</v>
      </c>
      <c r="UY3" s="34">
        <v>0</v>
      </c>
      <c r="UZ3" s="34">
        <v>0.75</v>
      </c>
      <c r="VA3" s="34">
        <v>0.75</v>
      </c>
      <c r="VB3" s="34">
        <v>0.75</v>
      </c>
      <c r="VC3" s="34">
        <v>0.75</v>
      </c>
      <c r="VD3" s="34">
        <v>0</v>
      </c>
      <c r="VE3" s="34">
        <v>0.7</v>
      </c>
      <c r="VF3" s="34">
        <v>0.7</v>
      </c>
      <c r="VG3" s="34">
        <v>0.7</v>
      </c>
      <c r="VH3" s="34">
        <v>0.7</v>
      </c>
      <c r="VI3" s="34">
        <v>0</v>
      </c>
      <c r="VJ3" s="34">
        <v>0.65</v>
      </c>
      <c r="VK3" s="34">
        <v>0.65</v>
      </c>
      <c r="VL3" s="34">
        <v>0.65</v>
      </c>
      <c r="VM3" s="34">
        <v>0.65</v>
      </c>
      <c r="VN3" s="34">
        <v>0</v>
      </c>
      <c r="VO3" s="34">
        <v>0.6</v>
      </c>
      <c r="VP3" s="34">
        <v>0.6</v>
      </c>
      <c r="VQ3" s="34">
        <v>0.6</v>
      </c>
      <c r="VR3" s="34">
        <v>0.6</v>
      </c>
      <c r="VS3" s="34">
        <v>0</v>
      </c>
      <c r="VT3" s="34">
        <v>0.5</v>
      </c>
      <c r="VU3" s="34">
        <v>0.5</v>
      </c>
      <c r="VV3" s="34">
        <v>0.5</v>
      </c>
      <c r="VW3" s="34">
        <v>0.5</v>
      </c>
      <c r="VX3" s="34">
        <v>0</v>
      </c>
      <c r="VY3" s="34">
        <v>0.3</v>
      </c>
      <c r="VZ3" s="34">
        <v>0.3</v>
      </c>
      <c r="WA3" s="34">
        <v>0.3</v>
      </c>
      <c r="WB3" s="34">
        <v>0.3</v>
      </c>
      <c r="WC3" s="34">
        <v>0</v>
      </c>
      <c r="WD3" s="34">
        <v>0.1</v>
      </c>
      <c r="WE3" s="34">
        <v>0.1</v>
      </c>
      <c r="WF3" s="34">
        <v>0.1</v>
      </c>
      <c r="WG3" s="34">
        <v>0.1</v>
      </c>
      <c r="WH3" s="34">
        <v>0</v>
      </c>
      <c r="WI3" s="34">
        <v>1</v>
      </c>
      <c r="WJ3" s="34">
        <v>1</v>
      </c>
      <c r="WK3" s="34">
        <v>1</v>
      </c>
      <c r="WL3" s="34">
        <v>1</v>
      </c>
      <c r="WM3" s="34">
        <v>0</v>
      </c>
      <c r="WN3" s="34">
        <v>0.95</v>
      </c>
      <c r="WO3" s="34">
        <v>0.95</v>
      </c>
      <c r="WP3" s="34">
        <v>0.95</v>
      </c>
      <c r="WQ3" s="34">
        <v>0.95</v>
      </c>
      <c r="WR3" s="34">
        <v>0</v>
      </c>
      <c r="WS3" s="34">
        <v>0.9</v>
      </c>
      <c r="WT3" s="34">
        <v>0.9</v>
      </c>
      <c r="WU3" s="34">
        <v>0.9</v>
      </c>
      <c r="WV3" s="34">
        <v>0.9</v>
      </c>
      <c r="WW3" s="34">
        <v>0</v>
      </c>
      <c r="WX3" s="34">
        <v>0.85</v>
      </c>
      <c r="WY3" s="34">
        <v>0.85</v>
      </c>
      <c r="WZ3" s="34">
        <v>0.85</v>
      </c>
      <c r="XA3" s="34">
        <v>0.85</v>
      </c>
      <c r="XB3" s="34">
        <v>0</v>
      </c>
      <c r="XC3" s="34">
        <v>0.8</v>
      </c>
      <c r="XD3" s="34">
        <v>0.8</v>
      </c>
      <c r="XE3" s="34">
        <v>0.8</v>
      </c>
      <c r="XF3" s="34">
        <v>0.8</v>
      </c>
      <c r="XG3" s="34">
        <v>0</v>
      </c>
      <c r="XH3" s="34">
        <v>0.75</v>
      </c>
      <c r="XI3" s="34">
        <v>0.75</v>
      </c>
      <c r="XJ3" s="34">
        <v>0.75</v>
      </c>
      <c r="XK3" s="34">
        <v>0.75</v>
      </c>
      <c r="XL3" s="34">
        <v>0</v>
      </c>
      <c r="XM3" s="34">
        <v>0.7</v>
      </c>
      <c r="XN3" s="34">
        <v>0.7</v>
      </c>
      <c r="XO3" s="34">
        <v>0.7</v>
      </c>
      <c r="XP3" s="34">
        <v>0.7</v>
      </c>
      <c r="XQ3" s="34">
        <v>0</v>
      </c>
      <c r="XR3" s="34">
        <v>0.65</v>
      </c>
      <c r="XS3" s="34">
        <v>0.65</v>
      </c>
      <c r="XT3" s="34">
        <v>0.65</v>
      </c>
      <c r="XU3" s="34">
        <v>0.65</v>
      </c>
      <c r="XV3" s="34">
        <v>0</v>
      </c>
      <c r="XW3" s="34">
        <v>0.6</v>
      </c>
      <c r="XX3" s="34">
        <v>0.6</v>
      </c>
      <c r="XY3" s="34">
        <v>0.6</v>
      </c>
      <c r="XZ3" s="34">
        <v>0.6</v>
      </c>
      <c r="YA3" s="34">
        <v>0</v>
      </c>
      <c r="YB3" s="34">
        <v>0.5</v>
      </c>
      <c r="YC3" s="34">
        <v>0.5</v>
      </c>
      <c r="YD3" s="34">
        <v>0.5</v>
      </c>
      <c r="YE3" s="34">
        <v>0.5</v>
      </c>
      <c r="YF3" s="34">
        <v>0</v>
      </c>
      <c r="YG3" s="34">
        <v>0.3</v>
      </c>
      <c r="YH3" s="34">
        <v>0.3</v>
      </c>
      <c r="YI3" s="34">
        <v>0.3</v>
      </c>
      <c r="YJ3" s="34">
        <v>0.3</v>
      </c>
      <c r="YK3" s="34">
        <v>0</v>
      </c>
      <c r="YL3" s="34">
        <v>0.1</v>
      </c>
      <c r="YM3" s="34">
        <v>0.1</v>
      </c>
      <c r="YN3" s="34">
        <v>0.1</v>
      </c>
      <c r="YO3" s="34">
        <v>0.1</v>
      </c>
      <c r="YP3" s="34">
        <v>0</v>
      </c>
      <c r="YQ3" s="34">
        <v>1</v>
      </c>
      <c r="YR3" s="34">
        <v>1</v>
      </c>
      <c r="YS3" s="34">
        <v>1</v>
      </c>
      <c r="YT3" s="34">
        <v>1</v>
      </c>
      <c r="YU3" s="34">
        <v>0</v>
      </c>
      <c r="YV3" s="34">
        <v>0.95</v>
      </c>
      <c r="YW3" s="34">
        <v>0.95</v>
      </c>
      <c r="YX3" s="34">
        <v>0.95</v>
      </c>
      <c r="YY3" s="34">
        <v>0.95</v>
      </c>
      <c r="YZ3" s="34">
        <v>0</v>
      </c>
      <c r="ZA3" s="34">
        <v>0.9</v>
      </c>
      <c r="ZB3" s="34">
        <v>0.9</v>
      </c>
      <c r="ZC3" s="34">
        <v>0.9</v>
      </c>
      <c r="ZD3" s="34">
        <v>0.9</v>
      </c>
      <c r="ZE3" s="34">
        <v>0</v>
      </c>
      <c r="ZF3" s="34">
        <v>0.85</v>
      </c>
      <c r="ZG3" s="34">
        <v>0.85</v>
      </c>
      <c r="ZH3" s="34">
        <v>0.85</v>
      </c>
      <c r="ZI3" s="34">
        <v>0.85</v>
      </c>
      <c r="ZJ3" s="34">
        <v>0</v>
      </c>
      <c r="ZK3" s="34">
        <v>0.8</v>
      </c>
      <c r="ZL3" s="34">
        <v>0.8</v>
      </c>
      <c r="ZM3" s="34">
        <v>0.8</v>
      </c>
      <c r="ZN3" s="34">
        <v>0.8</v>
      </c>
      <c r="ZO3" s="34">
        <v>0</v>
      </c>
      <c r="ZP3" s="34">
        <v>0.75</v>
      </c>
      <c r="ZQ3" s="34">
        <v>0.75</v>
      </c>
      <c r="ZR3" s="34">
        <v>0.75</v>
      </c>
      <c r="ZS3" s="34">
        <v>0.75</v>
      </c>
      <c r="ZT3" s="34">
        <v>0</v>
      </c>
      <c r="ZU3" s="34">
        <v>0.7</v>
      </c>
      <c r="ZV3" s="34">
        <v>0.7</v>
      </c>
      <c r="ZW3" s="34">
        <v>0.7</v>
      </c>
      <c r="ZX3" s="34">
        <v>0.7</v>
      </c>
      <c r="ZY3" s="34">
        <v>0</v>
      </c>
      <c r="ZZ3" s="34">
        <v>0.65</v>
      </c>
      <c r="AAA3" s="34">
        <v>0.65</v>
      </c>
      <c r="AAB3" s="34">
        <v>0.65</v>
      </c>
      <c r="AAC3" s="34">
        <v>0.65</v>
      </c>
      <c r="AAD3" s="34">
        <v>0</v>
      </c>
      <c r="AAE3" s="34">
        <v>0.6</v>
      </c>
      <c r="AAF3" s="34">
        <v>0.6</v>
      </c>
      <c r="AAG3" s="34">
        <v>0.6</v>
      </c>
      <c r="AAH3" s="34">
        <v>0.6</v>
      </c>
      <c r="AAI3" s="34">
        <v>0</v>
      </c>
      <c r="AAJ3" s="34">
        <v>0.5</v>
      </c>
      <c r="AAK3" s="34">
        <v>0.5</v>
      </c>
      <c r="AAL3" s="34">
        <v>0.5</v>
      </c>
      <c r="AAM3" s="34">
        <v>0.5</v>
      </c>
      <c r="AAN3" s="34">
        <v>0</v>
      </c>
      <c r="AAO3" s="34">
        <v>0.3</v>
      </c>
      <c r="AAP3" s="34">
        <v>0.3</v>
      </c>
      <c r="AAQ3" s="34">
        <v>0.3</v>
      </c>
      <c r="AAR3" s="34">
        <v>0.3</v>
      </c>
      <c r="AAS3" s="34">
        <v>0</v>
      </c>
      <c r="AAT3" s="34">
        <v>0.1</v>
      </c>
      <c r="AAU3" s="34">
        <v>0.1</v>
      </c>
      <c r="AAV3" s="34">
        <v>0.1</v>
      </c>
      <c r="AAW3" s="34">
        <v>0.1</v>
      </c>
      <c r="AAX3" s="34">
        <v>0</v>
      </c>
      <c r="AAY3" s="34">
        <v>1</v>
      </c>
      <c r="AAZ3" s="34">
        <v>1</v>
      </c>
      <c r="ABA3" s="34">
        <v>1</v>
      </c>
      <c r="ABB3" s="34">
        <v>1</v>
      </c>
      <c r="ABC3" s="34">
        <v>0</v>
      </c>
      <c r="ABD3" s="34">
        <v>0.95</v>
      </c>
      <c r="ABE3" s="34">
        <v>0.95</v>
      </c>
      <c r="ABF3" s="34">
        <v>0.95</v>
      </c>
      <c r="ABG3" s="34">
        <v>0.95</v>
      </c>
      <c r="ABH3" s="34">
        <v>0</v>
      </c>
      <c r="ABI3" s="34">
        <v>0.9</v>
      </c>
      <c r="ABJ3" s="34">
        <v>0.9</v>
      </c>
      <c r="ABK3" s="34">
        <v>0.9</v>
      </c>
      <c r="ABL3" s="34">
        <v>0.9</v>
      </c>
      <c r="ABM3" s="34">
        <v>0</v>
      </c>
      <c r="ABN3" s="34">
        <v>0.85</v>
      </c>
      <c r="ABO3" s="34">
        <v>0.85</v>
      </c>
      <c r="ABP3" s="34">
        <v>0.85</v>
      </c>
      <c r="ABQ3" s="34">
        <v>0.85</v>
      </c>
      <c r="ABR3" s="34">
        <v>0</v>
      </c>
      <c r="ABS3" s="34">
        <v>0.8</v>
      </c>
      <c r="ABT3" s="34">
        <v>0.8</v>
      </c>
      <c r="ABU3" s="34">
        <v>0.8</v>
      </c>
      <c r="ABV3" s="34">
        <v>0.8</v>
      </c>
      <c r="ABW3" s="34">
        <v>0</v>
      </c>
      <c r="ABX3" s="34">
        <v>0.75</v>
      </c>
      <c r="ABY3" s="34">
        <v>0.75</v>
      </c>
      <c r="ABZ3" s="34">
        <v>0.75</v>
      </c>
      <c r="ACA3" s="34">
        <v>0.75</v>
      </c>
      <c r="ACB3" s="34">
        <v>0</v>
      </c>
      <c r="ACC3" s="34">
        <v>0.7</v>
      </c>
      <c r="ACD3" s="34">
        <v>0.7</v>
      </c>
      <c r="ACE3" s="34">
        <v>0.7</v>
      </c>
      <c r="ACF3" s="34">
        <v>0.7</v>
      </c>
      <c r="ACG3" s="34">
        <v>0</v>
      </c>
      <c r="ACH3" s="34">
        <v>0.65</v>
      </c>
      <c r="ACI3" s="34">
        <v>0.65</v>
      </c>
      <c r="ACJ3" s="34">
        <v>0.65</v>
      </c>
      <c r="ACK3" s="34">
        <v>0.65</v>
      </c>
      <c r="ACL3" s="34">
        <v>0</v>
      </c>
      <c r="ACM3" s="34">
        <v>0.6</v>
      </c>
      <c r="ACN3" s="34">
        <v>0.6</v>
      </c>
      <c r="ACO3" s="34">
        <v>0.6</v>
      </c>
      <c r="ACP3" s="34">
        <v>0.6</v>
      </c>
      <c r="ACQ3" s="34">
        <v>0</v>
      </c>
      <c r="ACR3" s="34">
        <v>0.5</v>
      </c>
      <c r="ACS3" s="34">
        <v>0.5</v>
      </c>
      <c r="ACT3" s="34">
        <v>0.5</v>
      </c>
      <c r="ACU3" s="34">
        <v>0.5</v>
      </c>
      <c r="ACV3" s="34">
        <v>0</v>
      </c>
      <c r="ACW3" s="34">
        <v>0.3</v>
      </c>
      <c r="ACX3" s="34">
        <v>0.3</v>
      </c>
      <c r="ACY3" s="34">
        <v>0.3</v>
      </c>
      <c r="ACZ3" s="34">
        <v>0.3</v>
      </c>
      <c r="ADA3" s="34">
        <v>0</v>
      </c>
      <c r="ADB3" s="34">
        <v>0.1</v>
      </c>
      <c r="ADC3" s="34">
        <v>0.1</v>
      </c>
      <c r="ADD3" s="34">
        <v>0.1</v>
      </c>
      <c r="ADE3" s="34">
        <v>0.1</v>
      </c>
      <c r="ADF3" s="34">
        <v>0</v>
      </c>
      <c r="ADG3" s="34">
        <v>1</v>
      </c>
      <c r="ADH3" s="34">
        <v>1</v>
      </c>
      <c r="ADI3" s="34">
        <v>1</v>
      </c>
      <c r="ADJ3" s="34">
        <v>1</v>
      </c>
      <c r="ADK3" s="34">
        <v>0</v>
      </c>
      <c r="ADL3" s="34">
        <v>0.95</v>
      </c>
      <c r="ADM3" s="34">
        <v>0.95</v>
      </c>
      <c r="ADN3" s="34">
        <v>0.95</v>
      </c>
      <c r="ADO3" s="34">
        <v>0.95</v>
      </c>
      <c r="ADP3" s="34">
        <v>0</v>
      </c>
      <c r="ADQ3" s="34">
        <v>0.9</v>
      </c>
      <c r="ADR3" s="34">
        <v>0.9</v>
      </c>
      <c r="ADS3" s="34">
        <v>0.9</v>
      </c>
      <c r="ADT3" s="34">
        <v>0.9</v>
      </c>
      <c r="ADU3" s="34">
        <v>0</v>
      </c>
      <c r="ADV3" s="34">
        <v>0.85</v>
      </c>
      <c r="ADW3" s="34">
        <v>0.85</v>
      </c>
      <c r="ADX3" s="34">
        <v>0.85</v>
      </c>
      <c r="ADY3" s="34">
        <v>0.85</v>
      </c>
      <c r="ADZ3" s="34">
        <v>0</v>
      </c>
      <c r="AEA3" s="34">
        <v>0.8</v>
      </c>
      <c r="AEB3" s="34">
        <v>0.8</v>
      </c>
      <c r="AEC3" s="34">
        <v>0.8</v>
      </c>
      <c r="AED3" s="34">
        <v>0.8</v>
      </c>
      <c r="AEE3" s="34">
        <v>0</v>
      </c>
      <c r="AEF3" s="34">
        <v>0.75</v>
      </c>
      <c r="AEG3" s="34">
        <v>0.75</v>
      </c>
      <c r="AEH3" s="34">
        <v>0.75</v>
      </c>
      <c r="AEI3" s="34">
        <v>0.75</v>
      </c>
      <c r="AEJ3" s="34">
        <v>0</v>
      </c>
      <c r="AEK3" s="34">
        <v>0.7</v>
      </c>
      <c r="AEL3" s="34">
        <v>0.7</v>
      </c>
      <c r="AEM3" s="34">
        <v>0.7</v>
      </c>
      <c r="AEN3" s="34">
        <v>0.7</v>
      </c>
      <c r="AEO3" s="34">
        <v>0</v>
      </c>
      <c r="AEP3" s="34">
        <v>0.65</v>
      </c>
      <c r="AEQ3" s="34">
        <v>0.65</v>
      </c>
      <c r="AER3" s="34">
        <v>0.65</v>
      </c>
      <c r="AES3" s="34">
        <v>0.65</v>
      </c>
      <c r="AET3" s="34">
        <v>0</v>
      </c>
      <c r="AEU3" s="34">
        <v>0.6</v>
      </c>
      <c r="AEV3" s="34">
        <v>0.6</v>
      </c>
      <c r="AEW3" s="34">
        <v>0.6</v>
      </c>
      <c r="AEX3" s="34">
        <v>0.6</v>
      </c>
      <c r="AEY3" s="34">
        <v>0</v>
      </c>
      <c r="AEZ3" s="34">
        <v>0.5</v>
      </c>
      <c r="AFA3" s="34">
        <v>0.5</v>
      </c>
      <c r="AFB3" s="34">
        <v>0.5</v>
      </c>
      <c r="AFC3" s="34">
        <v>0.5</v>
      </c>
      <c r="AFD3" s="34">
        <v>0</v>
      </c>
      <c r="AFE3" s="34">
        <v>0.3</v>
      </c>
      <c r="AFF3" s="34">
        <v>0.3</v>
      </c>
      <c r="AFG3" s="34">
        <v>0.3</v>
      </c>
      <c r="AFH3" s="34">
        <v>0.3</v>
      </c>
      <c r="AFI3" s="34">
        <v>0</v>
      </c>
      <c r="AFJ3" s="34">
        <v>0.1</v>
      </c>
      <c r="AFK3" s="34">
        <v>0.1</v>
      </c>
      <c r="AFL3" s="34">
        <v>0.1</v>
      </c>
      <c r="AFM3" s="34">
        <v>0.1</v>
      </c>
    </row>
    <row r="4" spans="1:1570">
      <c r="A4" s="34" t="s">
        <v>127</v>
      </c>
      <c r="B4" s="34">
        <v>0</v>
      </c>
      <c r="C4" s="34">
        <f>FixedParams!$G$6</f>
        <v>1</v>
      </c>
      <c r="D4" s="34">
        <f t="shared" si="839"/>
        <v>1</v>
      </c>
      <c r="F4" s="34">
        <v>0</v>
      </c>
      <c r="G4" s="34">
        <v>1</v>
      </c>
      <c r="H4" s="34">
        <v>1</v>
      </c>
      <c r="I4" s="34">
        <v>0.5</v>
      </c>
      <c r="J4" s="34">
        <v>0.5</v>
      </c>
      <c r="K4" s="34">
        <v>0</v>
      </c>
      <c r="L4" s="34">
        <v>1</v>
      </c>
      <c r="M4" s="34">
        <v>1</v>
      </c>
      <c r="N4" s="34">
        <v>0.5</v>
      </c>
      <c r="O4" s="34">
        <v>0.5</v>
      </c>
      <c r="P4" s="34">
        <v>0</v>
      </c>
      <c r="Q4" s="34">
        <v>1</v>
      </c>
      <c r="R4" s="34">
        <v>1</v>
      </c>
      <c r="S4" s="34">
        <v>0.5</v>
      </c>
      <c r="T4" s="34">
        <v>0.5</v>
      </c>
      <c r="U4" s="34">
        <v>0</v>
      </c>
      <c r="V4" s="34">
        <v>1</v>
      </c>
      <c r="W4" s="34">
        <v>1</v>
      </c>
      <c r="X4" s="34">
        <v>0.5</v>
      </c>
      <c r="Y4" s="34">
        <v>0.5</v>
      </c>
      <c r="Z4" s="34">
        <v>0</v>
      </c>
      <c r="AA4" s="34">
        <v>1</v>
      </c>
      <c r="AB4" s="34">
        <v>1</v>
      </c>
      <c r="AC4" s="34">
        <v>0.5</v>
      </c>
      <c r="AD4" s="34">
        <v>0.5</v>
      </c>
      <c r="AE4" s="34">
        <v>0</v>
      </c>
      <c r="AF4" s="34">
        <v>1</v>
      </c>
      <c r="AG4" s="34">
        <v>1</v>
      </c>
      <c r="AH4" s="34">
        <v>0.5</v>
      </c>
      <c r="AI4" s="34">
        <v>0.5</v>
      </c>
      <c r="AJ4" s="34">
        <v>0</v>
      </c>
      <c r="AK4" s="34">
        <v>1</v>
      </c>
      <c r="AL4" s="34">
        <v>1</v>
      </c>
      <c r="AM4" s="34">
        <v>0.5</v>
      </c>
      <c r="AN4" s="34">
        <v>0.5</v>
      </c>
      <c r="AO4" s="34">
        <v>0</v>
      </c>
      <c r="AP4" s="34">
        <v>1</v>
      </c>
      <c r="AQ4" s="34">
        <v>1</v>
      </c>
      <c r="AR4" s="34">
        <v>0.5</v>
      </c>
      <c r="AS4" s="34">
        <v>0.5</v>
      </c>
      <c r="AT4" s="34">
        <v>0</v>
      </c>
      <c r="AU4" s="34">
        <v>1</v>
      </c>
      <c r="AV4" s="34">
        <v>1</v>
      </c>
      <c r="AW4" s="34">
        <v>0.5</v>
      </c>
      <c r="AX4" s="34">
        <v>0.5</v>
      </c>
      <c r="AY4" s="34">
        <v>0</v>
      </c>
      <c r="AZ4" s="34">
        <v>1</v>
      </c>
      <c r="BA4" s="34">
        <v>1</v>
      </c>
      <c r="BB4" s="34">
        <v>0.5</v>
      </c>
      <c r="BC4" s="34">
        <v>0.5</v>
      </c>
      <c r="BD4" s="34">
        <v>0</v>
      </c>
      <c r="BE4" s="34">
        <v>1</v>
      </c>
      <c r="BF4" s="34">
        <v>1</v>
      </c>
      <c r="BG4" s="34">
        <v>0.5</v>
      </c>
      <c r="BH4" s="34">
        <v>0.5</v>
      </c>
      <c r="BI4" s="34">
        <v>0</v>
      </c>
      <c r="BJ4" s="34">
        <v>1</v>
      </c>
      <c r="BK4" s="34">
        <v>1</v>
      </c>
      <c r="BL4" s="34">
        <v>0.5</v>
      </c>
      <c r="BM4" s="34">
        <v>0.5</v>
      </c>
      <c r="BN4" s="34">
        <v>0</v>
      </c>
      <c r="BO4" s="34">
        <v>0.25</v>
      </c>
      <c r="BP4" s="34">
        <v>0.25</v>
      </c>
      <c r="BQ4" s="34">
        <v>0</v>
      </c>
      <c r="BR4" s="34">
        <v>0</v>
      </c>
      <c r="BS4" s="34">
        <v>0</v>
      </c>
      <c r="BT4" s="34">
        <v>0.25</v>
      </c>
      <c r="BU4" s="34">
        <v>0.25</v>
      </c>
      <c r="BV4" s="34">
        <v>0</v>
      </c>
      <c r="BW4" s="34">
        <v>0</v>
      </c>
      <c r="BX4" s="34">
        <v>0</v>
      </c>
      <c r="BY4" s="34">
        <v>0.25</v>
      </c>
      <c r="BZ4" s="34">
        <v>0.25</v>
      </c>
      <c r="CA4" s="34">
        <v>0</v>
      </c>
      <c r="CB4" s="34">
        <v>0</v>
      </c>
      <c r="CC4" s="34">
        <v>0</v>
      </c>
      <c r="CD4" s="34">
        <v>0.25</v>
      </c>
      <c r="CE4" s="34">
        <v>0.25</v>
      </c>
      <c r="CF4" s="34">
        <v>0</v>
      </c>
      <c r="CG4" s="34">
        <v>0</v>
      </c>
      <c r="CH4" s="34">
        <v>0</v>
      </c>
      <c r="CI4" s="34">
        <v>0.25</v>
      </c>
      <c r="CJ4" s="34">
        <v>0.25</v>
      </c>
      <c r="CK4" s="34">
        <v>0</v>
      </c>
      <c r="CL4" s="34">
        <v>0</v>
      </c>
      <c r="CM4" s="34">
        <v>0</v>
      </c>
      <c r="CN4" s="34">
        <v>0.25</v>
      </c>
      <c r="CO4" s="34">
        <v>0.25</v>
      </c>
      <c r="CP4" s="34">
        <v>0</v>
      </c>
      <c r="CQ4" s="34">
        <v>0</v>
      </c>
      <c r="CR4" s="34">
        <v>0</v>
      </c>
      <c r="CS4" s="34">
        <v>0.25</v>
      </c>
      <c r="CT4" s="34">
        <v>0.25</v>
      </c>
      <c r="CU4" s="34">
        <v>0</v>
      </c>
      <c r="CV4" s="34">
        <v>0</v>
      </c>
      <c r="CW4" s="34">
        <v>0</v>
      </c>
      <c r="CX4" s="34">
        <v>0.25</v>
      </c>
      <c r="CY4" s="34">
        <v>0.25</v>
      </c>
      <c r="CZ4" s="34">
        <v>0</v>
      </c>
      <c r="DA4" s="34">
        <v>0</v>
      </c>
      <c r="DB4" s="34">
        <v>0</v>
      </c>
      <c r="DC4" s="34">
        <v>0.25</v>
      </c>
      <c r="DD4" s="34">
        <v>0.25</v>
      </c>
      <c r="DE4" s="34">
        <v>0</v>
      </c>
      <c r="DF4" s="34">
        <v>0</v>
      </c>
      <c r="DG4" s="34">
        <v>0</v>
      </c>
      <c r="DH4" s="34">
        <v>0.25</v>
      </c>
      <c r="DI4" s="34">
        <v>0.25</v>
      </c>
      <c r="DJ4" s="34">
        <v>0</v>
      </c>
      <c r="DK4" s="34">
        <v>0</v>
      </c>
      <c r="DL4" s="34">
        <v>0</v>
      </c>
      <c r="DM4" s="34">
        <v>0.25</v>
      </c>
      <c r="DN4" s="34">
        <v>0.25</v>
      </c>
      <c r="DO4" s="34">
        <v>0</v>
      </c>
      <c r="DP4" s="34">
        <v>0</v>
      </c>
      <c r="DQ4" s="34">
        <v>0</v>
      </c>
      <c r="DR4" s="34">
        <v>0.25</v>
      </c>
      <c r="DS4" s="34">
        <v>0.25</v>
      </c>
      <c r="DT4" s="34">
        <v>0</v>
      </c>
      <c r="DU4" s="34">
        <v>0</v>
      </c>
      <c r="DV4" s="34">
        <v>0</v>
      </c>
      <c r="DW4" s="34">
        <v>1</v>
      </c>
      <c r="DX4" s="34">
        <v>1</v>
      </c>
      <c r="DY4" s="34">
        <v>0.5</v>
      </c>
      <c r="DZ4" s="34">
        <v>0.5</v>
      </c>
      <c r="EA4" s="34">
        <v>0</v>
      </c>
      <c r="EB4" s="34">
        <v>1</v>
      </c>
      <c r="EC4" s="34">
        <v>1</v>
      </c>
      <c r="ED4" s="34">
        <v>0.5</v>
      </c>
      <c r="EE4" s="34">
        <v>0.5</v>
      </c>
      <c r="EF4" s="34">
        <v>0</v>
      </c>
      <c r="EG4" s="34">
        <v>1</v>
      </c>
      <c r="EH4" s="34">
        <v>1</v>
      </c>
      <c r="EI4" s="34">
        <v>0.5</v>
      </c>
      <c r="EJ4" s="34">
        <v>0.5</v>
      </c>
      <c r="EK4" s="34">
        <v>0</v>
      </c>
      <c r="EL4" s="34">
        <v>1</v>
      </c>
      <c r="EM4" s="34">
        <v>1</v>
      </c>
      <c r="EN4" s="34">
        <v>0.5</v>
      </c>
      <c r="EO4" s="34">
        <v>0.5</v>
      </c>
      <c r="EP4" s="34">
        <v>0</v>
      </c>
      <c r="EQ4" s="34">
        <v>1</v>
      </c>
      <c r="ER4" s="34">
        <v>1</v>
      </c>
      <c r="ES4" s="34">
        <v>0.5</v>
      </c>
      <c r="ET4" s="34">
        <v>0.5</v>
      </c>
      <c r="EU4" s="34">
        <v>0</v>
      </c>
      <c r="EV4" s="34">
        <v>1</v>
      </c>
      <c r="EW4" s="34">
        <v>1</v>
      </c>
      <c r="EX4" s="34">
        <v>0.5</v>
      </c>
      <c r="EY4" s="34">
        <v>0.5</v>
      </c>
      <c r="EZ4" s="34">
        <v>0</v>
      </c>
      <c r="FA4" s="34">
        <v>1</v>
      </c>
      <c r="FB4" s="34">
        <v>1</v>
      </c>
      <c r="FC4" s="34">
        <v>0.5</v>
      </c>
      <c r="FD4" s="34">
        <v>0.5</v>
      </c>
      <c r="FE4" s="34">
        <v>0</v>
      </c>
      <c r="FF4" s="34">
        <v>1</v>
      </c>
      <c r="FG4" s="34">
        <v>1</v>
      </c>
      <c r="FH4" s="34">
        <v>0.5</v>
      </c>
      <c r="FI4" s="34">
        <v>0.5</v>
      </c>
      <c r="FJ4" s="34">
        <v>0</v>
      </c>
      <c r="FK4" s="34">
        <v>1</v>
      </c>
      <c r="FL4" s="34">
        <v>1</v>
      </c>
      <c r="FM4" s="34">
        <v>0.5</v>
      </c>
      <c r="FN4" s="34">
        <v>0.5</v>
      </c>
      <c r="FO4" s="34">
        <v>0</v>
      </c>
      <c r="FP4" s="34">
        <v>1</v>
      </c>
      <c r="FQ4" s="34">
        <v>1</v>
      </c>
      <c r="FR4" s="34">
        <v>0.5</v>
      </c>
      <c r="FS4" s="34">
        <v>0.5</v>
      </c>
      <c r="FT4" s="34">
        <v>0</v>
      </c>
      <c r="FU4" s="34">
        <v>1</v>
      </c>
      <c r="FV4" s="34">
        <v>1</v>
      </c>
      <c r="FW4" s="34">
        <v>0.5</v>
      </c>
      <c r="FX4" s="34">
        <v>0.5</v>
      </c>
      <c r="FY4" s="34">
        <v>0</v>
      </c>
      <c r="FZ4" s="34">
        <v>1</v>
      </c>
      <c r="GA4" s="34">
        <v>1</v>
      </c>
      <c r="GB4" s="34">
        <v>0.5</v>
      </c>
      <c r="GC4" s="34">
        <v>0.5</v>
      </c>
      <c r="GD4" s="34">
        <v>0</v>
      </c>
      <c r="GE4" s="34">
        <v>0.25</v>
      </c>
      <c r="GF4" s="34">
        <v>0.25</v>
      </c>
      <c r="GG4" s="34">
        <v>0</v>
      </c>
      <c r="GH4" s="34">
        <v>0</v>
      </c>
      <c r="GI4" s="34">
        <v>0</v>
      </c>
      <c r="GJ4" s="34">
        <v>0.25</v>
      </c>
      <c r="GK4" s="34">
        <v>0.25</v>
      </c>
      <c r="GL4" s="34">
        <v>0</v>
      </c>
      <c r="GM4" s="34">
        <v>0</v>
      </c>
      <c r="GN4" s="34">
        <v>0</v>
      </c>
      <c r="GO4" s="34">
        <v>0.25</v>
      </c>
      <c r="GP4" s="34">
        <v>0.25</v>
      </c>
      <c r="GQ4" s="34">
        <v>0</v>
      </c>
      <c r="GR4" s="34">
        <v>0</v>
      </c>
      <c r="GS4" s="34">
        <v>0</v>
      </c>
      <c r="GT4" s="34">
        <v>0.25</v>
      </c>
      <c r="GU4" s="34">
        <v>0.25</v>
      </c>
      <c r="GV4" s="34">
        <v>0</v>
      </c>
      <c r="GW4" s="34">
        <v>0</v>
      </c>
      <c r="GX4" s="34">
        <v>0</v>
      </c>
      <c r="GY4" s="34">
        <v>0.25</v>
      </c>
      <c r="GZ4" s="34">
        <v>0.25</v>
      </c>
      <c r="HA4" s="34">
        <v>0</v>
      </c>
      <c r="HB4" s="34">
        <v>0</v>
      </c>
      <c r="HC4" s="34">
        <v>0</v>
      </c>
      <c r="HD4" s="34">
        <v>0.25</v>
      </c>
      <c r="HE4" s="34">
        <v>0.25</v>
      </c>
      <c r="HF4" s="34">
        <v>0</v>
      </c>
      <c r="HG4" s="34">
        <v>0</v>
      </c>
      <c r="HH4" s="34">
        <v>0</v>
      </c>
      <c r="HI4" s="34">
        <v>0.25</v>
      </c>
      <c r="HJ4" s="34">
        <v>0.25</v>
      </c>
      <c r="HK4" s="34">
        <v>0</v>
      </c>
      <c r="HL4" s="34">
        <v>0</v>
      </c>
      <c r="HM4" s="34">
        <v>0</v>
      </c>
      <c r="HN4" s="34">
        <v>0.25</v>
      </c>
      <c r="HO4" s="34">
        <v>0.25</v>
      </c>
      <c r="HP4" s="34">
        <v>0</v>
      </c>
      <c r="HQ4" s="34">
        <v>0</v>
      </c>
      <c r="HR4" s="34">
        <v>0</v>
      </c>
      <c r="HS4" s="34">
        <v>0.25</v>
      </c>
      <c r="HT4" s="34">
        <v>0.25</v>
      </c>
      <c r="HU4" s="34">
        <v>0</v>
      </c>
      <c r="HV4" s="34">
        <v>0</v>
      </c>
      <c r="HW4" s="34">
        <v>0</v>
      </c>
      <c r="HX4" s="34">
        <v>0.25</v>
      </c>
      <c r="HY4" s="34">
        <v>0.25</v>
      </c>
      <c r="HZ4" s="34">
        <v>0</v>
      </c>
      <c r="IA4" s="34">
        <v>0</v>
      </c>
      <c r="IB4" s="34">
        <v>0</v>
      </c>
      <c r="IC4" s="34">
        <v>0.25</v>
      </c>
      <c r="ID4" s="34">
        <v>0.25</v>
      </c>
      <c r="IE4" s="34">
        <v>0</v>
      </c>
      <c r="IF4" s="34">
        <v>0</v>
      </c>
      <c r="IG4" s="34">
        <v>0</v>
      </c>
      <c r="IH4" s="34">
        <v>0.25</v>
      </c>
      <c r="II4" s="34">
        <v>0.25</v>
      </c>
      <c r="IJ4" s="34">
        <v>0</v>
      </c>
      <c r="IK4" s="34">
        <v>0</v>
      </c>
      <c r="IL4" s="34">
        <v>0</v>
      </c>
      <c r="IM4" s="34">
        <v>1</v>
      </c>
      <c r="IN4" s="34">
        <v>1</v>
      </c>
      <c r="IO4" s="34">
        <v>0.5</v>
      </c>
      <c r="IP4" s="34">
        <v>0.5</v>
      </c>
      <c r="IQ4" s="34">
        <v>0</v>
      </c>
      <c r="IR4" s="34">
        <v>1</v>
      </c>
      <c r="IS4" s="34">
        <v>1</v>
      </c>
      <c r="IT4" s="34">
        <v>0.5</v>
      </c>
      <c r="IU4" s="34">
        <v>0.5</v>
      </c>
      <c r="IV4" s="34">
        <v>0</v>
      </c>
      <c r="IW4" s="34">
        <v>1</v>
      </c>
      <c r="IX4" s="34">
        <v>1</v>
      </c>
      <c r="IY4" s="34">
        <v>0.5</v>
      </c>
      <c r="IZ4" s="34">
        <v>0.5</v>
      </c>
      <c r="JA4" s="34">
        <v>0</v>
      </c>
      <c r="JB4" s="34">
        <v>1</v>
      </c>
      <c r="JC4" s="34">
        <v>1</v>
      </c>
      <c r="JD4" s="34">
        <v>0.5</v>
      </c>
      <c r="JE4" s="34">
        <v>0.5</v>
      </c>
      <c r="JF4" s="34">
        <v>0</v>
      </c>
      <c r="JG4" s="34">
        <v>1</v>
      </c>
      <c r="JH4" s="34">
        <v>1</v>
      </c>
      <c r="JI4" s="34">
        <v>0.5</v>
      </c>
      <c r="JJ4" s="34">
        <v>0.5</v>
      </c>
      <c r="JK4" s="34">
        <v>0</v>
      </c>
      <c r="JL4" s="34">
        <v>1</v>
      </c>
      <c r="JM4" s="34">
        <v>1</v>
      </c>
      <c r="JN4" s="34">
        <v>0.5</v>
      </c>
      <c r="JO4" s="34">
        <v>0.5</v>
      </c>
      <c r="JP4" s="34">
        <v>0</v>
      </c>
      <c r="JQ4" s="34">
        <v>1</v>
      </c>
      <c r="JR4" s="34">
        <v>1</v>
      </c>
      <c r="JS4" s="34">
        <v>0.5</v>
      </c>
      <c r="JT4" s="34">
        <v>0.5</v>
      </c>
      <c r="JU4" s="34">
        <v>0</v>
      </c>
      <c r="JV4" s="34">
        <v>1</v>
      </c>
      <c r="JW4" s="34">
        <v>1</v>
      </c>
      <c r="JX4" s="34">
        <v>0.5</v>
      </c>
      <c r="JY4" s="34">
        <v>0.5</v>
      </c>
      <c r="JZ4" s="34">
        <v>0</v>
      </c>
      <c r="KA4" s="34">
        <v>1</v>
      </c>
      <c r="KB4" s="34">
        <v>1</v>
      </c>
      <c r="KC4" s="34">
        <v>0.5</v>
      </c>
      <c r="KD4" s="34">
        <v>0.5</v>
      </c>
      <c r="KE4" s="34">
        <v>0</v>
      </c>
      <c r="KF4" s="34">
        <v>1</v>
      </c>
      <c r="KG4" s="34">
        <v>1</v>
      </c>
      <c r="KH4" s="34">
        <v>0.5</v>
      </c>
      <c r="KI4" s="34">
        <v>0.5</v>
      </c>
      <c r="KJ4" s="34">
        <v>0</v>
      </c>
      <c r="KK4" s="34">
        <v>1</v>
      </c>
      <c r="KL4" s="34">
        <v>1</v>
      </c>
      <c r="KM4" s="34">
        <v>0.5</v>
      </c>
      <c r="KN4" s="34">
        <v>0.5</v>
      </c>
      <c r="KO4" s="34">
        <v>0</v>
      </c>
      <c r="KP4" s="34">
        <v>1</v>
      </c>
      <c r="KQ4" s="34">
        <v>1</v>
      </c>
      <c r="KR4" s="34">
        <v>0.5</v>
      </c>
      <c r="KS4" s="34">
        <v>0.5</v>
      </c>
      <c r="KT4" s="34">
        <v>0</v>
      </c>
      <c r="KU4" s="34">
        <v>0.25</v>
      </c>
      <c r="KV4" s="34">
        <v>0.25</v>
      </c>
      <c r="KW4" s="34">
        <v>0</v>
      </c>
      <c r="KX4" s="34">
        <v>0</v>
      </c>
      <c r="KY4" s="34">
        <v>0</v>
      </c>
      <c r="KZ4" s="34">
        <v>0.25</v>
      </c>
      <c r="LA4" s="34">
        <v>0.25</v>
      </c>
      <c r="LB4" s="34">
        <v>0</v>
      </c>
      <c r="LC4" s="34">
        <v>0</v>
      </c>
      <c r="LD4" s="34">
        <v>0</v>
      </c>
      <c r="LE4" s="34">
        <v>0.25</v>
      </c>
      <c r="LF4" s="34">
        <v>0.25</v>
      </c>
      <c r="LG4" s="34">
        <v>0</v>
      </c>
      <c r="LH4" s="34">
        <v>0</v>
      </c>
      <c r="LI4" s="34">
        <v>0</v>
      </c>
      <c r="LJ4" s="34">
        <v>0.25</v>
      </c>
      <c r="LK4" s="34">
        <v>0.25</v>
      </c>
      <c r="LL4" s="34">
        <v>0</v>
      </c>
      <c r="LM4" s="34">
        <v>0</v>
      </c>
      <c r="LN4" s="34">
        <v>0</v>
      </c>
      <c r="LO4" s="34">
        <v>0.25</v>
      </c>
      <c r="LP4" s="34">
        <v>0.25</v>
      </c>
      <c r="LQ4" s="34">
        <v>0</v>
      </c>
      <c r="LR4" s="34">
        <v>0</v>
      </c>
      <c r="LS4" s="34">
        <v>0</v>
      </c>
      <c r="LT4" s="34">
        <v>0.25</v>
      </c>
      <c r="LU4" s="34">
        <v>0.25</v>
      </c>
      <c r="LV4" s="34">
        <v>0</v>
      </c>
      <c r="LW4" s="34">
        <v>0</v>
      </c>
      <c r="LX4" s="34">
        <v>0</v>
      </c>
      <c r="LY4" s="34">
        <v>0.25</v>
      </c>
      <c r="LZ4" s="34">
        <v>0.25</v>
      </c>
      <c r="MA4" s="34">
        <v>0</v>
      </c>
      <c r="MB4" s="34">
        <v>0</v>
      </c>
      <c r="MC4" s="34">
        <v>0</v>
      </c>
      <c r="MD4" s="34">
        <v>0.25</v>
      </c>
      <c r="ME4" s="34">
        <v>0.25</v>
      </c>
      <c r="MF4" s="34">
        <v>0</v>
      </c>
      <c r="MG4" s="34">
        <v>0</v>
      </c>
      <c r="MH4" s="34">
        <v>0</v>
      </c>
      <c r="MI4" s="34">
        <v>0.25</v>
      </c>
      <c r="MJ4" s="34">
        <v>0.25</v>
      </c>
      <c r="MK4" s="34">
        <v>0</v>
      </c>
      <c r="ML4" s="34">
        <v>0</v>
      </c>
      <c r="MM4" s="34">
        <v>0</v>
      </c>
      <c r="MN4" s="34">
        <v>0.25</v>
      </c>
      <c r="MO4" s="34">
        <v>0.25</v>
      </c>
      <c r="MP4" s="34">
        <v>0</v>
      </c>
      <c r="MQ4" s="34">
        <v>0</v>
      </c>
      <c r="MR4" s="34">
        <v>0</v>
      </c>
      <c r="MS4" s="34">
        <v>0.25</v>
      </c>
      <c r="MT4" s="34">
        <v>0.25</v>
      </c>
      <c r="MU4" s="34">
        <v>0</v>
      </c>
      <c r="MV4" s="34">
        <v>0</v>
      </c>
      <c r="MW4" s="34">
        <v>0</v>
      </c>
      <c r="MX4" s="34">
        <v>0.25</v>
      </c>
      <c r="MY4" s="34">
        <v>0.25</v>
      </c>
      <c r="MZ4" s="34">
        <v>0</v>
      </c>
      <c r="NA4" s="34">
        <v>0</v>
      </c>
      <c r="NB4" s="34">
        <v>0</v>
      </c>
      <c r="NC4" s="34">
        <v>1</v>
      </c>
      <c r="ND4" s="34">
        <v>1</v>
      </c>
      <c r="NE4" s="34">
        <v>0.5</v>
      </c>
      <c r="NF4" s="34">
        <v>0.5</v>
      </c>
      <c r="NG4" s="34">
        <v>0</v>
      </c>
      <c r="NH4" s="34">
        <v>1</v>
      </c>
      <c r="NI4" s="34">
        <v>1</v>
      </c>
      <c r="NJ4" s="34">
        <v>0.5</v>
      </c>
      <c r="NK4" s="34">
        <v>0.5</v>
      </c>
      <c r="NL4" s="34">
        <v>0</v>
      </c>
      <c r="NM4" s="34">
        <v>1</v>
      </c>
      <c r="NN4" s="34">
        <v>1</v>
      </c>
      <c r="NO4" s="34">
        <v>0.5</v>
      </c>
      <c r="NP4" s="34">
        <v>0.5</v>
      </c>
      <c r="NQ4" s="34">
        <v>0</v>
      </c>
      <c r="NR4" s="34">
        <v>1</v>
      </c>
      <c r="NS4" s="34">
        <v>1</v>
      </c>
      <c r="NT4" s="34">
        <v>0.5</v>
      </c>
      <c r="NU4" s="34">
        <v>0.5</v>
      </c>
      <c r="NV4" s="34">
        <v>0</v>
      </c>
      <c r="NW4" s="34">
        <v>1</v>
      </c>
      <c r="NX4" s="34">
        <v>1</v>
      </c>
      <c r="NY4" s="34">
        <v>0.5</v>
      </c>
      <c r="NZ4" s="34">
        <v>0.5</v>
      </c>
      <c r="OA4" s="34">
        <v>0</v>
      </c>
      <c r="OB4" s="34">
        <v>1</v>
      </c>
      <c r="OC4" s="34">
        <v>1</v>
      </c>
      <c r="OD4" s="34">
        <v>0.5</v>
      </c>
      <c r="OE4" s="34">
        <v>0.5</v>
      </c>
      <c r="OF4" s="34">
        <v>0</v>
      </c>
      <c r="OG4" s="34">
        <v>1</v>
      </c>
      <c r="OH4" s="34">
        <v>1</v>
      </c>
      <c r="OI4" s="34">
        <v>0.5</v>
      </c>
      <c r="OJ4" s="34">
        <v>0.5</v>
      </c>
      <c r="OK4" s="34">
        <v>0</v>
      </c>
      <c r="OL4" s="34">
        <v>1</v>
      </c>
      <c r="OM4" s="34">
        <v>1</v>
      </c>
      <c r="ON4" s="34">
        <v>0.5</v>
      </c>
      <c r="OO4" s="34">
        <v>0.5</v>
      </c>
      <c r="OP4" s="34">
        <v>0</v>
      </c>
      <c r="OQ4" s="34">
        <v>1</v>
      </c>
      <c r="OR4" s="34">
        <v>1</v>
      </c>
      <c r="OS4" s="34">
        <v>0.5</v>
      </c>
      <c r="OT4" s="34">
        <v>0.5</v>
      </c>
      <c r="OU4" s="34">
        <v>0</v>
      </c>
      <c r="OV4" s="34">
        <v>1</v>
      </c>
      <c r="OW4" s="34">
        <v>1</v>
      </c>
      <c r="OX4" s="34">
        <v>0.5</v>
      </c>
      <c r="OY4" s="34">
        <v>0.5</v>
      </c>
      <c r="OZ4" s="34">
        <v>0</v>
      </c>
      <c r="PA4" s="34">
        <v>1</v>
      </c>
      <c r="PB4" s="34">
        <v>1</v>
      </c>
      <c r="PC4" s="34">
        <v>0.5</v>
      </c>
      <c r="PD4" s="34">
        <v>0.5</v>
      </c>
      <c r="PE4" s="34">
        <v>0</v>
      </c>
      <c r="PF4" s="34">
        <v>1</v>
      </c>
      <c r="PG4" s="34">
        <v>1</v>
      </c>
      <c r="PH4" s="34">
        <v>0.5</v>
      </c>
      <c r="PI4" s="34">
        <v>0.5</v>
      </c>
      <c r="PJ4" s="34">
        <v>0</v>
      </c>
      <c r="PK4" s="34">
        <v>0.25</v>
      </c>
      <c r="PL4" s="34">
        <v>0.25</v>
      </c>
      <c r="PM4" s="34">
        <v>0</v>
      </c>
      <c r="PN4" s="34">
        <v>0</v>
      </c>
      <c r="PO4" s="34">
        <v>0</v>
      </c>
      <c r="PP4" s="34">
        <v>0.25</v>
      </c>
      <c r="PQ4" s="34">
        <v>0.25</v>
      </c>
      <c r="PR4" s="34">
        <v>0</v>
      </c>
      <c r="PS4" s="34">
        <v>0</v>
      </c>
      <c r="PT4" s="34">
        <v>0</v>
      </c>
      <c r="PU4" s="34">
        <v>0.25</v>
      </c>
      <c r="PV4" s="34">
        <v>0.25</v>
      </c>
      <c r="PW4" s="34">
        <v>0</v>
      </c>
      <c r="PX4" s="34">
        <v>0</v>
      </c>
      <c r="PY4" s="34">
        <v>0</v>
      </c>
      <c r="PZ4" s="34">
        <v>0.25</v>
      </c>
      <c r="QA4" s="34">
        <v>0.25</v>
      </c>
      <c r="QB4" s="34">
        <v>0</v>
      </c>
      <c r="QC4" s="34">
        <v>0</v>
      </c>
      <c r="QD4" s="34">
        <v>0</v>
      </c>
      <c r="QE4" s="34">
        <v>0.25</v>
      </c>
      <c r="QF4" s="34">
        <v>0.25</v>
      </c>
      <c r="QG4" s="34">
        <v>0</v>
      </c>
      <c r="QH4" s="34">
        <v>0</v>
      </c>
      <c r="QI4" s="34">
        <v>0</v>
      </c>
      <c r="QJ4" s="34">
        <v>0.25</v>
      </c>
      <c r="QK4" s="34">
        <v>0.25</v>
      </c>
      <c r="QL4" s="34">
        <v>0</v>
      </c>
      <c r="QM4" s="34">
        <v>0</v>
      </c>
      <c r="QN4" s="34">
        <v>0</v>
      </c>
      <c r="QO4" s="34">
        <v>0.25</v>
      </c>
      <c r="QP4" s="34">
        <v>0.25</v>
      </c>
      <c r="QQ4" s="34">
        <v>0</v>
      </c>
      <c r="QR4" s="34">
        <v>0</v>
      </c>
      <c r="QS4" s="34">
        <v>0</v>
      </c>
      <c r="QT4" s="34">
        <v>0.25</v>
      </c>
      <c r="QU4" s="34">
        <v>0.25</v>
      </c>
      <c r="QV4" s="34">
        <v>0</v>
      </c>
      <c r="QW4" s="34">
        <v>0</v>
      </c>
      <c r="QX4" s="34">
        <v>0</v>
      </c>
      <c r="QY4" s="34">
        <v>0.25</v>
      </c>
      <c r="QZ4" s="34">
        <v>0.25</v>
      </c>
      <c r="RA4" s="34">
        <v>0</v>
      </c>
      <c r="RB4" s="34">
        <v>0</v>
      </c>
      <c r="RC4" s="34">
        <v>0</v>
      </c>
      <c r="RD4" s="34">
        <v>0.25</v>
      </c>
      <c r="RE4" s="34">
        <v>0.25</v>
      </c>
      <c r="RF4" s="34">
        <v>0</v>
      </c>
      <c r="RG4" s="34">
        <v>0</v>
      </c>
      <c r="RH4" s="34">
        <v>0</v>
      </c>
      <c r="RI4" s="34">
        <v>0.25</v>
      </c>
      <c r="RJ4" s="34">
        <v>0.25</v>
      </c>
      <c r="RK4" s="34">
        <v>0</v>
      </c>
      <c r="RL4" s="34">
        <v>0</v>
      </c>
      <c r="RM4" s="34">
        <v>0</v>
      </c>
      <c r="RN4" s="34">
        <v>0.25</v>
      </c>
      <c r="RO4" s="34">
        <v>0.25</v>
      </c>
      <c r="RP4" s="34">
        <v>0</v>
      </c>
      <c r="RQ4" s="34">
        <v>0</v>
      </c>
      <c r="RR4" s="34">
        <v>0</v>
      </c>
      <c r="RS4" s="34">
        <v>1</v>
      </c>
      <c r="RT4" s="34">
        <v>1</v>
      </c>
      <c r="RU4" s="34">
        <v>0.5</v>
      </c>
      <c r="RV4" s="34">
        <v>0.5</v>
      </c>
      <c r="RW4" s="34">
        <v>0</v>
      </c>
      <c r="RX4" s="34">
        <v>1</v>
      </c>
      <c r="RY4" s="34">
        <v>1</v>
      </c>
      <c r="RZ4" s="34">
        <v>0.5</v>
      </c>
      <c r="SA4" s="34">
        <v>0.5</v>
      </c>
      <c r="SB4" s="34">
        <v>0</v>
      </c>
      <c r="SC4" s="34">
        <v>1</v>
      </c>
      <c r="SD4" s="34">
        <v>1</v>
      </c>
      <c r="SE4" s="34">
        <v>0.5</v>
      </c>
      <c r="SF4" s="34">
        <v>0.5</v>
      </c>
      <c r="SG4" s="34">
        <v>0</v>
      </c>
      <c r="SH4" s="34">
        <v>1</v>
      </c>
      <c r="SI4" s="34">
        <v>1</v>
      </c>
      <c r="SJ4" s="34">
        <v>0.5</v>
      </c>
      <c r="SK4" s="34">
        <v>0.5</v>
      </c>
      <c r="SL4" s="34">
        <v>0</v>
      </c>
      <c r="SM4" s="34">
        <v>1</v>
      </c>
      <c r="SN4" s="34">
        <v>1</v>
      </c>
      <c r="SO4" s="34">
        <v>0.5</v>
      </c>
      <c r="SP4" s="34">
        <v>0.5</v>
      </c>
      <c r="SQ4" s="34">
        <v>0</v>
      </c>
      <c r="SR4" s="34">
        <v>1</v>
      </c>
      <c r="SS4" s="34">
        <v>1</v>
      </c>
      <c r="ST4" s="34">
        <v>0.5</v>
      </c>
      <c r="SU4" s="34">
        <v>0.5</v>
      </c>
      <c r="SV4" s="34">
        <v>0</v>
      </c>
      <c r="SW4" s="34">
        <v>1</v>
      </c>
      <c r="SX4" s="34">
        <v>1</v>
      </c>
      <c r="SY4" s="34">
        <v>0.5</v>
      </c>
      <c r="SZ4" s="34">
        <v>0.5</v>
      </c>
      <c r="TA4" s="34">
        <v>0</v>
      </c>
      <c r="TB4" s="34">
        <v>1</v>
      </c>
      <c r="TC4" s="34">
        <v>1</v>
      </c>
      <c r="TD4" s="34">
        <v>0.5</v>
      </c>
      <c r="TE4" s="34">
        <v>0.5</v>
      </c>
      <c r="TF4" s="34">
        <v>0</v>
      </c>
      <c r="TG4" s="34">
        <v>1</v>
      </c>
      <c r="TH4" s="34">
        <v>1</v>
      </c>
      <c r="TI4" s="34">
        <v>0.5</v>
      </c>
      <c r="TJ4" s="34">
        <v>0.5</v>
      </c>
      <c r="TK4" s="34">
        <v>0</v>
      </c>
      <c r="TL4" s="34">
        <v>1</v>
      </c>
      <c r="TM4" s="34">
        <v>1</v>
      </c>
      <c r="TN4" s="34">
        <v>0.5</v>
      </c>
      <c r="TO4" s="34">
        <v>0.5</v>
      </c>
      <c r="TP4" s="34">
        <v>0</v>
      </c>
      <c r="TQ4" s="34">
        <v>1</v>
      </c>
      <c r="TR4" s="34">
        <v>1</v>
      </c>
      <c r="TS4" s="34">
        <v>0.5</v>
      </c>
      <c r="TT4" s="34">
        <v>0.5</v>
      </c>
      <c r="TU4" s="34">
        <v>0</v>
      </c>
      <c r="TV4" s="34">
        <v>1</v>
      </c>
      <c r="TW4" s="34">
        <v>1</v>
      </c>
      <c r="TX4" s="34">
        <v>0.5</v>
      </c>
      <c r="TY4" s="34">
        <v>0.5</v>
      </c>
      <c r="TZ4" s="34">
        <v>0</v>
      </c>
      <c r="UA4" s="34">
        <v>0.25</v>
      </c>
      <c r="UB4" s="34">
        <v>0.25</v>
      </c>
      <c r="UC4" s="34">
        <v>0</v>
      </c>
      <c r="UD4" s="34">
        <v>0</v>
      </c>
      <c r="UE4" s="34">
        <v>0</v>
      </c>
      <c r="UF4" s="34">
        <v>0.25</v>
      </c>
      <c r="UG4" s="34">
        <v>0.25</v>
      </c>
      <c r="UH4" s="34">
        <v>0</v>
      </c>
      <c r="UI4" s="34">
        <v>0</v>
      </c>
      <c r="UJ4" s="34">
        <v>0</v>
      </c>
      <c r="UK4" s="34">
        <v>0.25</v>
      </c>
      <c r="UL4" s="34">
        <v>0.25</v>
      </c>
      <c r="UM4" s="34">
        <v>0</v>
      </c>
      <c r="UN4" s="34">
        <v>0</v>
      </c>
      <c r="UO4" s="34">
        <v>0</v>
      </c>
      <c r="UP4" s="34">
        <v>0.25</v>
      </c>
      <c r="UQ4" s="34">
        <v>0.25</v>
      </c>
      <c r="UR4" s="34">
        <v>0</v>
      </c>
      <c r="US4" s="34">
        <v>0</v>
      </c>
      <c r="UT4" s="34">
        <v>0</v>
      </c>
      <c r="UU4" s="34">
        <v>0.25</v>
      </c>
      <c r="UV4" s="34">
        <v>0.25</v>
      </c>
      <c r="UW4" s="34">
        <v>0</v>
      </c>
      <c r="UX4" s="34">
        <v>0</v>
      </c>
      <c r="UY4" s="34">
        <v>0</v>
      </c>
      <c r="UZ4" s="34">
        <v>0.25</v>
      </c>
      <c r="VA4" s="34">
        <v>0.25</v>
      </c>
      <c r="VB4" s="34">
        <v>0</v>
      </c>
      <c r="VC4" s="34">
        <v>0</v>
      </c>
      <c r="VD4" s="34">
        <v>0</v>
      </c>
      <c r="VE4" s="34">
        <v>0.25</v>
      </c>
      <c r="VF4" s="34">
        <v>0.25</v>
      </c>
      <c r="VG4" s="34">
        <v>0</v>
      </c>
      <c r="VH4" s="34">
        <v>0</v>
      </c>
      <c r="VI4" s="34">
        <v>0</v>
      </c>
      <c r="VJ4" s="34">
        <v>0.25</v>
      </c>
      <c r="VK4" s="34">
        <v>0.25</v>
      </c>
      <c r="VL4" s="34">
        <v>0</v>
      </c>
      <c r="VM4" s="34">
        <v>0</v>
      </c>
      <c r="VN4" s="34">
        <v>0</v>
      </c>
      <c r="VO4" s="34">
        <v>0.25</v>
      </c>
      <c r="VP4" s="34">
        <v>0.25</v>
      </c>
      <c r="VQ4" s="34">
        <v>0</v>
      </c>
      <c r="VR4" s="34">
        <v>0</v>
      </c>
      <c r="VS4" s="34">
        <v>0</v>
      </c>
      <c r="VT4" s="34">
        <v>0.25</v>
      </c>
      <c r="VU4" s="34">
        <v>0.25</v>
      </c>
      <c r="VV4" s="34">
        <v>0</v>
      </c>
      <c r="VW4" s="34">
        <v>0</v>
      </c>
      <c r="VX4" s="34">
        <v>0</v>
      </c>
      <c r="VY4" s="34">
        <v>0.25</v>
      </c>
      <c r="VZ4" s="34">
        <v>0.25</v>
      </c>
      <c r="WA4" s="34">
        <v>0</v>
      </c>
      <c r="WB4" s="34">
        <v>0</v>
      </c>
      <c r="WC4" s="34">
        <v>0</v>
      </c>
      <c r="WD4" s="34">
        <v>0.25</v>
      </c>
      <c r="WE4" s="34">
        <v>0.25</v>
      </c>
      <c r="WF4" s="34">
        <v>0</v>
      </c>
      <c r="WG4" s="34">
        <v>0</v>
      </c>
      <c r="WH4" s="34">
        <v>0</v>
      </c>
      <c r="WI4" s="34">
        <v>1</v>
      </c>
      <c r="WJ4" s="34">
        <v>1</v>
      </c>
      <c r="WK4" s="34">
        <v>0.5</v>
      </c>
      <c r="WL4" s="34">
        <v>0.5</v>
      </c>
      <c r="WM4" s="34">
        <v>0</v>
      </c>
      <c r="WN4" s="34">
        <v>1</v>
      </c>
      <c r="WO4" s="34">
        <v>1</v>
      </c>
      <c r="WP4" s="34">
        <v>0.5</v>
      </c>
      <c r="WQ4" s="34">
        <v>0.5</v>
      </c>
      <c r="WR4" s="34">
        <v>0</v>
      </c>
      <c r="WS4" s="34">
        <v>1</v>
      </c>
      <c r="WT4" s="34">
        <v>1</v>
      </c>
      <c r="WU4" s="34">
        <v>0.5</v>
      </c>
      <c r="WV4" s="34">
        <v>0.5</v>
      </c>
      <c r="WW4" s="34">
        <v>0</v>
      </c>
      <c r="WX4" s="34">
        <v>1</v>
      </c>
      <c r="WY4" s="34">
        <v>1</v>
      </c>
      <c r="WZ4" s="34">
        <v>0.5</v>
      </c>
      <c r="XA4" s="34">
        <v>0.5</v>
      </c>
      <c r="XB4" s="34">
        <v>0</v>
      </c>
      <c r="XC4" s="34">
        <v>1</v>
      </c>
      <c r="XD4" s="34">
        <v>1</v>
      </c>
      <c r="XE4" s="34">
        <v>0.5</v>
      </c>
      <c r="XF4" s="34">
        <v>0.5</v>
      </c>
      <c r="XG4" s="34">
        <v>0</v>
      </c>
      <c r="XH4" s="34">
        <v>1</v>
      </c>
      <c r="XI4" s="34">
        <v>1</v>
      </c>
      <c r="XJ4" s="34">
        <v>0.5</v>
      </c>
      <c r="XK4" s="34">
        <v>0.5</v>
      </c>
      <c r="XL4" s="34">
        <v>0</v>
      </c>
      <c r="XM4" s="34">
        <v>1</v>
      </c>
      <c r="XN4" s="34">
        <v>1</v>
      </c>
      <c r="XO4" s="34">
        <v>0.5</v>
      </c>
      <c r="XP4" s="34">
        <v>0.5</v>
      </c>
      <c r="XQ4" s="34">
        <v>0</v>
      </c>
      <c r="XR4" s="34">
        <v>1</v>
      </c>
      <c r="XS4" s="34">
        <v>1</v>
      </c>
      <c r="XT4" s="34">
        <v>0.5</v>
      </c>
      <c r="XU4" s="34">
        <v>0.5</v>
      </c>
      <c r="XV4" s="34">
        <v>0</v>
      </c>
      <c r="XW4" s="34">
        <v>1</v>
      </c>
      <c r="XX4" s="34">
        <v>1</v>
      </c>
      <c r="XY4" s="34">
        <v>0.5</v>
      </c>
      <c r="XZ4" s="34">
        <v>0.5</v>
      </c>
      <c r="YA4" s="34">
        <v>0</v>
      </c>
      <c r="YB4" s="34">
        <v>1</v>
      </c>
      <c r="YC4" s="34">
        <v>1</v>
      </c>
      <c r="YD4" s="34">
        <v>0.5</v>
      </c>
      <c r="YE4" s="34">
        <v>0.5</v>
      </c>
      <c r="YF4" s="34">
        <v>0</v>
      </c>
      <c r="YG4" s="34">
        <v>1</v>
      </c>
      <c r="YH4" s="34">
        <v>1</v>
      </c>
      <c r="YI4" s="34">
        <v>0.5</v>
      </c>
      <c r="YJ4" s="34">
        <v>0.5</v>
      </c>
      <c r="YK4" s="34">
        <v>0</v>
      </c>
      <c r="YL4" s="34">
        <v>1</v>
      </c>
      <c r="YM4" s="34">
        <v>1</v>
      </c>
      <c r="YN4" s="34">
        <v>0.5</v>
      </c>
      <c r="YO4" s="34">
        <v>0.5</v>
      </c>
      <c r="YP4" s="34">
        <v>0</v>
      </c>
      <c r="YQ4" s="34">
        <v>0.25</v>
      </c>
      <c r="YR4" s="34">
        <v>0.25</v>
      </c>
      <c r="YS4" s="34">
        <v>0</v>
      </c>
      <c r="YT4" s="34">
        <v>0</v>
      </c>
      <c r="YU4" s="34">
        <v>0</v>
      </c>
      <c r="YV4" s="34">
        <v>0.25</v>
      </c>
      <c r="YW4" s="34">
        <v>0.25</v>
      </c>
      <c r="YX4" s="34">
        <v>0</v>
      </c>
      <c r="YY4" s="34">
        <v>0</v>
      </c>
      <c r="YZ4" s="34">
        <v>0</v>
      </c>
      <c r="ZA4" s="34">
        <v>0.25</v>
      </c>
      <c r="ZB4" s="34">
        <v>0.25</v>
      </c>
      <c r="ZC4" s="34">
        <v>0</v>
      </c>
      <c r="ZD4" s="34">
        <v>0</v>
      </c>
      <c r="ZE4" s="34">
        <v>0</v>
      </c>
      <c r="ZF4" s="34">
        <v>0.25</v>
      </c>
      <c r="ZG4" s="34">
        <v>0.25</v>
      </c>
      <c r="ZH4" s="34">
        <v>0</v>
      </c>
      <c r="ZI4" s="34">
        <v>0</v>
      </c>
      <c r="ZJ4" s="34">
        <v>0</v>
      </c>
      <c r="ZK4" s="34">
        <v>0.25</v>
      </c>
      <c r="ZL4" s="34">
        <v>0.25</v>
      </c>
      <c r="ZM4" s="34">
        <v>0</v>
      </c>
      <c r="ZN4" s="34">
        <v>0</v>
      </c>
      <c r="ZO4" s="34">
        <v>0</v>
      </c>
      <c r="ZP4" s="34">
        <v>0.25</v>
      </c>
      <c r="ZQ4" s="34">
        <v>0.25</v>
      </c>
      <c r="ZR4" s="34">
        <v>0</v>
      </c>
      <c r="ZS4" s="34">
        <v>0</v>
      </c>
      <c r="ZT4" s="34">
        <v>0</v>
      </c>
      <c r="ZU4" s="34">
        <v>0.25</v>
      </c>
      <c r="ZV4" s="34">
        <v>0.25</v>
      </c>
      <c r="ZW4" s="34">
        <v>0</v>
      </c>
      <c r="ZX4" s="34">
        <v>0</v>
      </c>
      <c r="ZY4" s="34">
        <v>0</v>
      </c>
      <c r="ZZ4" s="34">
        <v>0.25</v>
      </c>
      <c r="AAA4" s="34">
        <v>0.25</v>
      </c>
      <c r="AAB4" s="34">
        <v>0</v>
      </c>
      <c r="AAC4" s="34">
        <v>0</v>
      </c>
      <c r="AAD4" s="34">
        <v>0</v>
      </c>
      <c r="AAE4" s="34">
        <v>0.25</v>
      </c>
      <c r="AAF4" s="34">
        <v>0.25</v>
      </c>
      <c r="AAG4" s="34">
        <v>0</v>
      </c>
      <c r="AAH4" s="34">
        <v>0</v>
      </c>
      <c r="AAI4" s="34">
        <v>0</v>
      </c>
      <c r="AAJ4" s="34">
        <v>0.25</v>
      </c>
      <c r="AAK4" s="34">
        <v>0.25</v>
      </c>
      <c r="AAL4" s="34">
        <v>0</v>
      </c>
      <c r="AAM4" s="34">
        <v>0</v>
      </c>
      <c r="AAN4" s="34">
        <v>0</v>
      </c>
      <c r="AAO4" s="34">
        <v>0.25</v>
      </c>
      <c r="AAP4" s="34">
        <v>0.25</v>
      </c>
      <c r="AAQ4" s="34">
        <v>0</v>
      </c>
      <c r="AAR4" s="34">
        <v>0</v>
      </c>
      <c r="AAS4" s="34">
        <v>0</v>
      </c>
      <c r="AAT4" s="34">
        <v>0.25</v>
      </c>
      <c r="AAU4" s="34">
        <v>0.25</v>
      </c>
      <c r="AAV4" s="34">
        <v>0</v>
      </c>
      <c r="AAW4" s="34">
        <v>0</v>
      </c>
      <c r="AAX4" s="34">
        <v>0</v>
      </c>
      <c r="AAY4" s="34">
        <v>1</v>
      </c>
      <c r="AAZ4" s="34">
        <v>1</v>
      </c>
      <c r="ABA4" s="34">
        <v>0.5</v>
      </c>
      <c r="ABB4" s="34">
        <v>0.5</v>
      </c>
      <c r="ABC4" s="34">
        <v>0</v>
      </c>
      <c r="ABD4" s="34">
        <v>1</v>
      </c>
      <c r="ABE4" s="34">
        <v>1</v>
      </c>
      <c r="ABF4" s="34">
        <v>0.5</v>
      </c>
      <c r="ABG4" s="34">
        <v>0.5</v>
      </c>
      <c r="ABH4" s="34">
        <v>0</v>
      </c>
      <c r="ABI4" s="34">
        <v>1</v>
      </c>
      <c r="ABJ4" s="34">
        <v>1</v>
      </c>
      <c r="ABK4" s="34">
        <v>0.5</v>
      </c>
      <c r="ABL4" s="34">
        <v>0.5</v>
      </c>
      <c r="ABM4" s="34">
        <v>0</v>
      </c>
      <c r="ABN4" s="34">
        <v>1</v>
      </c>
      <c r="ABO4" s="34">
        <v>1</v>
      </c>
      <c r="ABP4" s="34">
        <v>0.5</v>
      </c>
      <c r="ABQ4" s="34">
        <v>0.5</v>
      </c>
      <c r="ABR4" s="34">
        <v>0</v>
      </c>
      <c r="ABS4" s="34">
        <v>1</v>
      </c>
      <c r="ABT4" s="34">
        <v>1</v>
      </c>
      <c r="ABU4" s="34">
        <v>0.5</v>
      </c>
      <c r="ABV4" s="34">
        <v>0.5</v>
      </c>
      <c r="ABW4" s="34">
        <v>0</v>
      </c>
      <c r="ABX4" s="34">
        <v>1</v>
      </c>
      <c r="ABY4" s="34">
        <v>1</v>
      </c>
      <c r="ABZ4" s="34">
        <v>0.5</v>
      </c>
      <c r="ACA4" s="34">
        <v>0.5</v>
      </c>
      <c r="ACB4" s="34">
        <v>0</v>
      </c>
      <c r="ACC4" s="34">
        <v>1</v>
      </c>
      <c r="ACD4" s="34">
        <v>1</v>
      </c>
      <c r="ACE4" s="34">
        <v>0.5</v>
      </c>
      <c r="ACF4" s="34">
        <v>0.5</v>
      </c>
      <c r="ACG4" s="34">
        <v>0</v>
      </c>
      <c r="ACH4" s="34">
        <v>1</v>
      </c>
      <c r="ACI4" s="34">
        <v>1</v>
      </c>
      <c r="ACJ4" s="34">
        <v>0.5</v>
      </c>
      <c r="ACK4" s="34">
        <v>0.5</v>
      </c>
      <c r="ACL4" s="34">
        <v>0</v>
      </c>
      <c r="ACM4" s="34">
        <v>1</v>
      </c>
      <c r="ACN4" s="34">
        <v>1</v>
      </c>
      <c r="ACO4" s="34">
        <v>0.5</v>
      </c>
      <c r="ACP4" s="34">
        <v>0.5</v>
      </c>
      <c r="ACQ4" s="34">
        <v>0</v>
      </c>
      <c r="ACR4" s="34">
        <v>1</v>
      </c>
      <c r="ACS4" s="34">
        <v>1</v>
      </c>
      <c r="ACT4" s="34">
        <v>0.5</v>
      </c>
      <c r="ACU4" s="34">
        <v>0.5</v>
      </c>
      <c r="ACV4" s="34">
        <v>0</v>
      </c>
      <c r="ACW4" s="34">
        <v>1</v>
      </c>
      <c r="ACX4" s="34">
        <v>1</v>
      </c>
      <c r="ACY4" s="34">
        <v>0.5</v>
      </c>
      <c r="ACZ4" s="34">
        <v>0.5</v>
      </c>
      <c r="ADA4" s="34">
        <v>0</v>
      </c>
      <c r="ADB4" s="34">
        <v>1</v>
      </c>
      <c r="ADC4" s="34">
        <v>1</v>
      </c>
      <c r="ADD4" s="34">
        <v>0.5</v>
      </c>
      <c r="ADE4" s="34">
        <v>0.5</v>
      </c>
      <c r="ADF4" s="34">
        <v>0</v>
      </c>
      <c r="ADG4" s="34">
        <v>0.25</v>
      </c>
      <c r="ADH4" s="34">
        <v>0.25</v>
      </c>
      <c r="ADI4" s="34">
        <v>0</v>
      </c>
      <c r="ADJ4" s="34">
        <v>0</v>
      </c>
      <c r="ADK4" s="34">
        <v>0</v>
      </c>
      <c r="ADL4" s="34">
        <v>0.25</v>
      </c>
      <c r="ADM4" s="34">
        <v>0.25</v>
      </c>
      <c r="ADN4" s="34">
        <v>0</v>
      </c>
      <c r="ADO4" s="34">
        <v>0</v>
      </c>
      <c r="ADP4" s="34">
        <v>0</v>
      </c>
      <c r="ADQ4" s="34">
        <v>0.25</v>
      </c>
      <c r="ADR4" s="34">
        <v>0.25</v>
      </c>
      <c r="ADS4" s="34">
        <v>0</v>
      </c>
      <c r="ADT4" s="34">
        <v>0</v>
      </c>
      <c r="ADU4" s="34">
        <v>0</v>
      </c>
      <c r="ADV4" s="34">
        <v>0.25</v>
      </c>
      <c r="ADW4" s="34">
        <v>0.25</v>
      </c>
      <c r="ADX4" s="34">
        <v>0</v>
      </c>
      <c r="ADY4" s="34">
        <v>0</v>
      </c>
      <c r="ADZ4" s="34">
        <v>0</v>
      </c>
      <c r="AEA4" s="34">
        <v>0.25</v>
      </c>
      <c r="AEB4" s="34">
        <v>0.25</v>
      </c>
      <c r="AEC4" s="34">
        <v>0</v>
      </c>
      <c r="AED4" s="34">
        <v>0</v>
      </c>
      <c r="AEE4" s="34">
        <v>0</v>
      </c>
      <c r="AEF4" s="34">
        <v>0.25</v>
      </c>
      <c r="AEG4" s="34">
        <v>0.25</v>
      </c>
      <c r="AEH4" s="34">
        <v>0</v>
      </c>
      <c r="AEI4" s="34">
        <v>0</v>
      </c>
      <c r="AEJ4" s="34">
        <v>0</v>
      </c>
      <c r="AEK4" s="34">
        <v>0.25</v>
      </c>
      <c r="AEL4" s="34">
        <v>0.25</v>
      </c>
      <c r="AEM4" s="34">
        <v>0</v>
      </c>
      <c r="AEN4" s="34">
        <v>0</v>
      </c>
      <c r="AEO4" s="34">
        <v>0</v>
      </c>
      <c r="AEP4" s="34">
        <v>0.25</v>
      </c>
      <c r="AEQ4" s="34">
        <v>0.25</v>
      </c>
      <c r="AER4" s="34">
        <v>0</v>
      </c>
      <c r="AES4" s="34">
        <v>0</v>
      </c>
      <c r="AET4" s="34">
        <v>0</v>
      </c>
      <c r="AEU4" s="34">
        <v>0.25</v>
      </c>
      <c r="AEV4" s="34">
        <v>0.25</v>
      </c>
      <c r="AEW4" s="34">
        <v>0</v>
      </c>
      <c r="AEX4" s="34">
        <v>0</v>
      </c>
      <c r="AEY4" s="34">
        <v>0</v>
      </c>
      <c r="AEZ4" s="34">
        <v>0.25</v>
      </c>
      <c r="AFA4" s="34">
        <v>0.25</v>
      </c>
      <c r="AFB4" s="34">
        <v>0</v>
      </c>
      <c r="AFC4" s="34">
        <v>0</v>
      </c>
      <c r="AFD4" s="34">
        <v>0</v>
      </c>
      <c r="AFE4" s="34">
        <v>0.25</v>
      </c>
      <c r="AFF4" s="34">
        <v>0.25</v>
      </c>
      <c r="AFG4" s="34">
        <v>0</v>
      </c>
      <c r="AFH4" s="34">
        <v>0</v>
      </c>
      <c r="AFI4" s="34">
        <v>0</v>
      </c>
      <c r="AFJ4" s="34">
        <v>0.25</v>
      </c>
      <c r="AFK4" s="34">
        <v>0.25</v>
      </c>
      <c r="AFL4" s="34">
        <v>0</v>
      </c>
      <c r="AFM4" s="34">
        <v>0</v>
      </c>
    </row>
    <row r="5" spans="1:1570">
      <c r="A5" s="34" t="s">
        <v>18</v>
      </c>
      <c r="B5" s="34">
        <f>FixedParams!B11</f>
        <v>0</v>
      </c>
      <c r="C5" s="34">
        <f>FixedParams!C11</f>
        <v>0</v>
      </c>
      <c r="D5" s="34">
        <f t="shared" si="839"/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34">
        <v>0</v>
      </c>
      <c r="AN5" s="34">
        <v>0</v>
      </c>
      <c r="AO5" s="34">
        <v>0</v>
      </c>
      <c r="AP5" s="34">
        <v>0</v>
      </c>
      <c r="AQ5" s="34">
        <v>0</v>
      </c>
      <c r="AR5" s="34">
        <v>0</v>
      </c>
      <c r="AS5" s="34">
        <v>0</v>
      </c>
      <c r="AT5" s="34">
        <v>0</v>
      </c>
      <c r="AU5" s="34">
        <v>0</v>
      </c>
      <c r="AV5" s="34">
        <v>0</v>
      </c>
      <c r="AW5" s="34">
        <v>0</v>
      </c>
      <c r="AX5" s="34">
        <v>0</v>
      </c>
      <c r="AY5" s="34">
        <v>0</v>
      </c>
      <c r="AZ5" s="34">
        <v>0</v>
      </c>
      <c r="BA5" s="34">
        <v>0</v>
      </c>
      <c r="BB5" s="34">
        <v>0</v>
      </c>
      <c r="BC5" s="34">
        <v>0</v>
      </c>
      <c r="BD5" s="34">
        <v>0</v>
      </c>
      <c r="BE5" s="34">
        <v>0</v>
      </c>
      <c r="BF5" s="34">
        <v>0</v>
      </c>
      <c r="BG5" s="34">
        <v>0</v>
      </c>
      <c r="BH5" s="34">
        <v>0</v>
      </c>
      <c r="BI5" s="34">
        <v>0</v>
      </c>
      <c r="BJ5" s="34">
        <v>0</v>
      </c>
      <c r="BK5" s="34">
        <v>0</v>
      </c>
      <c r="BL5" s="34">
        <v>0</v>
      </c>
      <c r="BM5" s="34">
        <v>0</v>
      </c>
      <c r="BN5" s="34">
        <v>0</v>
      </c>
      <c r="BO5" s="34">
        <v>0</v>
      </c>
      <c r="BP5" s="34">
        <v>0</v>
      </c>
      <c r="BQ5" s="34">
        <v>0</v>
      </c>
      <c r="BR5" s="34">
        <v>0</v>
      </c>
      <c r="BS5" s="34">
        <v>0</v>
      </c>
      <c r="BT5" s="34">
        <v>0</v>
      </c>
      <c r="BU5" s="34">
        <v>0</v>
      </c>
      <c r="BV5" s="34">
        <v>0</v>
      </c>
      <c r="BW5" s="34">
        <v>0</v>
      </c>
      <c r="BX5" s="34">
        <v>0</v>
      </c>
      <c r="BY5" s="34">
        <v>0</v>
      </c>
      <c r="BZ5" s="34">
        <v>0</v>
      </c>
      <c r="CA5" s="34">
        <v>0</v>
      </c>
      <c r="CB5" s="34">
        <v>0</v>
      </c>
      <c r="CC5" s="34">
        <v>0</v>
      </c>
      <c r="CD5" s="34">
        <v>0</v>
      </c>
      <c r="CE5" s="34">
        <v>0</v>
      </c>
      <c r="CF5" s="34">
        <v>0</v>
      </c>
      <c r="CG5" s="34">
        <v>0</v>
      </c>
      <c r="CH5" s="34">
        <v>0</v>
      </c>
      <c r="CI5" s="34">
        <v>0</v>
      </c>
      <c r="CJ5" s="34">
        <v>0</v>
      </c>
      <c r="CK5" s="34">
        <v>0</v>
      </c>
      <c r="CL5" s="34">
        <v>0</v>
      </c>
      <c r="CM5" s="34">
        <v>0</v>
      </c>
      <c r="CN5" s="34">
        <v>0</v>
      </c>
      <c r="CO5" s="34">
        <v>0</v>
      </c>
      <c r="CP5" s="34">
        <v>0</v>
      </c>
      <c r="CQ5" s="34">
        <v>0</v>
      </c>
      <c r="CR5" s="34">
        <v>0</v>
      </c>
      <c r="CS5" s="34">
        <v>0</v>
      </c>
      <c r="CT5" s="34">
        <v>0</v>
      </c>
      <c r="CU5" s="34">
        <v>0</v>
      </c>
      <c r="CV5" s="34">
        <v>0</v>
      </c>
      <c r="CW5" s="34">
        <v>0</v>
      </c>
      <c r="CX5" s="34">
        <v>0</v>
      </c>
      <c r="CY5" s="34">
        <v>0</v>
      </c>
      <c r="CZ5" s="34">
        <v>0</v>
      </c>
      <c r="DA5" s="34">
        <v>0</v>
      </c>
      <c r="DB5" s="34">
        <v>0</v>
      </c>
      <c r="DC5" s="34">
        <v>0</v>
      </c>
      <c r="DD5" s="34">
        <v>0</v>
      </c>
      <c r="DE5" s="34">
        <v>0</v>
      </c>
      <c r="DF5" s="34">
        <v>0</v>
      </c>
      <c r="DG5" s="34">
        <v>0</v>
      </c>
      <c r="DH5" s="34">
        <v>0</v>
      </c>
      <c r="DI5" s="34">
        <v>0</v>
      </c>
      <c r="DJ5" s="34">
        <v>0</v>
      </c>
      <c r="DK5" s="34">
        <v>0</v>
      </c>
      <c r="DL5" s="34">
        <v>0</v>
      </c>
      <c r="DM5" s="34">
        <v>0</v>
      </c>
      <c r="DN5" s="34">
        <v>0</v>
      </c>
      <c r="DO5" s="34">
        <v>0</v>
      </c>
      <c r="DP5" s="34">
        <v>0</v>
      </c>
      <c r="DQ5" s="34">
        <v>0</v>
      </c>
      <c r="DR5" s="34">
        <v>0</v>
      </c>
      <c r="DS5" s="34">
        <v>0</v>
      </c>
      <c r="DT5" s="34">
        <v>0</v>
      </c>
      <c r="DU5" s="34">
        <v>0</v>
      </c>
      <c r="DV5" s="34">
        <v>0</v>
      </c>
      <c r="DW5" s="34">
        <v>0</v>
      </c>
      <c r="DX5" s="34">
        <v>0</v>
      </c>
      <c r="DY5" s="34">
        <v>0</v>
      </c>
      <c r="DZ5" s="34">
        <v>0</v>
      </c>
      <c r="EA5" s="34">
        <v>0</v>
      </c>
      <c r="EB5" s="34">
        <v>0</v>
      </c>
      <c r="EC5" s="34">
        <v>0</v>
      </c>
      <c r="ED5" s="34">
        <v>0</v>
      </c>
      <c r="EE5" s="34">
        <v>0</v>
      </c>
      <c r="EF5" s="34">
        <v>0</v>
      </c>
      <c r="EG5" s="34">
        <v>0</v>
      </c>
      <c r="EH5" s="34">
        <v>0</v>
      </c>
      <c r="EI5" s="34">
        <v>0</v>
      </c>
      <c r="EJ5" s="34">
        <v>0</v>
      </c>
      <c r="EK5" s="34">
        <v>0</v>
      </c>
      <c r="EL5" s="34">
        <v>0</v>
      </c>
      <c r="EM5" s="34">
        <v>0</v>
      </c>
      <c r="EN5" s="34">
        <v>0</v>
      </c>
      <c r="EO5" s="34">
        <v>0</v>
      </c>
      <c r="EP5" s="34">
        <v>0</v>
      </c>
      <c r="EQ5" s="34">
        <v>0</v>
      </c>
      <c r="ER5" s="34">
        <v>0</v>
      </c>
      <c r="ES5" s="34">
        <v>0</v>
      </c>
      <c r="ET5" s="34">
        <v>0</v>
      </c>
      <c r="EU5" s="34">
        <v>0</v>
      </c>
      <c r="EV5" s="34">
        <v>0</v>
      </c>
      <c r="EW5" s="34">
        <v>0</v>
      </c>
      <c r="EX5" s="34">
        <v>0</v>
      </c>
      <c r="EY5" s="34">
        <v>0</v>
      </c>
      <c r="EZ5" s="34">
        <v>0</v>
      </c>
      <c r="FA5" s="34">
        <v>0</v>
      </c>
      <c r="FB5" s="34">
        <v>0</v>
      </c>
      <c r="FC5" s="34">
        <v>0</v>
      </c>
      <c r="FD5" s="34">
        <v>0</v>
      </c>
      <c r="FE5" s="34">
        <v>0</v>
      </c>
      <c r="FF5" s="34">
        <v>0</v>
      </c>
      <c r="FG5" s="34">
        <v>0</v>
      </c>
      <c r="FH5" s="34">
        <v>0</v>
      </c>
      <c r="FI5" s="34">
        <v>0</v>
      </c>
      <c r="FJ5" s="34">
        <v>0</v>
      </c>
      <c r="FK5" s="34">
        <v>0</v>
      </c>
      <c r="FL5" s="34">
        <v>0</v>
      </c>
      <c r="FM5" s="34">
        <v>0</v>
      </c>
      <c r="FN5" s="34">
        <v>0</v>
      </c>
      <c r="FO5" s="34">
        <v>0</v>
      </c>
      <c r="FP5" s="34">
        <v>0</v>
      </c>
      <c r="FQ5" s="34">
        <v>0</v>
      </c>
      <c r="FR5" s="34">
        <v>0</v>
      </c>
      <c r="FS5" s="34">
        <v>0</v>
      </c>
      <c r="FT5" s="34">
        <v>0</v>
      </c>
      <c r="FU5" s="34">
        <v>0</v>
      </c>
      <c r="FV5" s="34">
        <v>0</v>
      </c>
      <c r="FW5" s="34">
        <v>0</v>
      </c>
      <c r="FX5" s="34">
        <v>0</v>
      </c>
      <c r="FY5" s="34">
        <v>0</v>
      </c>
      <c r="FZ5" s="34">
        <v>0</v>
      </c>
      <c r="GA5" s="34">
        <v>0</v>
      </c>
      <c r="GB5" s="34">
        <v>0</v>
      </c>
      <c r="GC5" s="34">
        <v>0</v>
      </c>
      <c r="GD5" s="34">
        <v>0</v>
      </c>
      <c r="GE5" s="34">
        <v>0</v>
      </c>
      <c r="GF5" s="34">
        <v>0</v>
      </c>
      <c r="GG5" s="34">
        <v>0</v>
      </c>
      <c r="GH5" s="34">
        <v>0</v>
      </c>
      <c r="GI5" s="34">
        <v>0</v>
      </c>
      <c r="GJ5" s="34">
        <v>0</v>
      </c>
      <c r="GK5" s="34">
        <v>0</v>
      </c>
      <c r="GL5" s="34">
        <v>0</v>
      </c>
      <c r="GM5" s="34">
        <v>0</v>
      </c>
      <c r="GN5" s="34">
        <v>0</v>
      </c>
      <c r="GO5" s="34">
        <v>0</v>
      </c>
      <c r="GP5" s="34">
        <v>0</v>
      </c>
      <c r="GQ5" s="34">
        <v>0</v>
      </c>
      <c r="GR5" s="34">
        <v>0</v>
      </c>
      <c r="GS5" s="34">
        <v>0</v>
      </c>
      <c r="GT5" s="34">
        <v>0</v>
      </c>
      <c r="GU5" s="34">
        <v>0</v>
      </c>
      <c r="GV5" s="34">
        <v>0</v>
      </c>
      <c r="GW5" s="34">
        <v>0</v>
      </c>
      <c r="GX5" s="34">
        <v>0</v>
      </c>
      <c r="GY5" s="34">
        <v>0</v>
      </c>
      <c r="GZ5" s="34">
        <v>0</v>
      </c>
      <c r="HA5" s="34">
        <v>0</v>
      </c>
      <c r="HB5" s="34">
        <v>0</v>
      </c>
      <c r="HC5" s="34">
        <v>0</v>
      </c>
      <c r="HD5" s="34">
        <v>0</v>
      </c>
      <c r="HE5" s="34">
        <v>0</v>
      </c>
      <c r="HF5" s="34">
        <v>0</v>
      </c>
      <c r="HG5" s="34">
        <v>0</v>
      </c>
      <c r="HH5" s="34">
        <v>0</v>
      </c>
      <c r="HI5" s="34">
        <v>0</v>
      </c>
      <c r="HJ5" s="34">
        <v>0</v>
      </c>
      <c r="HK5" s="34">
        <v>0</v>
      </c>
      <c r="HL5" s="34">
        <v>0</v>
      </c>
      <c r="HM5" s="34">
        <v>0</v>
      </c>
      <c r="HN5" s="34">
        <v>0</v>
      </c>
      <c r="HO5" s="34">
        <v>0</v>
      </c>
      <c r="HP5" s="34">
        <v>0</v>
      </c>
      <c r="HQ5" s="34">
        <v>0</v>
      </c>
      <c r="HR5" s="34">
        <v>0</v>
      </c>
      <c r="HS5" s="34">
        <v>0</v>
      </c>
      <c r="HT5" s="34">
        <v>0</v>
      </c>
      <c r="HU5" s="34">
        <v>0</v>
      </c>
      <c r="HV5" s="34">
        <v>0</v>
      </c>
      <c r="HW5" s="34">
        <v>0</v>
      </c>
      <c r="HX5" s="34">
        <v>0</v>
      </c>
      <c r="HY5" s="34">
        <v>0</v>
      </c>
      <c r="HZ5" s="34">
        <v>0</v>
      </c>
      <c r="IA5" s="34">
        <v>0</v>
      </c>
      <c r="IB5" s="34">
        <v>0</v>
      </c>
      <c r="IC5" s="34">
        <v>0</v>
      </c>
      <c r="ID5" s="34">
        <v>0</v>
      </c>
      <c r="IE5" s="34">
        <v>0</v>
      </c>
      <c r="IF5" s="34">
        <v>0</v>
      </c>
      <c r="IG5" s="34">
        <v>0</v>
      </c>
      <c r="IH5" s="34">
        <v>0</v>
      </c>
      <c r="II5" s="34">
        <v>0</v>
      </c>
      <c r="IJ5" s="34">
        <v>0</v>
      </c>
      <c r="IK5" s="34">
        <v>0</v>
      </c>
      <c r="IL5" s="34">
        <v>0</v>
      </c>
      <c r="IM5" s="34">
        <v>0.25</v>
      </c>
      <c r="IN5" s="34">
        <v>0.25</v>
      </c>
      <c r="IO5" s="34">
        <v>0.25</v>
      </c>
      <c r="IP5" s="34">
        <v>0.25</v>
      </c>
      <c r="IQ5" s="34">
        <v>0</v>
      </c>
      <c r="IR5" s="34">
        <v>0.25</v>
      </c>
      <c r="IS5" s="34">
        <v>0.25</v>
      </c>
      <c r="IT5" s="34">
        <v>0.25</v>
      </c>
      <c r="IU5" s="34">
        <v>0.25</v>
      </c>
      <c r="IV5" s="34">
        <v>0</v>
      </c>
      <c r="IW5" s="34">
        <v>0.25</v>
      </c>
      <c r="IX5" s="34">
        <v>0.25</v>
      </c>
      <c r="IY5" s="34">
        <v>0.25</v>
      </c>
      <c r="IZ5" s="34">
        <v>0.25</v>
      </c>
      <c r="JA5" s="34">
        <v>0</v>
      </c>
      <c r="JB5" s="34">
        <v>0.25</v>
      </c>
      <c r="JC5" s="34">
        <v>0.25</v>
      </c>
      <c r="JD5" s="34">
        <v>0.25</v>
      </c>
      <c r="JE5" s="34">
        <v>0.25</v>
      </c>
      <c r="JF5" s="34">
        <v>0</v>
      </c>
      <c r="JG5" s="34">
        <v>0.25</v>
      </c>
      <c r="JH5" s="34">
        <v>0.25</v>
      </c>
      <c r="JI5" s="34">
        <v>0.25</v>
      </c>
      <c r="JJ5" s="34">
        <v>0.25</v>
      </c>
      <c r="JK5" s="34">
        <v>0</v>
      </c>
      <c r="JL5" s="34">
        <v>0.25</v>
      </c>
      <c r="JM5" s="34">
        <v>0.25</v>
      </c>
      <c r="JN5" s="34">
        <v>0.25</v>
      </c>
      <c r="JO5" s="34">
        <v>0.25</v>
      </c>
      <c r="JP5" s="34">
        <v>0</v>
      </c>
      <c r="JQ5" s="34">
        <v>0.25</v>
      </c>
      <c r="JR5" s="34">
        <v>0.25</v>
      </c>
      <c r="JS5" s="34">
        <v>0.25</v>
      </c>
      <c r="JT5" s="34">
        <v>0.25</v>
      </c>
      <c r="JU5" s="34">
        <v>0</v>
      </c>
      <c r="JV5" s="34">
        <v>0.25</v>
      </c>
      <c r="JW5" s="34">
        <v>0.25</v>
      </c>
      <c r="JX5" s="34">
        <v>0.25</v>
      </c>
      <c r="JY5" s="34">
        <v>0.25</v>
      </c>
      <c r="JZ5" s="34">
        <v>0</v>
      </c>
      <c r="KA5" s="34">
        <v>0.25</v>
      </c>
      <c r="KB5" s="34">
        <v>0.25</v>
      </c>
      <c r="KC5" s="34">
        <v>0.25</v>
      </c>
      <c r="KD5" s="34">
        <v>0.25</v>
      </c>
      <c r="KE5" s="34">
        <v>0</v>
      </c>
      <c r="KF5" s="34">
        <v>0.25</v>
      </c>
      <c r="KG5" s="34">
        <v>0.25</v>
      </c>
      <c r="KH5" s="34">
        <v>0.25</v>
      </c>
      <c r="KI5" s="34">
        <v>0.25</v>
      </c>
      <c r="KJ5" s="34">
        <v>0</v>
      </c>
      <c r="KK5" s="34">
        <v>0.25</v>
      </c>
      <c r="KL5" s="34">
        <v>0.25</v>
      </c>
      <c r="KM5" s="34">
        <v>0.25</v>
      </c>
      <c r="KN5" s="34">
        <v>0.25</v>
      </c>
      <c r="KO5" s="34">
        <v>0</v>
      </c>
      <c r="KP5" s="34">
        <v>0.25</v>
      </c>
      <c r="KQ5" s="34">
        <v>0.25</v>
      </c>
      <c r="KR5" s="34">
        <v>0.25</v>
      </c>
      <c r="KS5" s="34">
        <v>0.25</v>
      </c>
      <c r="KT5" s="34">
        <v>0</v>
      </c>
      <c r="KU5" s="34">
        <v>0.25</v>
      </c>
      <c r="KV5" s="34">
        <v>0.25</v>
      </c>
      <c r="KW5" s="34">
        <v>0.25</v>
      </c>
      <c r="KX5" s="34">
        <v>0.25</v>
      </c>
      <c r="KY5" s="34">
        <v>0</v>
      </c>
      <c r="KZ5" s="34">
        <v>0.25</v>
      </c>
      <c r="LA5" s="34">
        <v>0.25</v>
      </c>
      <c r="LB5" s="34">
        <v>0.25</v>
      </c>
      <c r="LC5" s="34">
        <v>0.25</v>
      </c>
      <c r="LD5" s="34">
        <v>0</v>
      </c>
      <c r="LE5" s="34">
        <v>0.25</v>
      </c>
      <c r="LF5" s="34">
        <v>0.25</v>
      </c>
      <c r="LG5" s="34">
        <v>0.25</v>
      </c>
      <c r="LH5" s="34">
        <v>0.25</v>
      </c>
      <c r="LI5" s="34">
        <v>0</v>
      </c>
      <c r="LJ5" s="34">
        <v>0.25</v>
      </c>
      <c r="LK5" s="34">
        <v>0.25</v>
      </c>
      <c r="LL5" s="34">
        <v>0.25</v>
      </c>
      <c r="LM5" s="34">
        <v>0.25</v>
      </c>
      <c r="LN5" s="34">
        <v>0</v>
      </c>
      <c r="LO5" s="34">
        <v>0.25</v>
      </c>
      <c r="LP5" s="34">
        <v>0.25</v>
      </c>
      <c r="LQ5" s="34">
        <v>0.25</v>
      </c>
      <c r="LR5" s="34">
        <v>0.25</v>
      </c>
      <c r="LS5" s="34">
        <v>0</v>
      </c>
      <c r="LT5" s="34">
        <v>0.25</v>
      </c>
      <c r="LU5" s="34">
        <v>0.25</v>
      </c>
      <c r="LV5" s="34">
        <v>0.25</v>
      </c>
      <c r="LW5" s="34">
        <v>0.25</v>
      </c>
      <c r="LX5" s="34">
        <v>0</v>
      </c>
      <c r="LY5" s="34">
        <v>0.25</v>
      </c>
      <c r="LZ5" s="34">
        <v>0.25</v>
      </c>
      <c r="MA5" s="34">
        <v>0.25</v>
      </c>
      <c r="MB5" s="34">
        <v>0.25</v>
      </c>
      <c r="MC5" s="34">
        <v>0</v>
      </c>
      <c r="MD5" s="34">
        <v>0.25</v>
      </c>
      <c r="ME5" s="34">
        <v>0.25</v>
      </c>
      <c r="MF5" s="34">
        <v>0.25</v>
      </c>
      <c r="MG5" s="34">
        <v>0.25</v>
      </c>
      <c r="MH5" s="34">
        <v>0</v>
      </c>
      <c r="MI5" s="34">
        <v>0.25</v>
      </c>
      <c r="MJ5" s="34">
        <v>0.25</v>
      </c>
      <c r="MK5" s="34">
        <v>0.25</v>
      </c>
      <c r="ML5" s="34">
        <v>0.25</v>
      </c>
      <c r="MM5" s="34">
        <v>0</v>
      </c>
      <c r="MN5" s="34">
        <v>0.25</v>
      </c>
      <c r="MO5" s="34">
        <v>0.25</v>
      </c>
      <c r="MP5" s="34">
        <v>0.25</v>
      </c>
      <c r="MQ5" s="34">
        <v>0.25</v>
      </c>
      <c r="MR5" s="34">
        <v>0</v>
      </c>
      <c r="MS5" s="34">
        <v>0.25</v>
      </c>
      <c r="MT5" s="34">
        <v>0.25</v>
      </c>
      <c r="MU5" s="34">
        <v>0.25</v>
      </c>
      <c r="MV5" s="34">
        <v>0.25</v>
      </c>
      <c r="MW5" s="34">
        <v>0</v>
      </c>
      <c r="MX5" s="34">
        <v>0.25</v>
      </c>
      <c r="MY5" s="34">
        <v>0.25</v>
      </c>
      <c r="MZ5" s="34">
        <v>0.25</v>
      </c>
      <c r="NA5" s="34">
        <v>0.25</v>
      </c>
      <c r="NB5" s="34">
        <v>0</v>
      </c>
      <c r="NC5" s="34">
        <v>0</v>
      </c>
      <c r="ND5" s="34">
        <v>0</v>
      </c>
      <c r="NE5" s="34">
        <v>0</v>
      </c>
      <c r="NF5" s="34">
        <v>0</v>
      </c>
      <c r="NG5" s="34">
        <v>0</v>
      </c>
      <c r="NH5" s="34">
        <v>0</v>
      </c>
      <c r="NI5" s="34">
        <v>0</v>
      </c>
      <c r="NJ5" s="34">
        <v>0</v>
      </c>
      <c r="NK5" s="34">
        <v>0</v>
      </c>
      <c r="NL5" s="34">
        <v>0</v>
      </c>
      <c r="NM5" s="34">
        <v>0</v>
      </c>
      <c r="NN5" s="34">
        <v>0</v>
      </c>
      <c r="NO5" s="34">
        <v>0</v>
      </c>
      <c r="NP5" s="34">
        <v>0</v>
      </c>
      <c r="NQ5" s="34">
        <v>0</v>
      </c>
      <c r="NR5" s="34">
        <v>0</v>
      </c>
      <c r="NS5" s="34">
        <v>0</v>
      </c>
      <c r="NT5" s="34">
        <v>0</v>
      </c>
      <c r="NU5" s="34">
        <v>0</v>
      </c>
      <c r="NV5" s="34">
        <v>0</v>
      </c>
      <c r="NW5" s="34">
        <v>0</v>
      </c>
      <c r="NX5" s="34">
        <v>0</v>
      </c>
      <c r="NY5" s="34">
        <v>0</v>
      </c>
      <c r="NZ5" s="34">
        <v>0</v>
      </c>
      <c r="OA5" s="34">
        <v>0</v>
      </c>
      <c r="OB5" s="34">
        <v>0</v>
      </c>
      <c r="OC5" s="34">
        <v>0</v>
      </c>
      <c r="OD5" s="34">
        <v>0</v>
      </c>
      <c r="OE5" s="34">
        <v>0</v>
      </c>
      <c r="OF5" s="34">
        <v>0</v>
      </c>
      <c r="OG5" s="34">
        <v>0</v>
      </c>
      <c r="OH5" s="34">
        <v>0</v>
      </c>
      <c r="OI5" s="34">
        <v>0</v>
      </c>
      <c r="OJ5" s="34">
        <v>0</v>
      </c>
      <c r="OK5" s="34">
        <v>0</v>
      </c>
      <c r="OL5" s="34">
        <v>0</v>
      </c>
      <c r="OM5" s="34">
        <v>0</v>
      </c>
      <c r="ON5" s="34">
        <v>0</v>
      </c>
      <c r="OO5" s="34">
        <v>0</v>
      </c>
      <c r="OP5" s="34">
        <v>0</v>
      </c>
      <c r="OQ5" s="34">
        <v>0</v>
      </c>
      <c r="OR5" s="34">
        <v>0</v>
      </c>
      <c r="OS5" s="34">
        <v>0</v>
      </c>
      <c r="OT5" s="34">
        <v>0</v>
      </c>
      <c r="OU5" s="34">
        <v>0</v>
      </c>
      <c r="OV5" s="34">
        <v>0</v>
      </c>
      <c r="OW5" s="34">
        <v>0</v>
      </c>
      <c r="OX5" s="34">
        <v>0</v>
      </c>
      <c r="OY5" s="34">
        <v>0</v>
      </c>
      <c r="OZ5" s="34">
        <v>0</v>
      </c>
      <c r="PA5" s="34">
        <v>0</v>
      </c>
      <c r="PB5" s="34">
        <v>0</v>
      </c>
      <c r="PC5" s="34">
        <v>0</v>
      </c>
      <c r="PD5" s="34">
        <v>0</v>
      </c>
      <c r="PE5" s="34">
        <v>0</v>
      </c>
      <c r="PF5" s="34">
        <v>0</v>
      </c>
      <c r="PG5" s="34">
        <v>0</v>
      </c>
      <c r="PH5" s="34">
        <v>0</v>
      </c>
      <c r="PI5" s="34">
        <v>0</v>
      </c>
      <c r="PJ5" s="34">
        <v>0</v>
      </c>
      <c r="PK5" s="34">
        <v>0</v>
      </c>
      <c r="PL5" s="34">
        <v>0</v>
      </c>
      <c r="PM5" s="34">
        <v>0</v>
      </c>
      <c r="PN5" s="34">
        <v>0</v>
      </c>
      <c r="PO5" s="34">
        <v>0</v>
      </c>
      <c r="PP5" s="34">
        <v>0</v>
      </c>
      <c r="PQ5" s="34">
        <v>0</v>
      </c>
      <c r="PR5" s="34">
        <v>0</v>
      </c>
      <c r="PS5" s="34">
        <v>0</v>
      </c>
      <c r="PT5" s="34">
        <v>0</v>
      </c>
      <c r="PU5" s="34">
        <v>0</v>
      </c>
      <c r="PV5" s="34">
        <v>0</v>
      </c>
      <c r="PW5" s="34">
        <v>0</v>
      </c>
      <c r="PX5" s="34">
        <v>0</v>
      </c>
      <c r="PY5" s="34">
        <v>0</v>
      </c>
      <c r="PZ5" s="34">
        <v>0</v>
      </c>
      <c r="QA5" s="34">
        <v>0</v>
      </c>
      <c r="QB5" s="34">
        <v>0</v>
      </c>
      <c r="QC5" s="34">
        <v>0</v>
      </c>
      <c r="QD5" s="34">
        <v>0</v>
      </c>
      <c r="QE5" s="34">
        <v>0</v>
      </c>
      <c r="QF5" s="34">
        <v>0</v>
      </c>
      <c r="QG5" s="34">
        <v>0</v>
      </c>
      <c r="QH5" s="34">
        <v>0</v>
      </c>
      <c r="QI5" s="34">
        <v>0</v>
      </c>
      <c r="QJ5" s="34">
        <v>0</v>
      </c>
      <c r="QK5" s="34">
        <v>0</v>
      </c>
      <c r="QL5" s="34">
        <v>0</v>
      </c>
      <c r="QM5" s="34">
        <v>0</v>
      </c>
      <c r="QN5" s="34">
        <v>0</v>
      </c>
      <c r="QO5" s="34">
        <v>0</v>
      </c>
      <c r="QP5" s="34">
        <v>0</v>
      </c>
      <c r="QQ5" s="34">
        <v>0</v>
      </c>
      <c r="QR5" s="34">
        <v>0</v>
      </c>
      <c r="QS5" s="34">
        <v>0</v>
      </c>
      <c r="QT5" s="34">
        <v>0</v>
      </c>
      <c r="QU5" s="34">
        <v>0</v>
      </c>
      <c r="QV5" s="34">
        <v>0</v>
      </c>
      <c r="QW5" s="34">
        <v>0</v>
      </c>
      <c r="QX5" s="34">
        <v>0</v>
      </c>
      <c r="QY5" s="34">
        <v>0</v>
      </c>
      <c r="QZ5" s="34">
        <v>0</v>
      </c>
      <c r="RA5" s="34">
        <v>0</v>
      </c>
      <c r="RB5" s="34">
        <v>0</v>
      </c>
      <c r="RC5" s="34">
        <v>0</v>
      </c>
      <c r="RD5" s="34">
        <v>0</v>
      </c>
      <c r="RE5" s="34">
        <v>0</v>
      </c>
      <c r="RF5" s="34">
        <v>0</v>
      </c>
      <c r="RG5" s="34">
        <v>0</v>
      </c>
      <c r="RH5" s="34">
        <v>0</v>
      </c>
      <c r="RI5" s="34">
        <v>0</v>
      </c>
      <c r="RJ5" s="34">
        <v>0</v>
      </c>
      <c r="RK5" s="34">
        <v>0</v>
      </c>
      <c r="RL5" s="34">
        <v>0</v>
      </c>
      <c r="RM5" s="34">
        <v>0</v>
      </c>
      <c r="RN5" s="34">
        <v>0</v>
      </c>
      <c r="RO5" s="34">
        <v>0</v>
      </c>
      <c r="RP5" s="34">
        <v>0</v>
      </c>
      <c r="RQ5" s="34">
        <v>0</v>
      </c>
      <c r="RR5" s="34">
        <v>0</v>
      </c>
      <c r="RS5" s="34">
        <v>0</v>
      </c>
      <c r="RT5" s="34">
        <v>0</v>
      </c>
      <c r="RU5" s="34">
        <v>0</v>
      </c>
      <c r="RV5" s="34">
        <v>0</v>
      </c>
      <c r="RW5" s="34">
        <v>0</v>
      </c>
      <c r="RX5" s="34">
        <v>0</v>
      </c>
      <c r="RY5" s="34">
        <v>0</v>
      </c>
      <c r="RZ5" s="34">
        <v>0</v>
      </c>
      <c r="SA5" s="34">
        <v>0</v>
      </c>
      <c r="SB5" s="34">
        <v>0</v>
      </c>
      <c r="SC5" s="34">
        <v>0</v>
      </c>
      <c r="SD5" s="34">
        <v>0</v>
      </c>
      <c r="SE5" s="34">
        <v>0</v>
      </c>
      <c r="SF5" s="34">
        <v>0</v>
      </c>
      <c r="SG5" s="34">
        <v>0</v>
      </c>
      <c r="SH5" s="34">
        <v>0</v>
      </c>
      <c r="SI5" s="34">
        <v>0</v>
      </c>
      <c r="SJ5" s="34">
        <v>0</v>
      </c>
      <c r="SK5" s="34">
        <v>0</v>
      </c>
      <c r="SL5" s="34">
        <v>0</v>
      </c>
      <c r="SM5" s="34">
        <v>0</v>
      </c>
      <c r="SN5" s="34">
        <v>0</v>
      </c>
      <c r="SO5" s="34">
        <v>0</v>
      </c>
      <c r="SP5" s="34">
        <v>0</v>
      </c>
      <c r="SQ5" s="34">
        <v>0</v>
      </c>
      <c r="SR5" s="34">
        <v>0</v>
      </c>
      <c r="SS5" s="34">
        <v>0</v>
      </c>
      <c r="ST5" s="34">
        <v>0</v>
      </c>
      <c r="SU5" s="34">
        <v>0</v>
      </c>
      <c r="SV5" s="34">
        <v>0</v>
      </c>
      <c r="SW5" s="34">
        <v>0</v>
      </c>
      <c r="SX5" s="34">
        <v>0</v>
      </c>
      <c r="SY5" s="34">
        <v>0</v>
      </c>
      <c r="SZ5" s="34">
        <v>0</v>
      </c>
      <c r="TA5" s="34">
        <v>0</v>
      </c>
      <c r="TB5" s="34">
        <v>0</v>
      </c>
      <c r="TC5" s="34">
        <v>0</v>
      </c>
      <c r="TD5" s="34">
        <v>0</v>
      </c>
      <c r="TE5" s="34">
        <v>0</v>
      </c>
      <c r="TF5" s="34">
        <v>0</v>
      </c>
      <c r="TG5" s="34">
        <v>0</v>
      </c>
      <c r="TH5" s="34">
        <v>0</v>
      </c>
      <c r="TI5" s="34">
        <v>0</v>
      </c>
      <c r="TJ5" s="34">
        <v>0</v>
      </c>
      <c r="TK5" s="34">
        <v>0</v>
      </c>
      <c r="TL5" s="34">
        <v>0</v>
      </c>
      <c r="TM5" s="34">
        <v>0</v>
      </c>
      <c r="TN5" s="34">
        <v>0</v>
      </c>
      <c r="TO5" s="34">
        <v>0</v>
      </c>
      <c r="TP5" s="34">
        <v>0</v>
      </c>
      <c r="TQ5" s="34">
        <v>0</v>
      </c>
      <c r="TR5" s="34">
        <v>0</v>
      </c>
      <c r="TS5" s="34">
        <v>0</v>
      </c>
      <c r="TT5" s="34">
        <v>0</v>
      </c>
      <c r="TU5" s="34">
        <v>0</v>
      </c>
      <c r="TV5" s="34">
        <v>0</v>
      </c>
      <c r="TW5" s="34">
        <v>0</v>
      </c>
      <c r="TX5" s="34">
        <v>0</v>
      </c>
      <c r="TY5" s="34">
        <v>0</v>
      </c>
      <c r="TZ5" s="34">
        <v>0</v>
      </c>
      <c r="UA5" s="34">
        <v>0</v>
      </c>
      <c r="UB5" s="34">
        <v>0</v>
      </c>
      <c r="UC5" s="34">
        <v>0</v>
      </c>
      <c r="UD5" s="34">
        <v>0</v>
      </c>
      <c r="UE5" s="34">
        <v>0</v>
      </c>
      <c r="UF5" s="34">
        <v>0</v>
      </c>
      <c r="UG5" s="34">
        <v>0</v>
      </c>
      <c r="UH5" s="34">
        <v>0</v>
      </c>
      <c r="UI5" s="34">
        <v>0</v>
      </c>
      <c r="UJ5" s="34">
        <v>0</v>
      </c>
      <c r="UK5" s="34">
        <v>0</v>
      </c>
      <c r="UL5" s="34">
        <v>0</v>
      </c>
      <c r="UM5" s="34">
        <v>0</v>
      </c>
      <c r="UN5" s="34">
        <v>0</v>
      </c>
      <c r="UO5" s="34">
        <v>0</v>
      </c>
      <c r="UP5" s="34">
        <v>0</v>
      </c>
      <c r="UQ5" s="34">
        <v>0</v>
      </c>
      <c r="UR5" s="34">
        <v>0</v>
      </c>
      <c r="US5" s="34">
        <v>0</v>
      </c>
      <c r="UT5" s="34">
        <v>0</v>
      </c>
      <c r="UU5" s="34">
        <v>0</v>
      </c>
      <c r="UV5" s="34">
        <v>0</v>
      </c>
      <c r="UW5" s="34">
        <v>0</v>
      </c>
      <c r="UX5" s="34">
        <v>0</v>
      </c>
      <c r="UY5" s="34">
        <v>0</v>
      </c>
      <c r="UZ5" s="34">
        <v>0</v>
      </c>
      <c r="VA5" s="34">
        <v>0</v>
      </c>
      <c r="VB5" s="34">
        <v>0</v>
      </c>
      <c r="VC5" s="34">
        <v>0</v>
      </c>
      <c r="VD5" s="34">
        <v>0</v>
      </c>
      <c r="VE5" s="34">
        <v>0</v>
      </c>
      <c r="VF5" s="34">
        <v>0</v>
      </c>
      <c r="VG5" s="34">
        <v>0</v>
      </c>
      <c r="VH5" s="34">
        <v>0</v>
      </c>
      <c r="VI5" s="34">
        <v>0</v>
      </c>
      <c r="VJ5" s="34">
        <v>0</v>
      </c>
      <c r="VK5" s="34">
        <v>0</v>
      </c>
      <c r="VL5" s="34">
        <v>0</v>
      </c>
      <c r="VM5" s="34">
        <v>0</v>
      </c>
      <c r="VN5" s="34">
        <v>0</v>
      </c>
      <c r="VO5" s="34">
        <v>0</v>
      </c>
      <c r="VP5" s="34">
        <v>0</v>
      </c>
      <c r="VQ5" s="34">
        <v>0</v>
      </c>
      <c r="VR5" s="34">
        <v>0</v>
      </c>
      <c r="VS5" s="34">
        <v>0</v>
      </c>
      <c r="VT5" s="34">
        <v>0</v>
      </c>
      <c r="VU5" s="34">
        <v>0</v>
      </c>
      <c r="VV5" s="34">
        <v>0</v>
      </c>
      <c r="VW5" s="34">
        <v>0</v>
      </c>
      <c r="VX5" s="34">
        <v>0</v>
      </c>
      <c r="VY5" s="34">
        <v>0</v>
      </c>
      <c r="VZ5" s="34">
        <v>0</v>
      </c>
      <c r="WA5" s="34">
        <v>0</v>
      </c>
      <c r="WB5" s="34">
        <v>0</v>
      </c>
      <c r="WC5" s="34">
        <v>0</v>
      </c>
      <c r="WD5" s="34">
        <v>0</v>
      </c>
      <c r="WE5" s="34">
        <v>0</v>
      </c>
      <c r="WF5" s="34">
        <v>0</v>
      </c>
      <c r="WG5" s="34">
        <v>0</v>
      </c>
      <c r="WH5" s="34">
        <v>0</v>
      </c>
      <c r="WI5" s="34">
        <v>0</v>
      </c>
      <c r="WJ5" s="34">
        <v>0</v>
      </c>
      <c r="WK5" s="34">
        <v>0</v>
      </c>
      <c r="WL5" s="34">
        <v>0</v>
      </c>
      <c r="WM5" s="34">
        <v>0</v>
      </c>
      <c r="WN5" s="34">
        <v>0</v>
      </c>
      <c r="WO5" s="34">
        <v>0</v>
      </c>
      <c r="WP5" s="34">
        <v>0</v>
      </c>
      <c r="WQ5" s="34">
        <v>0</v>
      </c>
      <c r="WR5" s="34">
        <v>0</v>
      </c>
      <c r="WS5" s="34">
        <v>0</v>
      </c>
      <c r="WT5" s="34">
        <v>0</v>
      </c>
      <c r="WU5" s="34">
        <v>0</v>
      </c>
      <c r="WV5" s="34">
        <v>0</v>
      </c>
      <c r="WW5" s="34">
        <v>0</v>
      </c>
      <c r="WX5" s="34">
        <v>0</v>
      </c>
      <c r="WY5" s="34">
        <v>0</v>
      </c>
      <c r="WZ5" s="34">
        <v>0</v>
      </c>
      <c r="XA5" s="34">
        <v>0</v>
      </c>
      <c r="XB5" s="34">
        <v>0</v>
      </c>
      <c r="XC5" s="34">
        <v>0</v>
      </c>
      <c r="XD5" s="34">
        <v>0</v>
      </c>
      <c r="XE5" s="34">
        <v>0</v>
      </c>
      <c r="XF5" s="34">
        <v>0</v>
      </c>
      <c r="XG5" s="34">
        <v>0</v>
      </c>
      <c r="XH5" s="34">
        <v>0</v>
      </c>
      <c r="XI5" s="34">
        <v>0</v>
      </c>
      <c r="XJ5" s="34">
        <v>0</v>
      </c>
      <c r="XK5" s="34">
        <v>0</v>
      </c>
      <c r="XL5" s="34">
        <v>0</v>
      </c>
      <c r="XM5" s="34">
        <v>0</v>
      </c>
      <c r="XN5" s="34">
        <v>0</v>
      </c>
      <c r="XO5" s="34">
        <v>0</v>
      </c>
      <c r="XP5" s="34">
        <v>0</v>
      </c>
      <c r="XQ5" s="34">
        <v>0</v>
      </c>
      <c r="XR5" s="34">
        <v>0</v>
      </c>
      <c r="XS5" s="34">
        <v>0</v>
      </c>
      <c r="XT5" s="34">
        <v>0</v>
      </c>
      <c r="XU5" s="34">
        <v>0</v>
      </c>
      <c r="XV5" s="34">
        <v>0</v>
      </c>
      <c r="XW5" s="34">
        <v>0</v>
      </c>
      <c r="XX5" s="34">
        <v>0</v>
      </c>
      <c r="XY5" s="34">
        <v>0</v>
      </c>
      <c r="XZ5" s="34">
        <v>0</v>
      </c>
      <c r="YA5" s="34">
        <v>0</v>
      </c>
      <c r="YB5" s="34">
        <v>0</v>
      </c>
      <c r="YC5" s="34">
        <v>0</v>
      </c>
      <c r="YD5" s="34">
        <v>0</v>
      </c>
      <c r="YE5" s="34">
        <v>0</v>
      </c>
      <c r="YF5" s="34">
        <v>0</v>
      </c>
      <c r="YG5" s="34">
        <v>0</v>
      </c>
      <c r="YH5" s="34">
        <v>0</v>
      </c>
      <c r="YI5" s="34">
        <v>0</v>
      </c>
      <c r="YJ5" s="34">
        <v>0</v>
      </c>
      <c r="YK5" s="34">
        <v>0</v>
      </c>
      <c r="YL5" s="34">
        <v>0</v>
      </c>
      <c r="YM5" s="34">
        <v>0</v>
      </c>
      <c r="YN5" s="34">
        <v>0</v>
      </c>
      <c r="YO5" s="34">
        <v>0</v>
      </c>
      <c r="YP5" s="34">
        <v>0</v>
      </c>
      <c r="YQ5" s="34">
        <v>0</v>
      </c>
      <c r="YR5" s="34">
        <v>0</v>
      </c>
      <c r="YS5" s="34">
        <v>0</v>
      </c>
      <c r="YT5" s="34">
        <v>0</v>
      </c>
      <c r="YU5" s="34">
        <v>0</v>
      </c>
      <c r="YV5" s="34">
        <v>0</v>
      </c>
      <c r="YW5" s="34">
        <v>0</v>
      </c>
      <c r="YX5" s="34">
        <v>0</v>
      </c>
      <c r="YY5" s="34">
        <v>0</v>
      </c>
      <c r="YZ5" s="34">
        <v>0</v>
      </c>
      <c r="ZA5" s="34">
        <v>0</v>
      </c>
      <c r="ZB5" s="34">
        <v>0</v>
      </c>
      <c r="ZC5" s="34">
        <v>0</v>
      </c>
      <c r="ZD5" s="34">
        <v>0</v>
      </c>
      <c r="ZE5" s="34">
        <v>0</v>
      </c>
      <c r="ZF5" s="34">
        <v>0</v>
      </c>
      <c r="ZG5" s="34">
        <v>0</v>
      </c>
      <c r="ZH5" s="34">
        <v>0</v>
      </c>
      <c r="ZI5" s="34">
        <v>0</v>
      </c>
      <c r="ZJ5" s="34">
        <v>0</v>
      </c>
      <c r="ZK5" s="34">
        <v>0</v>
      </c>
      <c r="ZL5" s="34">
        <v>0</v>
      </c>
      <c r="ZM5" s="34">
        <v>0</v>
      </c>
      <c r="ZN5" s="34">
        <v>0</v>
      </c>
      <c r="ZO5" s="34">
        <v>0</v>
      </c>
      <c r="ZP5" s="34">
        <v>0</v>
      </c>
      <c r="ZQ5" s="34">
        <v>0</v>
      </c>
      <c r="ZR5" s="34">
        <v>0</v>
      </c>
      <c r="ZS5" s="34">
        <v>0</v>
      </c>
      <c r="ZT5" s="34">
        <v>0</v>
      </c>
      <c r="ZU5" s="34">
        <v>0</v>
      </c>
      <c r="ZV5" s="34">
        <v>0</v>
      </c>
      <c r="ZW5" s="34">
        <v>0</v>
      </c>
      <c r="ZX5" s="34">
        <v>0</v>
      </c>
      <c r="ZY5" s="34">
        <v>0</v>
      </c>
      <c r="ZZ5" s="34">
        <v>0</v>
      </c>
      <c r="AAA5" s="34">
        <v>0</v>
      </c>
      <c r="AAB5" s="34">
        <v>0</v>
      </c>
      <c r="AAC5" s="34">
        <v>0</v>
      </c>
      <c r="AAD5" s="34">
        <v>0</v>
      </c>
      <c r="AAE5" s="34">
        <v>0</v>
      </c>
      <c r="AAF5" s="34">
        <v>0</v>
      </c>
      <c r="AAG5" s="34">
        <v>0</v>
      </c>
      <c r="AAH5" s="34">
        <v>0</v>
      </c>
      <c r="AAI5" s="34">
        <v>0</v>
      </c>
      <c r="AAJ5" s="34">
        <v>0</v>
      </c>
      <c r="AAK5" s="34">
        <v>0</v>
      </c>
      <c r="AAL5" s="34">
        <v>0</v>
      </c>
      <c r="AAM5" s="34">
        <v>0</v>
      </c>
      <c r="AAN5" s="34">
        <v>0</v>
      </c>
      <c r="AAO5" s="34">
        <v>0</v>
      </c>
      <c r="AAP5" s="34">
        <v>0</v>
      </c>
      <c r="AAQ5" s="34">
        <v>0</v>
      </c>
      <c r="AAR5" s="34">
        <v>0</v>
      </c>
      <c r="AAS5" s="34">
        <v>0</v>
      </c>
      <c r="AAT5" s="34">
        <v>0</v>
      </c>
      <c r="AAU5" s="34">
        <v>0</v>
      </c>
      <c r="AAV5" s="34">
        <v>0</v>
      </c>
      <c r="AAW5" s="34">
        <v>0</v>
      </c>
      <c r="AAX5" s="34">
        <v>0</v>
      </c>
      <c r="AAY5" s="34">
        <v>0</v>
      </c>
      <c r="AAZ5" s="34">
        <v>0</v>
      </c>
      <c r="ABA5" s="34">
        <v>0</v>
      </c>
      <c r="ABB5" s="34">
        <v>0</v>
      </c>
      <c r="ABC5" s="34">
        <v>0</v>
      </c>
      <c r="ABD5" s="34">
        <v>0</v>
      </c>
      <c r="ABE5" s="34">
        <v>0</v>
      </c>
      <c r="ABF5" s="34">
        <v>0</v>
      </c>
      <c r="ABG5" s="34">
        <v>0</v>
      </c>
      <c r="ABH5" s="34">
        <v>0</v>
      </c>
      <c r="ABI5" s="34">
        <v>0</v>
      </c>
      <c r="ABJ5" s="34">
        <v>0</v>
      </c>
      <c r="ABK5" s="34">
        <v>0</v>
      </c>
      <c r="ABL5" s="34">
        <v>0</v>
      </c>
      <c r="ABM5" s="34">
        <v>0</v>
      </c>
      <c r="ABN5" s="34">
        <v>0</v>
      </c>
      <c r="ABO5" s="34">
        <v>0</v>
      </c>
      <c r="ABP5" s="34">
        <v>0</v>
      </c>
      <c r="ABQ5" s="34">
        <v>0</v>
      </c>
      <c r="ABR5" s="34">
        <v>0</v>
      </c>
      <c r="ABS5" s="34">
        <v>0</v>
      </c>
      <c r="ABT5" s="34">
        <v>0</v>
      </c>
      <c r="ABU5" s="34">
        <v>0</v>
      </c>
      <c r="ABV5" s="34">
        <v>0</v>
      </c>
      <c r="ABW5" s="34">
        <v>0</v>
      </c>
      <c r="ABX5" s="34">
        <v>0</v>
      </c>
      <c r="ABY5" s="34">
        <v>0</v>
      </c>
      <c r="ABZ5" s="34">
        <v>0</v>
      </c>
      <c r="ACA5" s="34">
        <v>0</v>
      </c>
      <c r="ACB5" s="34">
        <v>0</v>
      </c>
      <c r="ACC5" s="34">
        <v>0</v>
      </c>
      <c r="ACD5" s="34">
        <v>0</v>
      </c>
      <c r="ACE5" s="34">
        <v>0</v>
      </c>
      <c r="ACF5" s="34">
        <v>0</v>
      </c>
      <c r="ACG5" s="34">
        <v>0</v>
      </c>
      <c r="ACH5" s="34">
        <v>0</v>
      </c>
      <c r="ACI5" s="34">
        <v>0</v>
      </c>
      <c r="ACJ5" s="34">
        <v>0</v>
      </c>
      <c r="ACK5" s="34">
        <v>0</v>
      </c>
      <c r="ACL5" s="34">
        <v>0</v>
      </c>
      <c r="ACM5" s="34">
        <v>0</v>
      </c>
      <c r="ACN5" s="34">
        <v>0</v>
      </c>
      <c r="ACO5" s="34">
        <v>0</v>
      </c>
      <c r="ACP5" s="34">
        <v>0</v>
      </c>
      <c r="ACQ5" s="34">
        <v>0</v>
      </c>
      <c r="ACR5" s="34">
        <v>0</v>
      </c>
      <c r="ACS5" s="34">
        <v>0</v>
      </c>
      <c r="ACT5" s="34">
        <v>0</v>
      </c>
      <c r="ACU5" s="34">
        <v>0</v>
      </c>
      <c r="ACV5" s="34">
        <v>0</v>
      </c>
      <c r="ACW5" s="34">
        <v>0</v>
      </c>
      <c r="ACX5" s="34">
        <v>0</v>
      </c>
      <c r="ACY5" s="34">
        <v>0</v>
      </c>
      <c r="ACZ5" s="34">
        <v>0</v>
      </c>
      <c r="ADA5" s="34">
        <v>0</v>
      </c>
      <c r="ADB5" s="34">
        <v>0</v>
      </c>
      <c r="ADC5" s="34">
        <v>0</v>
      </c>
      <c r="ADD5" s="34">
        <v>0</v>
      </c>
      <c r="ADE5" s="34">
        <v>0</v>
      </c>
      <c r="ADF5" s="34">
        <v>0</v>
      </c>
      <c r="ADG5" s="34">
        <v>0</v>
      </c>
      <c r="ADH5" s="34">
        <v>0</v>
      </c>
      <c r="ADI5" s="34">
        <v>0</v>
      </c>
      <c r="ADJ5" s="34">
        <v>0</v>
      </c>
      <c r="ADK5" s="34">
        <v>0</v>
      </c>
      <c r="ADL5" s="34">
        <v>0</v>
      </c>
      <c r="ADM5" s="34">
        <v>0</v>
      </c>
      <c r="ADN5" s="34">
        <v>0</v>
      </c>
      <c r="ADO5" s="34">
        <v>0</v>
      </c>
      <c r="ADP5" s="34">
        <v>0</v>
      </c>
      <c r="ADQ5" s="34">
        <v>0</v>
      </c>
      <c r="ADR5" s="34">
        <v>0</v>
      </c>
      <c r="ADS5" s="34">
        <v>0</v>
      </c>
      <c r="ADT5" s="34">
        <v>0</v>
      </c>
      <c r="ADU5" s="34">
        <v>0</v>
      </c>
      <c r="ADV5" s="34">
        <v>0</v>
      </c>
      <c r="ADW5" s="34">
        <v>0</v>
      </c>
      <c r="ADX5" s="34">
        <v>0</v>
      </c>
      <c r="ADY5" s="34">
        <v>0</v>
      </c>
      <c r="ADZ5" s="34">
        <v>0</v>
      </c>
      <c r="AEA5" s="34">
        <v>0</v>
      </c>
      <c r="AEB5" s="34">
        <v>0</v>
      </c>
      <c r="AEC5" s="34">
        <v>0</v>
      </c>
      <c r="AED5" s="34">
        <v>0</v>
      </c>
      <c r="AEE5" s="34">
        <v>0</v>
      </c>
      <c r="AEF5" s="34">
        <v>0</v>
      </c>
      <c r="AEG5" s="34">
        <v>0</v>
      </c>
      <c r="AEH5" s="34">
        <v>0</v>
      </c>
      <c r="AEI5" s="34">
        <v>0</v>
      </c>
      <c r="AEJ5" s="34">
        <v>0</v>
      </c>
      <c r="AEK5" s="34">
        <v>0</v>
      </c>
      <c r="AEL5" s="34">
        <v>0</v>
      </c>
      <c r="AEM5" s="34">
        <v>0</v>
      </c>
      <c r="AEN5" s="34">
        <v>0</v>
      </c>
      <c r="AEO5" s="34">
        <v>0</v>
      </c>
      <c r="AEP5" s="34">
        <v>0</v>
      </c>
      <c r="AEQ5" s="34">
        <v>0</v>
      </c>
      <c r="AER5" s="34">
        <v>0</v>
      </c>
      <c r="AES5" s="34">
        <v>0</v>
      </c>
      <c r="AET5" s="34">
        <v>0</v>
      </c>
      <c r="AEU5" s="34">
        <v>0</v>
      </c>
      <c r="AEV5" s="34">
        <v>0</v>
      </c>
      <c r="AEW5" s="34">
        <v>0</v>
      </c>
      <c r="AEX5" s="34">
        <v>0</v>
      </c>
      <c r="AEY5" s="34">
        <v>0</v>
      </c>
      <c r="AEZ5" s="34">
        <v>0</v>
      </c>
      <c r="AFA5" s="34">
        <v>0</v>
      </c>
      <c r="AFB5" s="34">
        <v>0</v>
      </c>
      <c r="AFC5" s="34">
        <v>0</v>
      </c>
      <c r="AFD5" s="34">
        <v>0</v>
      </c>
      <c r="AFE5" s="34">
        <v>0</v>
      </c>
      <c r="AFF5" s="34">
        <v>0</v>
      </c>
      <c r="AFG5" s="34">
        <v>0</v>
      </c>
      <c r="AFH5" s="34">
        <v>0</v>
      </c>
      <c r="AFI5" s="34">
        <v>0</v>
      </c>
      <c r="AFJ5" s="34">
        <v>0</v>
      </c>
      <c r="AFK5" s="34">
        <v>0</v>
      </c>
      <c r="AFL5" s="34">
        <v>0</v>
      </c>
      <c r="AFM5" s="34">
        <v>0</v>
      </c>
    </row>
    <row r="6" spans="1:1570">
      <c r="A6" s="34" t="s">
        <v>203</v>
      </c>
      <c r="B6" s="69">
        <v>1</v>
      </c>
      <c r="C6" s="69">
        <f>FixedParams!H6</f>
        <v>1</v>
      </c>
      <c r="D6" s="69">
        <f>C6</f>
        <v>1</v>
      </c>
      <c r="F6" s="69">
        <v>1</v>
      </c>
      <c r="G6" s="69">
        <v>1</v>
      </c>
      <c r="H6" s="69">
        <v>1</v>
      </c>
      <c r="I6" s="69">
        <v>1</v>
      </c>
      <c r="J6" s="69">
        <v>1</v>
      </c>
      <c r="K6" s="69">
        <v>1</v>
      </c>
      <c r="L6" s="69">
        <v>1</v>
      </c>
      <c r="M6" s="69">
        <v>1</v>
      </c>
      <c r="N6" s="69">
        <v>1</v>
      </c>
      <c r="O6" s="69">
        <v>1</v>
      </c>
      <c r="P6" s="69">
        <v>1</v>
      </c>
      <c r="Q6" s="69">
        <v>1</v>
      </c>
      <c r="R6" s="69">
        <v>1</v>
      </c>
      <c r="S6" s="69">
        <v>1</v>
      </c>
      <c r="T6" s="69">
        <v>1</v>
      </c>
      <c r="U6" s="69">
        <v>1</v>
      </c>
      <c r="V6" s="69">
        <v>1</v>
      </c>
      <c r="W6" s="69">
        <v>1</v>
      </c>
      <c r="X6" s="69">
        <v>1</v>
      </c>
      <c r="Y6" s="69">
        <v>1</v>
      </c>
      <c r="Z6" s="69">
        <v>1</v>
      </c>
      <c r="AA6" s="69">
        <v>1</v>
      </c>
      <c r="AB6" s="69">
        <v>1</v>
      </c>
      <c r="AC6" s="69">
        <v>1</v>
      </c>
      <c r="AD6" s="69">
        <v>1</v>
      </c>
      <c r="AE6" s="69">
        <v>1</v>
      </c>
      <c r="AF6" s="69">
        <v>1</v>
      </c>
      <c r="AG6" s="69">
        <v>1</v>
      </c>
      <c r="AH6" s="69">
        <v>1</v>
      </c>
      <c r="AI6" s="69">
        <v>1</v>
      </c>
      <c r="AJ6" s="69">
        <v>1</v>
      </c>
      <c r="AK6" s="69">
        <v>1</v>
      </c>
      <c r="AL6" s="69">
        <v>1</v>
      </c>
      <c r="AM6" s="69">
        <v>1</v>
      </c>
      <c r="AN6" s="69">
        <v>1</v>
      </c>
      <c r="AO6" s="69">
        <v>1</v>
      </c>
      <c r="AP6" s="69">
        <v>1</v>
      </c>
      <c r="AQ6" s="69">
        <v>1</v>
      </c>
      <c r="AR6" s="69">
        <v>1</v>
      </c>
      <c r="AS6" s="69">
        <v>1</v>
      </c>
      <c r="AT6" s="69">
        <v>1</v>
      </c>
      <c r="AU6" s="69">
        <v>1</v>
      </c>
      <c r="AV6" s="69">
        <v>1</v>
      </c>
      <c r="AW6" s="69">
        <v>1</v>
      </c>
      <c r="AX6" s="69">
        <v>1</v>
      </c>
      <c r="AY6" s="69">
        <v>1</v>
      </c>
      <c r="AZ6" s="69">
        <v>1</v>
      </c>
      <c r="BA6" s="69">
        <v>1</v>
      </c>
      <c r="BB6" s="69">
        <v>1</v>
      </c>
      <c r="BC6" s="69">
        <v>1</v>
      </c>
      <c r="BD6" s="69">
        <v>1</v>
      </c>
      <c r="BE6" s="69">
        <v>1</v>
      </c>
      <c r="BF6" s="69">
        <v>1</v>
      </c>
      <c r="BG6" s="69">
        <v>1</v>
      </c>
      <c r="BH6" s="69">
        <v>1</v>
      </c>
      <c r="BI6" s="69">
        <v>1</v>
      </c>
      <c r="BJ6" s="69">
        <v>1</v>
      </c>
      <c r="BK6" s="69">
        <v>1</v>
      </c>
      <c r="BL6" s="69">
        <v>1</v>
      </c>
      <c r="BM6" s="69">
        <v>1</v>
      </c>
      <c r="BN6" s="69">
        <v>1</v>
      </c>
      <c r="BO6" s="69">
        <v>1</v>
      </c>
      <c r="BP6" s="69">
        <v>1</v>
      </c>
      <c r="BQ6" s="69">
        <v>1</v>
      </c>
      <c r="BR6" s="69">
        <v>1</v>
      </c>
      <c r="BS6" s="69">
        <v>1</v>
      </c>
      <c r="BT6" s="69">
        <v>1</v>
      </c>
      <c r="BU6" s="69">
        <v>1</v>
      </c>
      <c r="BV6" s="69">
        <v>1</v>
      </c>
      <c r="BW6" s="69">
        <v>1</v>
      </c>
      <c r="BX6" s="69">
        <v>1</v>
      </c>
      <c r="BY6" s="69">
        <v>1</v>
      </c>
      <c r="BZ6" s="69">
        <v>1</v>
      </c>
      <c r="CA6" s="69">
        <v>1</v>
      </c>
      <c r="CB6" s="69">
        <v>1</v>
      </c>
      <c r="CC6" s="69">
        <v>1</v>
      </c>
      <c r="CD6" s="69">
        <v>1</v>
      </c>
      <c r="CE6" s="69">
        <v>1</v>
      </c>
      <c r="CF6" s="69">
        <v>1</v>
      </c>
      <c r="CG6" s="69">
        <v>1</v>
      </c>
      <c r="CH6" s="69">
        <v>1</v>
      </c>
      <c r="CI6" s="69">
        <v>1</v>
      </c>
      <c r="CJ6" s="69">
        <v>1</v>
      </c>
      <c r="CK6" s="69">
        <v>1</v>
      </c>
      <c r="CL6" s="69">
        <v>1</v>
      </c>
      <c r="CM6" s="69">
        <v>1</v>
      </c>
      <c r="CN6" s="69">
        <v>1</v>
      </c>
      <c r="CO6" s="69">
        <v>1</v>
      </c>
      <c r="CP6" s="69">
        <v>1</v>
      </c>
      <c r="CQ6" s="69">
        <v>1</v>
      </c>
      <c r="CR6" s="69">
        <v>1</v>
      </c>
      <c r="CS6" s="69">
        <v>1</v>
      </c>
      <c r="CT6" s="69">
        <v>1</v>
      </c>
      <c r="CU6" s="69">
        <v>1</v>
      </c>
      <c r="CV6" s="69">
        <v>1</v>
      </c>
      <c r="CW6" s="69">
        <v>1</v>
      </c>
      <c r="CX6" s="69">
        <v>1</v>
      </c>
      <c r="CY6" s="69">
        <v>1</v>
      </c>
      <c r="CZ6" s="69">
        <v>1</v>
      </c>
      <c r="DA6" s="69">
        <v>1</v>
      </c>
      <c r="DB6" s="69">
        <v>1</v>
      </c>
      <c r="DC6" s="69">
        <v>1</v>
      </c>
      <c r="DD6" s="69">
        <v>1</v>
      </c>
      <c r="DE6" s="69">
        <v>1</v>
      </c>
      <c r="DF6" s="69">
        <v>1</v>
      </c>
      <c r="DG6" s="69">
        <v>1</v>
      </c>
      <c r="DH6" s="69">
        <v>1</v>
      </c>
      <c r="DI6" s="69">
        <v>1</v>
      </c>
      <c r="DJ6" s="69">
        <v>1</v>
      </c>
      <c r="DK6" s="69">
        <v>1</v>
      </c>
      <c r="DL6" s="69">
        <v>1</v>
      </c>
      <c r="DM6" s="69">
        <v>1</v>
      </c>
      <c r="DN6" s="69">
        <v>1</v>
      </c>
      <c r="DO6" s="69">
        <v>1</v>
      </c>
      <c r="DP6" s="69">
        <v>1</v>
      </c>
      <c r="DQ6" s="69">
        <v>1</v>
      </c>
      <c r="DR6" s="69">
        <v>1</v>
      </c>
      <c r="DS6" s="69">
        <v>1</v>
      </c>
      <c r="DT6" s="69">
        <v>1</v>
      </c>
      <c r="DU6" s="69">
        <v>1</v>
      </c>
      <c r="DV6" s="69">
        <v>1</v>
      </c>
      <c r="DW6" s="69">
        <v>0</v>
      </c>
      <c r="DX6" s="69">
        <v>0</v>
      </c>
      <c r="DY6" s="69">
        <v>0</v>
      </c>
      <c r="DZ6" s="69">
        <v>0</v>
      </c>
      <c r="EA6" s="69">
        <v>1</v>
      </c>
      <c r="EB6" s="69">
        <v>0</v>
      </c>
      <c r="EC6" s="69">
        <v>0</v>
      </c>
      <c r="ED6" s="69">
        <v>0</v>
      </c>
      <c r="EE6" s="69">
        <v>0</v>
      </c>
      <c r="EF6" s="69">
        <v>1</v>
      </c>
      <c r="EG6" s="69">
        <v>0</v>
      </c>
      <c r="EH6" s="69">
        <v>0</v>
      </c>
      <c r="EI6" s="69">
        <v>0</v>
      </c>
      <c r="EJ6" s="69">
        <v>0</v>
      </c>
      <c r="EK6" s="69">
        <v>1</v>
      </c>
      <c r="EL6" s="69">
        <v>0</v>
      </c>
      <c r="EM6" s="69">
        <v>0</v>
      </c>
      <c r="EN6" s="69">
        <v>0</v>
      </c>
      <c r="EO6" s="69">
        <v>0</v>
      </c>
      <c r="EP6" s="69">
        <v>1</v>
      </c>
      <c r="EQ6" s="69">
        <v>0</v>
      </c>
      <c r="ER6" s="69">
        <v>0</v>
      </c>
      <c r="ES6" s="69">
        <v>0</v>
      </c>
      <c r="ET6" s="69">
        <v>0</v>
      </c>
      <c r="EU6" s="69">
        <v>1</v>
      </c>
      <c r="EV6" s="69">
        <v>0</v>
      </c>
      <c r="EW6" s="69">
        <v>0</v>
      </c>
      <c r="EX6" s="69">
        <v>0</v>
      </c>
      <c r="EY6" s="69">
        <v>0</v>
      </c>
      <c r="EZ6" s="69">
        <v>1</v>
      </c>
      <c r="FA6" s="69">
        <v>0</v>
      </c>
      <c r="FB6" s="69">
        <v>0</v>
      </c>
      <c r="FC6" s="69">
        <v>0</v>
      </c>
      <c r="FD6" s="69">
        <v>0</v>
      </c>
      <c r="FE6" s="69">
        <v>1</v>
      </c>
      <c r="FF6" s="69">
        <v>0</v>
      </c>
      <c r="FG6" s="69">
        <v>0</v>
      </c>
      <c r="FH6" s="69">
        <v>0</v>
      </c>
      <c r="FI6" s="69">
        <v>0</v>
      </c>
      <c r="FJ6" s="69">
        <v>1</v>
      </c>
      <c r="FK6" s="69">
        <v>0</v>
      </c>
      <c r="FL6" s="69">
        <v>0</v>
      </c>
      <c r="FM6" s="69">
        <v>0</v>
      </c>
      <c r="FN6" s="69">
        <v>0</v>
      </c>
      <c r="FO6" s="69">
        <v>1</v>
      </c>
      <c r="FP6" s="69">
        <v>0</v>
      </c>
      <c r="FQ6" s="69">
        <v>0</v>
      </c>
      <c r="FR6" s="69">
        <v>0</v>
      </c>
      <c r="FS6" s="69">
        <v>0</v>
      </c>
      <c r="FT6" s="69">
        <v>1</v>
      </c>
      <c r="FU6" s="69">
        <v>0</v>
      </c>
      <c r="FV6" s="69">
        <v>0</v>
      </c>
      <c r="FW6" s="69">
        <v>0</v>
      </c>
      <c r="FX6" s="69">
        <v>0</v>
      </c>
      <c r="FY6" s="69">
        <v>1</v>
      </c>
      <c r="FZ6" s="69">
        <v>0</v>
      </c>
      <c r="GA6" s="69">
        <v>0</v>
      </c>
      <c r="GB6" s="69">
        <v>0</v>
      </c>
      <c r="GC6" s="69">
        <v>0</v>
      </c>
      <c r="GD6" s="69">
        <v>1</v>
      </c>
      <c r="GE6" s="69">
        <v>0</v>
      </c>
      <c r="GF6" s="69">
        <v>0</v>
      </c>
      <c r="GG6" s="69">
        <v>0</v>
      </c>
      <c r="GH6" s="69">
        <v>0</v>
      </c>
      <c r="GI6" s="69">
        <v>1</v>
      </c>
      <c r="GJ6" s="69">
        <v>0</v>
      </c>
      <c r="GK6" s="69">
        <v>0</v>
      </c>
      <c r="GL6" s="69">
        <v>0</v>
      </c>
      <c r="GM6" s="69">
        <v>0</v>
      </c>
      <c r="GN6" s="69">
        <v>1</v>
      </c>
      <c r="GO6" s="69">
        <v>0</v>
      </c>
      <c r="GP6" s="69">
        <v>0</v>
      </c>
      <c r="GQ6" s="69">
        <v>0</v>
      </c>
      <c r="GR6" s="69">
        <v>0</v>
      </c>
      <c r="GS6" s="69">
        <v>1</v>
      </c>
      <c r="GT6" s="69">
        <v>0</v>
      </c>
      <c r="GU6" s="69">
        <v>0</v>
      </c>
      <c r="GV6" s="69">
        <v>0</v>
      </c>
      <c r="GW6" s="69">
        <v>0</v>
      </c>
      <c r="GX6" s="69">
        <v>1</v>
      </c>
      <c r="GY6" s="69">
        <v>0</v>
      </c>
      <c r="GZ6" s="69">
        <v>0</v>
      </c>
      <c r="HA6" s="69">
        <v>0</v>
      </c>
      <c r="HB6" s="69">
        <v>0</v>
      </c>
      <c r="HC6" s="69">
        <v>1</v>
      </c>
      <c r="HD6" s="69">
        <v>0</v>
      </c>
      <c r="HE6" s="69">
        <v>0</v>
      </c>
      <c r="HF6" s="69">
        <v>0</v>
      </c>
      <c r="HG6" s="69">
        <v>0</v>
      </c>
      <c r="HH6" s="69">
        <v>1</v>
      </c>
      <c r="HI6" s="69">
        <v>0</v>
      </c>
      <c r="HJ6" s="69">
        <v>0</v>
      </c>
      <c r="HK6" s="69">
        <v>0</v>
      </c>
      <c r="HL6" s="69">
        <v>0</v>
      </c>
      <c r="HM6" s="69">
        <v>1</v>
      </c>
      <c r="HN6" s="69">
        <v>0</v>
      </c>
      <c r="HO6" s="69">
        <v>0</v>
      </c>
      <c r="HP6" s="69">
        <v>0</v>
      </c>
      <c r="HQ6" s="69">
        <v>0</v>
      </c>
      <c r="HR6" s="69">
        <v>1</v>
      </c>
      <c r="HS6" s="69">
        <v>0</v>
      </c>
      <c r="HT6" s="69">
        <v>0</v>
      </c>
      <c r="HU6" s="69">
        <v>0</v>
      </c>
      <c r="HV6" s="69">
        <v>0</v>
      </c>
      <c r="HW6" s="69">
        <v>1</v>
      </c>
      <c r="HX6" s="69">
        <v>0</v>
      </c>
      <c r="HY6" s="69">
        <v>0</v>
      </c>
      <c r="HZ6" s="69">
        <v>0</v>
      </c>
      <c r="IA6" s="69">
        <v>0</v>
      </c>
      <c r="IB6" s="69">
        <v>1</v>
      </c>
      <c r="IC6" s="69">
        <v>0</v>
      </c>
      <c r="ID6" s="69">
        <v>0</v>
      </c>
      <c r="IE6" s="69">
        <v>0</v>
      </c>
      <c r="IF6" s="69">
        <v>0</v>
      </c>
      <c r="IG6" s="69">
        <v>1</v>
      </c>
      <c r="IH6" s="69">
        <v>0</v>
      </c>
      <c r="II6" s="69">
        <v>0</v>
      </c>
      <c r="IJ6" s="69">
        <v>0</v>
      </c>
      <c r="IK6" s="69">
        <v>0</v>
      </c>
      <c r="IL6" s="69">
        <v>1</v>
      </c>
      <c r="IM6" s="69">
        <v>1</v>
      </c>
      <c r="IN6" s="69">
        <v>1</v>
      </c>
      <c r="IO6" s="69">
        <v>1</v>
      </c>
      <c r="IP6" s="69">
        <v>1</v>
      </c>
      <c r="IQ6" s="69">
        <v>1</v>
      </c>
      <c r="IR6" s="69">
        <v>1</v>
      </c>
      <c r="IS6" s="69">
        <v>1</v>
      </c>
      <c r="IT6" s="69">
        <v>1</v>
      </c>
      <c r="IU6" s="69">
        <v>1</v>
      </c>
      <c r="IV6" s="69">
        <v>1</v>
      </c>
      <c r="IW6" s="69">
        <v>1</v>
      </c>
      <c r="IX6" s="69">
        <v>1</v>
      </c>
      <c r="IY6" s="69">
        <v>1</v>
      </c>
      <c r="IZ6" s="69">
        <v>1</v>
      </c>
      <c r="JA6" s="69">
        <v>1</v>
      </c>
      <c r="JB6" s="69">
        <v>1</v>
      </c>
      <c r="JC6" s="69">
        <v>1</v>
      </c>
      <c r="JD6" s="69">
        <v>1</v>
      </c>
      <c r="JE6" s="69">
        <v>1</v>
      </c>
      <c r="JF6" s="69">
        <v>1</v>
      </c>
      <c r="JG6" s="69">
        <v>1</v>
      </c>
      <c r="JH6" s="69">
        <v>1</v>
      </c>
      <c r="JI6" s="69">
        <v>1</v>
      </c>
      <c r="JJ6" s="69">
        <v>1</v>
      </c>
      <c r="JK6" s="69">
        <v>1</v>
      </c>
      <c r="JL6" s="69">
        <v>1</v>
      </c>
      <c r="JM6" s="69">
        <v>1</v>
      </c>
      <c r="JN6" s="69">
        <v>1</v>
      </c>
      <c r="JO6" s="69">
        <v>1</v>
      </c>
      <c r="JP6" s="69">
        <v>1</v>
      </c>
      <c r="JQ6" s="69">
        <v>1</v>
      </c>
      <c r="JR6" s="69">
        <v>1</v>
      </c>
      <c r="JS6" s="69">
        <v>1</v>
      </c>
      <c r="JT6" s="69">
        <v>1</v>
      </c>
      <c r="JU6" s="69">
        <v>1</v>
      </c>
      <c r="JV6" s="69">
        <v>1</v>
      </c>
      <c r="JW6" s="69">
        <v>1</v>
      </c>
      <c r="JX6" s="69">
        <v>1</v>
      </c>
      <c r="JY6" s="69">
        <v>1</v>
      </c>
      <c r="JZ6" s="69">
        <v>1</v>
      </c>
      <c r="KA6" s="69">
        <v>1</v>
      </c>
      <c r="KB6" s="69">
        <v>1</v>
      </c>
      <c r="KC6" s="69">
        <v>1</v>
      </c>
      <c r="KD6" s="69">
        <v>1</v>
      </c>
      <c r="KE6" s="69">
        <v>1</v>
      </c>
      <c r="KF6" s="69">
        <v>1</v>
      </c>
      <c r="KG6" s="69">
        <v>1</v>
      </c>
      <c r="KH6" s="69">
        <v>1</v>
      </c>
      <c r="KI6" s="69">
        <v>1</v>
      </c>
      <c r="KJ6" s="69">
        <v>1</v>
      </c>
      <c r="KK6" s="69">
        <v>1</v>
      </c>
      <c r="KL6" s="69">
        <v>1</v>
      </c>
      <c r="KM6" s="69">
        <v>1</v>
      </c>
      <c r="KN6" s="69">
        <v>1</v>
      </c>
      <c r="KO6" s="69">
        <v>1</v>
      </c>
      <c r="KP6" s="69">
        <v>1</v>
      </c>
      <c r="KQ6" s="69">
        <v>1</v>
      </c>
      <c r="KR6" s="69">
        <v>1</v>
      </c>
      <c r="KS6" s="69">
        <v>1</v>
      </c>
      <c r="KT6" s="69">
        <v>1</v>
      </c>
      <c r="KU6" s="69">
        <v>1</v>
      </c>
      <c r="KV6" s="69">
        <v>1</v>
      </c>
      <c r="KW6" s="69">
        <v>1</v>
      </c>
      <c r="KX6" s="69">
        <v>1</v>
      </c>
      <c r="KY6" s="69">
        <v>1</v>
      </c>
      <c r="KZ6" s="69">
        <v>1</v>
      </c>
      <c r="LA6" s="69">
        <v>1</v>
      </c>
      <c r="LB6" s="69">
        <v>1</v>
      </c>
      <c r="LC6" s="69">
        <v>1</v>
      </c>
      <c r="LD6" s="69">
        <v>1</v>
      </c>
      <c r="LE6" s="69">
        <v>1</v>
      </c>
      <c r="LF6" s="69">
        <v>1</v>
      </c>
      <c r="LG6" s="69">
        <v>1</v>
      </c>
      <c r="LH6" s="69">
        <v>1</v>
      </c>
      <c r="LI6" s="69">
        <v>1</v>
      </c>
      <c r="LJ6" s="69">
        <v>1</v>
      </c>
      <c r="LK6" s="69">
        <v>1</v>
      </c>
      <c r="LL6" s="69">
        <v>1</v>
      </c>
      <c r="LM6" s="69">
        <v>1</v>
      </c>
      <c r="LN6" s="69">
        <v>1</v>
      </c>
      <c r="LO6" s="69">
        <v>1</v>
      </c>
      <c r="LP6" s="69">
        <v>1</v>
      </c>
      <c r="LQ6" s="69">
        <v>1</v>
      </c>
      <c r="LR6" s="69">
        <v>1</v>
      </c>
      <c r="LS6" s="69">
        <v>1</v>
      </c>
      <c r="LT6" s="69">
        <v>1</v>
      </c>
      <c r="LU6" s="69">
        <v>1</v>
      </c>
      <c r="LV6" s="69">
        <v>1</v>
      </c>
      <c r="LW6" s="69">
        <v>1</v>
      </c>
      <c r="LX6" s="69">
        <v>1</v>
      </c>
      <c r="LY6" s="69">
        <v>1</v>
      </c>
      <c r="LZ6" s="69">
        <v>1</v>
      </c>
      <c r="MA6" s="69">
        <v>1</v>
      </c>
      <c r="MB6" s="69">
        <v>1</v>
      </c>
      <c r="MC6" s="69">
        <v>1</v>
      </c>
      <c r="MD6" s="69">
        <v>1</v>
      </c>
      <c r="ME6" s="69">
        <v>1</v>
      </c>
      <c r="MF6" s="69">
        <v>1</v>
      </c>
      <c r="MG6" s="69">
        <v>1</v>
      </c>
      <c r="MH6" s="69">
        <v>1</v>
      </c>
      <c r="MI6" s="69">
        <v>1</v>
      </c>
      <c r="MJ6" s="69">
        <v>1</v>
      </c>
      <c r="MK6" s="69">
        <v>1</v>
      </c>
      <c r="ML6" s="69">
        <v>1</v>
      </c>
      <c r="MM6" s="69">
        <v>1</v>
      </c>
      <c r="MN6" s="69">
        <v>1</v>
      </c>
      <c r="MO6" s="69">
        <v>1</v>
      </c>
      <c r="MP6" s="69">
        <v>1</v>
      </c>
      <c r="MQ6" s="69">
        <v>1</v>
      </c>
      <c r="MR6" s="69">
        <v>1</v>
      </c>
      <c r="MS6" s="69">
        <v>1</v>
      </c>
      <c r="MT6" s="69">
        <v>1</v>
      </c>
      <c r="MU6" s="69">
        <v>1</v>
      </c>
      <c r="MV6" s="69">
        <v>1</v>
      </c>
      <c r="MW6" s="69">
        <v>1</v>
      </c>
      <c r="MX6" s="69">
        <v>1</v>
      </c>
      <c r="MY6" s="69">
        <v>1</v>
      </c>
      <c r="MZ6" s="69">
        <v>1</v>
      </c>
      <c r="NA6" s="69">
        <v>1</v>
      </c>
      <c r="NB6" s="69">
        <v>1</v>
      </c>
      <c r="NC6" s="69">
        <v>1</v>
      </c>
      <c r="ND6" s="69">
        <v>1</v>
      </c>
      <c r="NE6" s="69">
        <v>1</v>
      </c>
      <c r="NF6" s="69">
        <v>1</v>
      </c>
      <c r="NG6" s="69">
        <v>1</v>
      </c>
      <c r="NH6" s="69">
        <v>1</v>
      </c>
      <c r="NI6" s="69">
        <v>1</v>
      </c>
      <c r="NJ6" s="69">
        <v>1</v>
      </c>
      <c r="NK6" s="69">
        <v>1</v>
      </c>
      <c r="NL6" s="69">
        <v>1</v>
      </c>
      <c r="NM6" s="69">
        <v>1</v>
      </c>
      <c r="NN6" s="69">
        <v>1</v>
      </c>
      <c r="NO6" s="69">
        <v>1</v>
      </c>
      <c r="NP6" s="69">
        <v>1</v>
      </c>
      <c r="NQ6" s="69">
        <v>1</v>
      </c>
      <c r="NR6" s="69">
        <v>1</v>
      </c>
      <c r="NS6" s="69">
        <v>1</v>
      </c>
      <c r="NT6" s="69">
        <v>1</v>
      </c>
      <c r="NU6" s="69">
        <v>1</v>
      </c>
      <c r="NV6" s="69">
        <v>1</v>
      </c>
      <c r="NW6" s="69">
        <v>1</v>
      </c>
      <c r="NX6" s="69">
        <v>1</v>
      </c>
      <c r="NY6" s="69">
        <v>1</v>
      </c>
      <c r="NZ6" s="69">
        <v>1</v>
      </c>
      <c r="OA6" s="69">
        <v>1</v>
      </c>
      <c r="OB6" s="69">
        <v>1</v>
      </c>
      <c r="OC6" s="69">
        <v>1</v>
      </c>
      <c r="OD6" s="69">
        <v>1</v>
      </c>
      <c r="OE6" s="69">
        <v>1</v>
      </c>
      <c r="OF6" s="69">
        <v>1</v>
      </c>
      <c r="OG6" s="69">
        <v>1</v>
      </c>
      <c r="OH6" s="69">
        <v>1</v>
      </c>
      <c r="OI6" s="69">
        <v>1</v>
      </c>
      <c r="OJ6" s="69">
        <v>1</v>
      </c>
      <c r="OK6" s="69">
        <v>1</v>
      </c>
      <c r="OL6" s="69">
        <v>1</v>
      </c>
      <c r="OM6" s="69">
        <v>1</v>
      </c>
      <c r="ON6" s="69">
        <v>1</v>
      </c>
      <c r="OO6" s="69">
        <v>1</v>
      </c>
      <c r="OP6" s="69">
        <v>1</v>
      </c>
      <c r="OQ6" s="69">
        <v>1</v>
      </c>
      <c r="OR6" s="69">
        <v>1</v>
      </c>
      <c r="OS6" s="69">
        <v>1</v>
      </c>
      <c r="OT6" s="69">
        <v>1</v>
      </c>
      <c r="OU6" s="69">
        <v>1</v>
      </c>
      <c r="OV6" s="69">
        <v>1</v>
      </c>
      <c r="OW6" s="69">
        <v>1</v>
      </c>
      <c r="OX6" s="69">
        <v>1</v>
      </c>
      <c r="OY6" s="69">
        <v>1</v>
      </c>
      <c r="OZ6" s="69">
        <v>1</v>
      </c>
      <c r="PA6" s="69">
        <v>1</v>
      </c>
      <c r="PB6" s="69">
        <v>1</v>
      </c>
      <c r="PC6" s="69">
        <v>1</v>
      </c>
      <c r="PD6" s="69">
        <v>1</v>
      </c>
      <c r="PE6" s="69">
        <v>1</v>
      </c>
      <c r="PF6" s="69">
        <v>1</v>
      </c>
      <c r="PG6" s="69">
        <v>1</v>
      </c>
      <c r="PH6" s="69">
        <v>1</v>
      </c>
      <c r="PI6" s="69">
        <v>1</v>
      </c>
      <c r="PJ6" s="69">
        <v>1</v>
      </c>
      <c r="PK6" s="69">
        <v>1</v>
      </c>
      <c r="PL6" s="69">
        <v>1</v>
      </c>
      <c r="PM6" s="69">
        <v>1</v>
      </c>
      <c r="PN6" s="69">
        <v>1</v>
      </c>
      <c r="PO6" s="69">
        <v>1</v>
      </c>
      <c r="PP6" s="69">
        <v>1</v>
      </c>
      <c r="PQ6" s="69">
        <v>1</v>
      </c>
      <c r="PR6" s="69">
        <v>1</v>
      </c>
      <c r="PS6" s="69">
        <v>1</v>
      </c>
      <c r="PT6" s="69">
        <v>1</v>
      </c>
      <c r="PU6" s="69">
        <v>1</v>
      </c>
      <c r="PV6" s="69">
        <v>1</v>
      </c>
      <c r="PW6" s="69">
        <v>1</v>
      </c>
      <c r="PX6" s="69">
        <v>1</v>
      </c>
      <c r="PY6" s="69">
        <v>1</v>
      </c>
      <c r="PZ6" s="69">
        <v>1</v>
      </c>
      <c r="QA6" s="69">
        <v>1</v>
      </c>
      <c r="QB6" s="69">
        <v>1</v>
      </c>
      <c r="QC6" s="69">
        <v>1</v>
      </c>
      <c r="QD6" s="69">
        <v>1</v>
      </c>
      <c r="QE6" s="69">
        <v>1</v>
      </c>
      <c r="QF6" s="69">
        <v>1</v>
      </c>
      <c r="QG6" s="69">
        <v>1</v>
      </c>
      <c r="QH6" s="69">
        <v>1</v>
      </c>
      <c r="QI6" s="69">
        <v>1</v>
      </c>
      <c r="QJ6" s="69">
        <v>1</v>
      </c>
      <c r="QK6" s="69">
        <v>1</v>
      </c>
      <c r="QL6" s="69">
        <v>1</v>
      </c>
      <c r="QM6" s="69">
        <v>1</v>
      </c>
      <c r="QN6" s="69">
        <v>1</v>
      </c>
      <c r="QO6" s="69">
        <v>1</v>
      </c>
      <c r="QP6" s="69">
        <v>1</v>
      </c>
      <c r="QQ6" s="69">
        <v>1</v>
      </c>
      <c r="QR6" s="69">
        <v>1</v>
      </c>
      <c r="QS6" s="69">
        <v>1</v>
      </c>
      <c r="QT6" s="69">
        <v>1</v>
      </c>
      <c r="QU6" s="69">
        <v>1</v>
      </c>
      <c r="QV6" s="69">
        <v>1</v>
      </c>
      <c r="QW6" s="69">
        <v>1</v>
      </c>
      <c r="QX6" s="69">
        <v>1</v>
      </c>
      <c r="QY6" s="69">
        <v>1</v>
      </c>
      <c r="QZ6" s="69">
        <v>1</v>
      </c>
      <c r="RA6" s="69">
        <v>1</v>
      </c>
      <c r="RB6" s="69">
        <v>1</v>
      </c>
      <c r="RC6" s="69">
        <v>1</v>
      </c>
      <c r="RD6" s="69">
        <v>1</v>
      </c>
      <c r="RE6" s="69">
        <v>1</v>
      </c>
      <c r="RF6" s="69">
        <v>1</v>
      </c>
      <c r="RG6" s="69">
        <v>1</v>
      </c>
      <c r="RH6" s="69">
        <v>1</v>
      </c>
      <c r="RI6" s="69">
        <v>1</v>
      </c>
      <c r="RJ6" s="69">
        <v>1</v>
      </c>
      <c r="RK6" s="69">
        <v>1</v>
      </c>
      <c r="RL6" s="69">
        <v>1</v>
      </c>
      <c r="RM6" s="69">
        <v>1</v>
      </c>
      <c r="RN6" s="69">
        <v>1</v>
      </c>
      <c r="RO6" s="69">
        <v>1</v>
      </c>
      <c r="RP6" s="69">
        <v>1</v>
      </c>
      <c r="RQ6" s="69">
        <v>1</v>
      </c>
      <c r="RR6" s="69">
        <v>1</v>
      </c>
      <c r="RS6" s="69">
        <v>1</v>
      </c>
      <c r="RT6" s="69">
        <v>1</v>
      </c>
      <c r="RU6" s="69">
        <v>1</v>
      </c>
      <c r="RV6" s="69">
        <v>1</v>
      </c>
      <c r="RW6" s="69">
        <v>1</v>
      </c>
      <c r="RX6" s="69">
        <v>1</v>
      </c>
      <c r="RY6" s="69">
        <v>1</v>
      </c>
      <c r="RZ6" s="69">
        <v>1</v>
      </c>
      <c r="SA6" s="69">
        <v>1</v>
      </c>
      <c r="SB6" s="69">
        <v>1</v>
      </c>
      <c r="SC6" s="69">
        <v>1</v>
      </c>
      <c r="SD6" s="69">
        <v>1</v>
      </c>
      <c r="SE6" s="69">
        <v>1</v>
      </c>
      <c r="SF6" s="69">
        <v>1</v>
      </c>
      <c r="SG6" s="69">
        <v>1</v>
      </c>
      <c r="SH6" s="69">
        <v>1</v>
      </c>
      <c r="SI6" s="69">
        <v>1</v>
      </c>
      <c r="SJ6" s="69">
        <v>1</v>
      </c>
      <c r="SK6" s="69">
        <v>1</v>
      </c>
      <c r="SL6" s="69">
        <v>1</v>
      </c>
      <c r="SM6" s="69">
        <v>1</v>
      </c>
      <c r="SN6" s="69">
        <v>1</v>
      </c>
      <c r="SO6" s="69">
        <v>1</v>
      </c>
      <c r="SP6" s="69">
        <v>1</v>
      </c>
      <c r="SQ6" s="69">
        <v>1</v>
      </c>
      <c r="SR6" s="69">
        <v>1</v>
      </c>
      <c r="SS6" s="69">
        <v>1</v>
      </c>
      <c r="ST6" s="69">
        <v>1</v>
      </c>
      <c r="SU6" s="69">
        <v>1</v>
      </c>
      <c r="SV6" s="69">
        <v>1</v>
      </c>
      <c r="SW6" s="69">
        <v>1</v>
      </c>
      <c r="SX6" s="69">
        <v>1</v>
      </c>
      <c r="SY6" s="69">
        <v>1</v>
      </c>
      <c r="SZ6" s="69">
        <v>1</v>
      </c>
      <c r="TA6" s="69">
        <v>1</v>
      </c>
      <c r="TB6" s="69">
        <v>1</v>
      </c>
      <c r="TC6" s="69">
        <v>1</v>
      </c>
      <c r="TD6" s="69">
        <v>1</v>
      </c>
      <c r="TE6" s="69">
        <v>1</v>
      </c>
      <c r="TF6" s="69">
        <v>1</v>
      </c>
      <c r="TG6" s="69">
        <v>1</v>
      </c>
      <c r="TH6" s="69">
        <v>1</v>
      </c>
      <c r="TI6" s="69">
        <v>1</v>
      </c>
      <c r="TJ6" s="69">
        <v>1</v>
      </c>
      <c r="TK6" s="69">
        <v>1</v>
      </c>
      <c r="TL6" s="69">
        <v>1</v>
      </c>
      <c r="TM6" s="69">
        <v>1</v>
      </c>
      <c r="TN6" s="69">
        <v>1</v>
      </c>
      <c r="TO6" s="69">
        <v>1</v>
      </c>
      <c r="TP6" s="69">
        <v>1</v>
      </c>
      <c r="TQ6" s="69">
        <v>1</v>
      </c>
      <c r="TR6" s="69">
        <v>1</v>
      </c>
      <c r="TS6" s="69">
        <v>1</v>
      </c>
      <c r="TT6" s="69">
        <v>1</v>
      </c>
      <c r="TU6" s="69">
        <v>1</v>
      </c>
      <c r="TV6" s="69">
        <v>1</v>
      </c>
      <c r="TW6" s="69">
        <v>1</v>
      </c>
      <c r="TX6" s="69">
        <v>1</v>
      </c>
      <c r="TY6" s="69">
        <v>1</v>
      </c>
      <c r="TZ6" s="69">
        <v>1</v>
      </c>
      <c r="UA6" s="69">
        <v>1</v>
      </c>
      <c r="UB6" s="69">
        <v>1</v>
      </c>
      <c r="UC6" s="69">
        <v>1</v>
      </c>
      <c r="UD6" s="69">
        <v>1</v>
      </c>
      <c r="UE6" s="69">
        <v>1</v>
      </c>
      <c r="UF6" s="69">
        <v>1</v>
      </c>
      <c r="UG6" s="69">
        <v>1</v>
      </c>
      <c r="UH6" s="69">
        <v>1</v>
      </c>
      <c r="UI6" s="69">
        <v>1</v>
      </c>
      <c r="UJ6" s="69">
        <v>1</v>
      </c>
      <c r="UK6" s="69">
        <v>1</v>
      </c>
      <c r="UL6" s="69">
        <v>1</v>
      </c>
      <c r="UM6" s="69">
        <v>1</v>
      </c>
      <c r="UN6" s="69">
        <v>1</v>
      </c>
      <c r="UO6" s="69">
        <v>1</v>
      </c>
      <c r="UP6" s="69">
        <v>1</v>
      </c>
      <c r="UQ6" s="69">
        <v>1</v>
      </c>
      <c r="UR6" s="69">
        <v>1</v>
      </c>
      <c r="US6" s="69">
        <v>1</v>
      </c>
      <c r="UT6" s="69">
        <v>1</v>
      </c>
      <c r="UU6" s="69">
        <v>1</v>
      </c>
      <c r="UV6" s="69">
        <v>1</v>
      </c>
      <c r="UW6" s="69">
        <v>1</v>
      </c>
      <c r="UX6" s="69">
        <v>1</v>
      </c>
      <c r="UY6" s="69">
        <v>1</v>
      </c>
      <c r="UZ6" s="69">
        <v>1</v>
      </c>
      <c r="VA6" s="69">
        <v>1</v>
      </c>
      <c r="VB6" s="69">
        <v>1</v>
      </c>
      <c r="VC6" s="69">
        <v>1</v>
      </c>
      <c r="VD6" s="69">
        <v>1</v>
      </c>
      <c r="VE6" s="69">
        <v>1</v>
      </c>
      <c r="VF6" s="69">
        <v>1</v>
      </c>
      <c r="VG6" s="69">
        <v>1</v>
      </c>
      <c r="VH6" s="69">
        <v>1</v>
      </c>
      <c r="VI6" s="69">
        <v>1</v>
      </c>
      <c r="VJ6" s="69">
        <v>1</v>
      </c>
      <c r="VK6" s="69">
        <v>1</v>
      </c>
      <c r="VL6" s="69">
        <v>1</v>
      </c>
      <c r="VM6" s="69">
        <v>1</v>
      </c>
      <c r="VN6" s="69">
        <v>1</v>
      </c>
      <c r="VO6" s="69">
        <v>1</v>
      </c>
      <c r="VP6" s="69">
        <v>1</v>
      </c>
      <c r="VQ6" s="69">
        <v>1</v>
      </c>
      <c r="VR6" s="69">
        <v>1</v>
      </c>
      <c r="VS6" s="69">
        <v>1</v>
      </c>
      <c r="VT6" s="69">
        <v>1</v>
      </c>
      <c r="VU6" s="69">
        <v>1</v>
      </c>
      <c r="VV6" s="69">
        <v>1</v>
      </c>
      <c r="VW6" s="69">
        <v>1</v>
      </c>
      <c r="VX6" s="69">
        <v>1</v>
      </c>
      <c r="VY6" s="69">
        <v>1</v>
      </c>
      <c r="VZ6" s="69">
        <v>1</v>
      </c>
      <c r="WA6" s="69">
        <v>1</v>
      </c>
      <c r="WB6" s="69">
        <v>1</v>
      </c>
      <c r="WC6" s="69">
        <v>1</v>
      </c>
      <c r="WD6" s="69">
        <v>1</v>
      </c>
      <c r="WE6" s="69">
        <v>1</v>
      </c>
      <c r="WF6" s="69">
        <v>1</v>
      </c>
      <c r="WG6" s="69">
        <v>1</v>
      </c>
      <c r="WH6" s="69">
        <v>1</v>
      </c>
      <c r="WI6" s="69">
        <v>1</v>
      </c>
      <c r="WJ6" s="69">
        <v>1</v>
      </c>
      <c r="WK6" s="69">
        <v>1</v>
      </c>
      <c r="WL6" s="69">
        <v>1</v>
      </c>
      <c r="WM6" s="69">
        <v>1</v>
      </c>
      <c r="WN6" s="69">
        <v>1</v>
      </c>
      <c r="WO6" s="69">
        <v>1</v>
      </c>
      <c r="WP6" s="69">
        <v>1</v>
      </c>
      <c r="WQ6" s="69">
        <v>1</v>
      </c>
      <c r="WR6" s="69">
        <v>1</v>
      </c>
      <c r="WS6" s="69">
        <v>1</v>
      </c>
      <c r="WT6" s="69">
        <v>1</v>
      </c>
      <c r="WU6" s="69">
        <v>1</v>
      </c>
      <c r="WV6" s="69">
        <v>1</v>
      </c>
      <c r="WW6" s="69">
        <v>1</v>
      </c>
      <c r="WX6" s="69">
        <v>1</v>
      </c>
      <c r="WY6" s="69">
        <v>1</v>
      </c>
      <c r="WZ6" s="69">
        <v>1</v>
      </c>
      <c r="XA6" s="69">
        <v>1</v>
      </c>
      <c r="XB6" s="69">
        <v>1</v>
      </c>
      <c r="XC6" s="69">
        <v>1</v>
      </c>
      <c r="XD6" s="69">
        <v>1</v>
      </c>
      <c r="XE6" s="69">
        <v>1</v>
      </c>
      <c r="XF6" s="69">
        <v>1</v>
      </c>
      <c r="XG6" s="69">
        <v>1</v>
      </c>
      <c r="XH6" s="69">
        <v>1</v>
      </c>
      <c r="XI6" s="69">
        <v>1</v>
      </c>
      <c r="XJ6" s="69">
        <v>1</v>
      </c>
      <c r="XK6" s="69">
        <v>1</v>
      </c>
      <c r="XL6" s="69">
        <v>1</v>
      </c>
      <c r="XM6" s="69">
        <v>1</v>
      </c>
      <c r="XN6" s="69">
        <v>1</v>
      </c>
      <c r="XO6" s="69">
        <v>1</v>
      </c>
      <c r="XP6" s="69">
        <v>1</v>
      </c>
      <c r="XQ6" s="69">
        <v>1</v>
      </c>
      <c r="XR6" s="69">
        <v>1</v>
      </c>
      <c r="XS6" s="69">
        <v>1</v>
      </c>
      <c r="XT6" s="69">
        <v>1</v>
      </c>
      <c r="XU6" s="69">
        <v>1</v>
      </c>
      <c r="XV6" s="69">
        <v>1</v>
      </c>
      <c r="XW6" s="69">
        <v>1</v>
      </c>
      <c r="XX6" s="69">
        <v>1</v>
      </c>
      <c r="XY6" s="69">
        <v>1</v>
      </c>
      <c r="XZ6" s="69">
        <v>1</v>
      </c>
      <c r="YA6" s="69">
        <v>1</v>
      </c>
      <c r="YB6" s="69">
        <v>1</v>
      </c>
      <c r="YC6" s="69">
        <v>1</v>
      </c>
      <c r="YD6" s="69">
        <v>1</v>
      </c>
      <c r="YE6" s="69">
        <v>1</v>
      </c>
      <c r="YF6" s="69">
        <v>1</v>
      </c>
      <c r="YG6" s="69">
        <v>1</v>
      </c>
      <c r="YH6" s="69">
        <v>1</v>
      </c>
      <c r="YI6" s="69">
        <v>1</v>
      </c>
      <c r="YJ6" s="69">
        <v>1</v>
      </c>
      <c r="YK6" s="69">
        <v>1</v>
      </c>
      <c r="YL6" s="69">
        <v>1</v>
      </c>
      <c r="YM6" s="69">
        <v>1</v>
      </c>
      <c r="YN6" s="69">
        <v>1</v>
      </c>
      <c r="YO6" s="69">
        <v>1</v>
      </c>
      <c r="YP6" s="69">
        <v>1</v>
      </c>
      <c r="YQ6" s="69">
        <v>1</v>
      </c>
      <c r="YR6" s="69">
        <v>1</v>
      </c>
      <c r="YS6" s="69">
        <v>1</v>
      </c>
      <c r="YT6" s="69">
        <v>1</v>
      </c>
      <c r="YU6" s="69">
        <v>1</v>
      </c>
      <c r="YV6" s="69">
        <v>1</v>
      </c>
      <c r="YW6" s="69">
        <v>1</v>
      </c>
      <c r="YX6" s="69">
        <v>1</v>
      </c>
      <c r="YY6" s="69">
        <v>1</v>
      </c>
      <c r="YZ6" s="69">
        <v>1</v>
      </c>
      <c r="ZA6" s="69">
        <v>1</v>
      </c>
      <c r="ZB6" s="69">
        <v>1</v>
      </c>
      <c r="ZC6" s="69">
        <v>1</v>
      </c>
      <c r="ZD6" s="69">
        <v>1</v>
      </c>
      <c r="ZE6" s="69">
        <v>1</v>
      </c>
      <c r="ZF6" s="69">
        <v>1</v>
      </c>
      <c r="ZG6" s="69">
        <v>1</v>
      </c>
      <c r="ZH6" s="69">
        <v>1</v>
      </c>
      <c r="ZI6" s="69">
        <v>1</v>
      </c>
      <c r="ZJ6" s="69">
        <v>1</v>
      </c>
      <c r="ZK6" s="69">
        <v>1</v>
      </c>
      <c r="ZL6" s="69">
        <v>1</v>
      </c>
      <c r="ZM6" s="69">
        <v>1</v>
      </c>
      <c r="ZN6" s="69">
        <v>1</v>
      </c>
      <c r="ZO6" s="69">
        <v>1</v>
      </c>
      <c r="ZP6" s="69">
        <v>1</v>
      </c>
      <c r="ZQ6" s="69">
        <v>1</v>
      </c>
      <c r="ZR6" s="69">
        <v>1</v>
      </c>
      <c r="ZS6" s="69">
        <v>1</v>
      </c>
      <c r="ZT6" s="69">
        <v>1</v>
      </c>
      <c r="ZU6" s="69">
        <v>1</v>
      </c>
      <c r="ZV6" s="69">
        <v>1</v>
      </c>
      <c r="ZW6" s="69">
        <v>1</v>
      </c>
      <c r="ZX6" s="69">
        <v>1</v>
      </c>
      <c r="ZY6" s="69">
        <v>1</v>
      </c>
      <c r="ZZ6" s="69">
        <v>1</v>
      </c>
      <c r="AAA6" s="69">
        <v>1</v>
      </c>
      <c r="AAB6" s="69">
        <v>1</v>
      </c>
      <c r="AAC6" s="69">
        <v>1</v>
      </c>
      <c r="AAD6" s="69">
        <v>1</v>
      </c>
      <c r="AAE6" s="69">
        <v>1</v>
      </c>
      <c r="AAF6" s="69">
        <v>1</v>
      </c>
      <c r="AAG6" s="69">
        <v>1</v>
      </c>
      <c r="AAH6" s="69">
        <v>1</v>
      </c>
      <c r="AAI6" s="69">
        <v>1</v>
      </c>
      <c r="AAJ6" s="69">
        <v>1</v>
      </c>
      <c r="AAK6" s="69">
        <v>1</v>
      </c>
      <c r="AAL6" s="69">
        <v>1</v>
      </c>
      <c r="AAM6" s="69">
        <v>1</v>
      </c>
      <c r="AAN6" s="69">
        <v>1</v>
      </c>
      <c r="AAO6" s="69">
        <v>1</v>
      </c>
      <c r="AAP6" s="69">
        <v>1</v>
      </c>
      <c r="AAQ6" s="69">
        <v>1</v>
      </c>
      <c r="AAR6" s="69">
        <v>1</v>
      </c>
      <c r="AAS6" s="69">
        <v>1</v>
      </c>
      <c r="AAT6" s="69">
        <v>1</v>
      </c>
      <c r="AAU6" s="69">
        <v>1</v>
      </c>
      <c r="AAV6" s="69">
        <v>1</v>
      </c>
      <c r="AAW6" s="69">
        <v>1</v>
      </c>
      <c r="AAX6" s="69">
        <v>1</v>
      </c>
      <c r="AAY6" s="69">
        <v>0</v>
      </c>
      <c r="AAZ6" s="69">
        <v>0</v>
      </c>
      <c r="ABA6" s="69">
        <v>0</v>
      </c>
      <c r="ABB6" s="69">
        <v>0</v>
      </c>
      <c r="ABC6" s="69">
        <v>1</v>
      </c>
      <c r="ABD6" s="69">
        <v>0</v>
      </c>
      <c r="ABE6" s="69">
        <v>0</v>
      </c>
      <c r="ABF6" s="69">
        <v>0</v>
      </c>
      <c r="ABG6" s="69">
        <v>0</v>
      </c>
      <c r="ABH6" s="69">
        <v>1</v>
      </c>
      <c r="ABI6" s="69">
        <v>0</v>
      </c>
      <c r="ABJ6" s="69">
        <v>0</v>
      </c>
      <c r="ABK6" s="69">
        <v>0</v>
      </c>
      <c r="ABL6" s="69">
        <v>0</v>
      </c>
      <c r="ABM6" s="69">
        <v>1</v>
      </c>
      <c r="ABN6" s="69">
        <v>0</v>
      </c>
      <c r="ABO6" s="69">
        <v>0</v>
      </c>
      <c r="ABP6" s="69">
        <v>0</v>
      </c>
      <c r="ABQ6" s="69">
        <v>0</v>
      </c>
      <c r="ABR6" s="69">
        <v>1</v>
      </c>
      <c r="ABS6" s="69">
        <v>0</v>
      </c>
      <c r="ABT6" s="69">
        <v>0</v>
      </c>
      <c r="ABU6" s="69">
        <v>0</v>
      </c>
      <c r="ABV6" s="69">
        <v>0</v>
      </c>
      <c r="ABW6" s="69">
        <v>1</v>
      </c>
      <c r="ABX6" s="69">
        <v>0</v>
      </c>
      <c r="ABY6" s="69">
        <v>0</v>
      </c>
      <c r="ABZ6" s="69">
        <v>0</v>
      </c>
      <c r="ACA6" s="69">
        <v>0</v>
      </c>
      <c r="ACB6" s="69">
        <v>1</v>
      </c>
      <c r="ACC6" s="69">
        <v>0</v>
      </c>
      <c r="ACD6" s="69">
        <v>0</v>
      </c>
      <c r="ACE6" s="69">
        <v>0</v>
      </c>
      <c r="ACF6" s="69">
        <v>0</v>
      </c>
      <c r="ACG6" s="69">
        <v>1</v>
      </c>
      <c r="ACH6" s="69">
        <v>0</v>
      </c>
      <c r="ACI6" s="69">
        <v>0</v>
      </c>
      <c r="ACJ6" s="69">
        <v>0</v>
      </c>
      <c r="ACK6" s="69">
        <v>0</v>
      </c>
      <c r="ACL6" s="69">
        <v>1</v>
      </c>
      <c r="ACM6" s="69">
        <v>0</v>
      </c>
      <c r="ACN6" s="69">
        <v>0</v>
      </c>
      <c r="ACO6" s="69">
        <v>0</v>
      </c>
      <c r="ACP6" s="69">
        <v>0</v>
      </c>
      <c r="ACQ6" s="69">
        <v>1</v>
      </c>
      <c r="ACR6" s="69">
        <v>0</v>
      </c>
      <c r="ACS6" s="69">
        <v>0</v>
      </c>
      <c r="ACT6" s="69">
        <v>0</v>
      </c>
      <c r="ACU6" s="69">
        <v>0</v>
      </c>
      <c r="ACV6" s="69">
        <v>1</v>
      </c>
      <c r="ACW6" s="69">
        <v>0</v>
      </c>
      <c r="ACX6" s="69">
        <v>0</v>
      </c>
      <c r="ACY6" s="69">
        <v>0</v>
      </c>
      <c r="ACZ6" s="69">
        <v>0</v>
      </c>
      <c r="ADA6" s="69">
        <v>1</v>
      </c>
      <c r="ADB6" s="69">
        <v>0</v>
      </c>
      <c r="ADC6" s="69">
        <v>0</v>
      </c>
      <c r="ADD6" s="69">
        <v>0</v>
      </c>
      <c r="ADE6" s="69">
        <v>0</v>
      </c>
      <c r="ADF6" s="69">
        <v>1</v>
      </c>
      <c r="ADG6" s="69">
        <v>0</v>
      </c>
      <c r="ADH6" s="69">
        <v>0</v>
      </c>
      <c r="ADI6" s="69">
        <v>0</v>
      </c>
      <c r="ADJ6" s="69">
        <v>0</v>
      </c>
      <c r="ADK6" s="69">
        <v>1</v>
      </c>
      <c r="ADL6" s="69">
        <v>0</v>
      </c>
      <c r="ADM6" s="69">
        <v>0</v>
      </c>
      <c r="ADN6" s="69">
        <v>0</v>
      </c>
      <c r="ADO6" s="69">
        <v>0</v>
      </c>
      <c r="ADP6" s="69">
        <v>1</v>
      </c>
      <c r="ADQ6" s="69">
        <v>0</v>
      </c>
      <c r="ADR6" s="69">
        <v>0</v>
      </c>
      <c r="ADS6" s="69">
        <v>0</v>
      </c>
      <c r="ADT6" s="69">
        <v>0</v>
      </c>
      <c r="ADU6" s="69">
        <v>1</v>
      </c>
      <c r="ADV6" s="69">
        <v>0</v>
      </c>
      <c r="ADW6" s="69">
        <v>0</v>
      </c>
      <c r="ADX6" s="69">
        <v>0</v>
      </c>
      <c r="ADY6" s="69">
        <v>0</v>
      </c>
      <c r="ADZ6" s="69">
        <v>1</v>
      </c>
      <c r="AEA6" s="69">
        <v>0</v>
      </c>
      <c r="AEB6" s="69">
        <v>0</v>
      </c>
      <c r="AEC6" s="69">
        <v>0</v>
      </c>
      <c r="AED6" s="69">
        <v>0</v>
      </c>
      <c r="AEE6" s="69">
        <v>1</v>
      </c>
      <c r="AEF6" s="69">
        <v>0</v>
      </c>
      <c r="AEG6" s="69">
        <v>0</v>
      </c>
      <c r="AEH6" s="69">
        <v>0</v>
      </c>
      <c r="AEI6" s="69">
        <v>0</v>
      </c>
      <c r="AEJ6" s="69">
        <v>1</v>
      </c>
      <c r="AEK6" s="69">
        <v>0</v>
      </c>
      <c r="AEL6" s="69">
        <v>0</v>
      </c>
      <c r="AEM6" s="69">
        <v>0</v>
      </c>
      <c r="AEN6" s="69">
        <v>0</v>
      </c>
      <c r="AEO6" s="69">
        <v>1</v>
      </c>
      <c r="AEP6" s="69">
        <v>0</v>
      </c>
      <c r="AEQ6" s="69">
        <v>0</v>
      </c>
      <c r="AER6" s="69">
        <v>0</v>
      </c>
      <c r="AES6" s="69">
        <v>0</v>
      </c>
      <c r="AET6" s="69">
        <v>1</v>
      </c>
      <c r="AEU6" s="69">
        <v>0</v>
      </c>
      <c r="AEV6" s="69">
        <v>0</v>
      </c>
      <c r="AEW6" s="69">
        <v>0</v>
      </c>
      <c r="AEX6" s="69">
        <v>0</v>
      </c>
      <c r="AEY6" s="69">
        <v>1</v>
      </c>
      <c r="AEZ6" s="69">
        <v>0</v>
      </c>
      <c r="AFA6" s="69">
        <v>0</v>
      </c>
      <c r="AFB6" s="69">
        <v>0</v>
      </c>
      <c r="AFC6" s="69">
        <v>0</v>
      </c>
      <c r="AFD6" s="69">
        <v>1</v>
      </c>
      <c r="AFE6" s="69">
        <v>0</v>
      </c>
      <c r="AFF6" s="69">
        <v>0</v>
      </c>
      <c r="AFG6" s="69">
        <v>0</v>
      </c>
      <c r="AFH6" s="69">
        <v>0</v>
      </c>
      <c r="AFI6" s="69">
        <v>1</v>
      </c>
      <c r="AFJ6" s="69">
        <v>0</v>
      </c>
      <c r="AFK6" s="69">
        <v>0</v>
      </c>
      <c r="AFL6" s="69">
        <v>0</v>
      </c>
      <c r="AFM6" s="69">
        <v>0</v>
      </c>
      <c r="AFN6" s="69"/>
      <c r="AFO6" s="69"/>
      <c r="AFP6" s="69"/>
      <c r="AFQ6" s="69"/>
      <c r="AFR6" s="69"/>
      <c r="AFS6" s="69"/>
      <c r="AFT6" s="69"/>
      <c r="AFU6" s="69"/>
      <c r="AFV6" s="69"/>
      <c r="AFW6" s="69"/>
      <c r="AFX6" s="69"/>
      <c r="AFY6" s="69"/>
      <c r="AFZ6" s="69"/>
      <c r="AGA6" s="69"/>
      <c r="AGB6" s="69"/>
      <c r="AGC6" s="69"/>
      <c r="AGD6" s="69"/>
      <c r="AGE6" s="69"/>
      <c r="AGF6" s="69"/>
      <c r="AGG6" s="69"/>
      <c r="AGH6" s="69"/>
      <c r="AGI6" s="69"/>
      <c r="AGJ6" s="69"/>
      <c r="AGK6" s="69"/>
      <c r="AGL6" s="69"/>
      <c r="AGM6" s="69"/>
      <c r="AGN6" s="69"/>
      <c r="AGO6" s="69"/>
      <c r="AGP6" s="69"/>
      <c r="AGQ6" s="69"/>
      <c r="AGR6" s="69"/>
      <c r="AGS6" s="69"/>
      <c r="AGT6" s="69"/>
      <c r="AGU6" s="69"/>
      <c r="AGV6" s="69"/>
      <c r="AGW6" s="69"/>
      <c r="AGX6" s="69"/>
      <c r="AGY6" s="69"/>
      <c r="AGZ6" s="69"/>
      <c r="AHA6" s="69"/>
      <c r="AHB6" s="69"/>
      <c r="AHC6" s="69"/>
      <c r="AHD6" s="69"/>
      <c r="AHE6" s="69"/>
      <c r="AHF6" s="69"/>
      <c r="AHG6" s="69"/>
      <c r="AHH6" s="69"/>
      <c r="AHI6" s="69"/>
      <c r="AHJ6" s="69"/>
      <c r="AHK6" s="69"/>
      <c r="AHL6" s="69"/>
      <c r="AHM6" s="69"/>
      <c r="AHN6" s="69"/>
      <c r="AHO6" s="69"/>
      <c r="AHP6" s="69"/>
      <c r="AHQ6" s="69"/>
      <c r="AHR6" s="69"/>
      <c r="AHS6" s="69"/>
      <c r="AHT6" s="69"/>
      <c r="AHU6" s="69"/>
      <c r="AHV6" s="69"/>
      <c r="AHW6" s="69"/>
      <c r="AHX6" s="69"/>
      <c r="AHY6" s="69"/>
      <c r="AHZ6" s="69"/>
      <c r="AIA6" s="69"/>
      <c r="AIB6" s="69"/>
      <c r="AIC6" s="69"/>
      <c r="AID6" s="69"/>
      <c r="AIE6" s="69"/>
      <c r="AIF6" s="69"/>
      <c r="AIG6" s="69"/>
      <c r="AIH6" s="69"/>
      <c r="AII6" s="69"/>
      <c r="AIJ6" s="69"/>
      <c r="AIK6" s="69"/>
      <c r="AIL6" s="69"/>
      <c r="AIM6" s="69"/>
      <c r="AIN6" s="69"/>
      <c r="AIO6" s="69"/>
      <c r="AIP6" s="69"/>
      <c r="AIQ6" s="69"/>
      <c r="AIR6" s="69"/>
      <c r="AIS6" s="69"/>
      <c r="AIT6" s="69"/>
      <c r="AIU6" s="69"/>
      <c r="AIV6" s="69"/>
      <c r="AIW6" s="69"/>
      <c r="AIX6" s="69"/>
      <c r="AIY6" s="69"/>
      <c r="AIZ6" s="69"/>
      <c r="AJA6" s="69"/>
      <c r="AJB6" s="69"/>
      <c r="AJC6" s="69"/>
      <c r="AJD6" s="69"/>
      <c r="AJE6" s="69"/>
      <c r="AJF6" s="69"/>
      <c r="AJG6" s="69"/>
      <c r="AJH6" s="69"/>
      <c r="AJI6" s="69"/>
      <c r="AJJ6" s="69"/>
      <c r="AJK6" s="69"/>
      <c r="AJL6" s="69"/>
      <c r="AJM6" s="69"/>
      <c r="AJN6" s="69"/>
      <c r="AJO6" s="69"/>
      <c r="AJP6" s="69"/>
      <c r="AJQ6" s="69"/>
      <c r="AJR6" s="69"/>
      <c r="AJS6" s="69"/>
      <c r="AJT6" s="69"/>
      <c r="AJU6" s="69"/>
      <c r="AJV6" s="69"/>
      <c r="AJW6" s="69"/>
      <c r="AJX6" s="69"/>
      <c r="AJY6" s="69"/>
      <c r="AJZ6" s="69"/>
      <c r="AKA6" s="69"/>
      <c r="AKB6" s="69"/>
      <c r="AKC6" s="69"/>
      <c r="AKD6" s="69"/>
      <c r="AKE6" s="69"/>
      <c r="AKF6" s="69"/>
      <c r="AKG6" s="69"/>
      <c r="AKH6" s="69"/>
      <c r="AKI6" s="69"/>
      <c r="AKJ6" s="69"/>
      <c r="AKK6" s="69"/>
      <c r="AKL6" s="69"/>
      <c r="AKM6" s="69"/>
      <c r="AKN6" s="69"/>
      <c r="AKO6" s="69"/>
      <c r="AKP6" s="69"/>
      <c r="AKQ6" s="69"/>
      <c r="AKR6" s="69"/>
      <c r="AKS6" s="69"/>
      <c r="AKT6" s="69"/>
      <c r="AKU6" s="69"/>
      <c r="AKV6" s="69"/>
      <c r="AKW6" s="69"/>
      <c r="AKX6" s="69"/>
      <c r="AKY6" s="69"/>
      <c r="AKZ6" s="69"/>
      <c r="ALA6" s="69"/>
      <c r="ALB6" s="69"/>
      <c r="ALC6" s="69"/>
      <c r="ALD6" s="69"/>
      <c r="ALE6" s="69"/>
      <c r="ALF6" s="69"/>
      <c r="ALG6" s="69"/>
      <c r="ALH6" s="69"/>
      <c r="ALI6" s="69"/>
      <c r="ALJ6" s="69"/>
      <c r="ALK6" s="69"/>
      <c r="ALL6" s="69"/>
      <c r="ALM6" s="69"/>
      <c r="ALN6" s="69"/>
      <c r="ALO6" s="69"/>
      <c r="ALP6" s="69"/>
      <c r="ALQ6" s="69"/>
      <c r="ALR6" s="69"/>
      <c r="ALS6" s="69"/>
      <c r="ALT6" s="69"/>
      <c r="ALU6" s="69"/>
      <c r="ALV6" s="69"/>
      <c r="ALW6" s="69"/>
      <c r="ALX6" s="69"/>
      <c r="ALY6" s="69"/>
      <c r="ALZ6" s="69"/>
      <c r="AMA6" s="69"/>
      <c r="AMB6" s="69"/>
      <c r="AMC6" s="69"/>
      <c r="AMD6" s="69"/>
      <c r="AME6" s="69"/>
      <c r="AMF6" s="69"/>
      <c r="AMG6" s="69"/>
      <c r="AMH6" s="69"/>
      <c r="AMI6" s="69"/>
      <c r="AMJ6" s="69"/>
      <c r="AMK6" s="69"/>
      <c r="AML6" s="69"/>
      <c r="AMM6" s="69"/>
      <c r="AMN6" s="69"/>
      <c r="AMO6" s="69"/>
      <c r="AMP6" s="69"/>
      <c r="AMQ6" s="69"/>
      <c r="AMR6" s="69"/>
      <c r="AMS6" s="69"/>
      <c r="AMT6" s="69"/>
      <c r="AMU6" s="69"/>
      <c r="AMV6" s="69"/>
      <c r="AMW6" s="69"/>
      <c r="AMX6" s="69"/>
      <c r="AMY6" s="69"/>
      <c r="AMZ6" s="69"/>
      <c r="ANA6" s="69"/>
      <c r="ANB6" s="69"/>
      <c r="ANC6" s="69"/>
      <c r="AND6" s="69"/>
      <c r="ANE6" s="69"/>
      <c r="ANF6" s="69"/>
      <c r="ANG6" s="69"/>
      <c r="ANH6" s="69"/>
      <c r="ANI6" s="69"/>
      <c r="ANJ6" s="69"/>
      <c r="ANK6" s="69"/>
      <c r="ANL6" s="69"/>
      <c r="ANM6" s="69"/>
      <c r="ANN6" s="69"/>
      <c r="ANO6" s="69"/>
      <c r="ANP6" s="69"/>
      <c r="ANQ6" s="69"/>
      <c r="ANR6" s="69"/>
      <c r="ANS6" s="69"/>
      <c r="ANT6" s="69"/>
      <c r="ANU6" s="69"/>
      <c r="ANV6" s="69"/>
      <c r="ANW6" s="69"/>
      <c r="ANX6" s="69"/>
      <c r="ANY6" s="69"/>
      <c r="ANZ6" s="69"/>
      <c r="AOA6" s="69"/>
      <c r="AOB6" s="69"/>
      <c r="AOC6" s="69"/>
      <c r="AOD6" s="69"/>
      <c r="AOE6" s="69"/>
      <c r="AOF6" s="69"/>
      <c r="AOG6" s="69"/>
      <c r="AOH6" s="69"/>
      <c r="AOI6" s="69"/>
      <c r="AOJ6" s="69"/>
      <c r="AOK6" s="69"/>
      <c r="AOL6" s="69"/>
      <c r="AOM6" s="69"/>
      <c r="AON6" s="69"/>
      <c r="AOO6" s="69"/>
      <c r="AOP6" s="69"/>
      <c r="AOQ6" s="69"/>
      <c r="AOR6" s="69"/>
      <c r="AOS6" s="69"/>
      <c r="AOT6" s="69"/>
      <c r="AOU6" s="69"/>
      <c r="AOV6" s="69"/>
      <c r="AOW6" s="69"/>
      <c r="AOX6" s="69"/>
      <c r="AOY6" s="69"/>
      <c r="AOZ6" s="69"/>
      <c r="APA6" s="69"/>
      <c r="APB6" s="69"/>
      <c r="APC6" s="69"/>
      <c r="APD6" s="69"/>
      <c r="APE6" s="69"/>
      <c r="APF6" s="69"/>
      <c r="APG6" s="69"/>
      <c r="APH6" s="69"/>
      <c r="API6" s="69"/>
      <c r="APJ6" s="69"/>
      <c r="APK6" s="69"/>
      <c r="APL6" s="69"/>
      <c r="APM6" s="69"/>
      <c r="APN6" s="69"/>
      <c r="APO6" s="69"/>
      <c r="APP6" s="69"/>
      <c r="APQ6" s="69"/>
      <c r="APR6" s="69"/>
      <c r="APS6" s="69"/>
      <c r="APT6" s="69"/>
      <c r="APU6" s="69"/>
      <c r="APV6" s="69"/>
      <c r="APW6" s="69"/>
      <c r="APX6" s="69"/>
      <c r="APY6" s="69"/>
      <c r="APZ6" s="69"/>
      <c r="AQA6" s="69"/>
      <c r="AQB6" s="69"/>
      <c r="AQC6" s="69"/>
      <c r="AQD6" s="69"/>
      <c r="AQE6" s="69"/>
      <c r="AQF6" s="69"/>
      <c r="AQG6" s="69"/>
      <c r="AQH6" s="69"/>
      <c r="AQI6" s="69"/>
      <c r="AQJ6" s="69"/>
      <c r="AQK6" s="69"/>
      <c r="AQL6" s="69"/>
      <c r="AQM6" s="69"/>
      <c r="AQN6" s="69"/>
      <c r="AQO6" s="69"/>
      <c r="AQP6" s="69"/>
      <c r="AQQ6" s="69"/>
      <c r="AQR6" s="69"/>
      <c r="AQS6" s="69"/>
      <c r="AQT6" s="69"/>
      <c r="AQU6" s="69"/>
      <c r="AQV6" s="69"/>
      <c r="AQW6" s="69"/>
      <c r="AQX6" s="69"/>
      <c r="AQY6" s="69"/>
      <c r="AQZ6" s="69"/>
      <c r="ARA6" s="69"/>
      <c r="ARB6" s="69"/>
      <c r="ARC6" s="69"/>
      <c r="ARD6" s="69"/>
      <c r="ARE6" s="69"/>
      <c r="ARF6" s="69"/>
      <c r="ARG6" s="69"/>
      <c r="ARH6" s="69"/>
      <c r="ARI6" s="69"/>
      <c r="ARJ6" s="69"/>
      <c r="ARK6" s="69"/>
      <c r="ARL6" s="69"/>
      <c r="ARM6" s="69"/>
      <c r="ARN6" s="69"/>
      <c r="ARO6" s="69"/>
      <c r="ARP6" s="69"/>
      <c r="ARQ6" s="69"/>
      <c r="ARR6" s="69"/>
      <c r="ARS6" s="69"/>
      <c r="ART6" s="69"/>
      <c r="ARU6" s="69"/>
      <c r="ARV6" s="69"/>
      <c r="ARW6" s="69"/>
      <c r="ARX6" s="69"/>
      <c r="ARY6" s="69"/>
      <c r="ARZ6" s="69"/>
      <c r="ASA6" s="69"/>
      <c r="ASB6" s="69"/>
      <c r="ASC6" s="69"/>
      <c r="ASD6" s="69"/>
      <c r="ASE6" s="69"/>
      <c r="ASF6" s="69"/>
      <c r="ASG6" s="69"/>
      <c r="ASH6" s="69"/>
      <c r="ASI6" s="69"/>
      <c r="ASJ6" s="69"/>
      <c r="ASK6" s="69"/>
      <c r="ASL6" s="69"/>
      <c r="ASM6" s="69"/>
      <c r="ASN6" s="69"/>
      <c r="ASO6" s="69"/>
      <c r="ASP6" s="69"/>
      <c r="ASQ6" s="69"/>
      <c r="ASR6" s="69"/>
      <c r="ASS6" s="69"/>
      <c r="AST6" s="69"/>
      <c r="ASU6" s="69"/>
      <c r="ASV6" s="69"/>
      <c r="ASW6" s="69"/>
      <c r="ASX6" s="69"/>
      <c r="ASY6" s="69"/>
      <c r="ASZ6" s="69"/>
      <c r="ATA6" s="69"/>
      <c r="ATB6" s="69"/>
      <c r="ATC6" s="69"/>
      <c r="ATD6" s="69"/>
      <c r="ATE6" s="69"/>
      <c r="ATF6" s="69"/>
      <c r="ATG6" s="69"/>
      <c r="ATH6" s="69"/>
      <c r="ATI6" s="69"/>
      <c r="ATJ6" s="69"/>
      <c r="ATK6" s="69"/>
      <c r="ATL6" s="69"/>
      <c r="ATM6" s="69"/>
      <c r="ATN6" s="69"/>
      <c r="ATO6" s="69"/>
      <c r="ATP6" s="69"/>
      <c r="ATQ6" s="69"/>
      <c r="ATR6" s="69"/>
      <c r="ATS6" s="69"/>
      <c r="ATT6" s="69"/>
      <c r="ATU6" s="69"/>
      <c r="ATV6" s="69"/>
      <c r="ATW6" s="69"/>
      <c r="ATX6" s="69"/>
      <c r="ATY6" s="69"/>
      <c r="ATZ6" s="69"/>
      <c r="AUA6" s="69"/>
      <c r="AUB6" s="69"/>
      <c r="AUC6" s="69"/>
      <c r="AUD6" s="69"/>
      <c r="AUE6" s="69"/>
      <c r="AUF6" s="69"/>
      <c r="AUG6" s="69"/>
      <c r="AUH6" s="69"/>
      <c r="AUI6" s="69"/>
      <c r="AUJ6" s="69"/>
      <c r="AUK6" s="69"/>
      <c r="AUL6" s="69"/>
      <c r="AUM6" s="69"/>
      <c r="AUN6" s="69"/>
      <c r="AUO6" s="69"/>
      <c r="AUP6" s="69"/>
      <c r="AUQ6" s="69"/>
      <c r="AUR6" s="69"/>
      <c r="AUS6" s="69"/>
      <c r="AUT6" s="69"/>
      <c r="AUU6" s="69"/>
      <c r="AUV6" s="69"/>
      <c r="AUW6" s="69"/>
      <c r="AUX6" s="69"/>
      <c r="AUY6" s="69"/>
      <c r="AUZ6" s="69"/>
      <c r="AVA6" s="69"/>
      <c r="AVB6" s="69"/>
      <c r="AVC6" s="69"/>
      <c r="AVD6" s="69"/>
      <c r="AVE6" s="69"/>
      <c r="AVF6" s="69"/>
      <c r="AVG6" s="69"/>
      <c r="AVH6" s="69"/>
      <c r="AVI6" s="69"/>
      <c r="AVJ6" s="69"/>
      <c r="AVK6" s="69"/>
      <c r="AVL6" s="69"/>
      <c r="AVM6" s="69"/>
      <c r="AVN6" s="69"/>
      <c r="AVO6" s="69"/>
      <c r="AVP6" s="69"/>
      <c r="AVQ6" s="69"/>
      <c r="AVR6" s="69"/>
      <c r="AVS6" s="69"/>
      <c r="AVT6" s="69"/>
      <c r="AVU6" s="69"/>
      <c r="AVV6" s="69"/>
      <c r="AVW6" s="69"/>
      <c r="AVX6" s="69"/>
      <c r="AVY6" s="69"/>
      <c r="AVZ6" s="69"/>
      <c r="AWA6" s="69"/>
      <c r="AWB6" s="69"/>
      <c r="AWC6" s="69"/>
      <c r="AWD6" s="69"/>
      <c r="AWE6" s="69"/>
      <c r="AWF6" s="69"/>
      <c r="AWG6" s="69"/>
      <c r="AWH6" s="69"/>
      <c r="AWI6" s="69"/>
      <c r="AWJ6" s="69"/>
      <c r="AWK6" s="69"/>
      <c r="AWL6" s="69"/>
      <c r="AWM6" s="69"/>
      <c r="AWN6" s="69"/>
      <c r="AWO6" s="69"/>
      <c r="AWP6" s="69"/>
      <c r="AWQ6" s="69"/>
      <c r="AWR6" s="69"/>
      <c r="AWS6" s="69"/>
      <c r="AWT6" s="69"/>
      <c r="AWU6" s="69"/>
      <c r="AWV6" s="69"/>
      <c r="AWW6" s="69"/>
      <c r="AWX6" s="69"/>
      <c r="AWY6" s="69"/>
      <c r="AWZ6" s="69"/>
      <c r="AXA6" s="69"/>
      <c r="AXB6" s="69"/>
      <c r="AXC6" s="69"/>
      <c r="AXD6" s="69"/>
      <c r="AXE6" s="69"/>
      <c r="AXF6" s="69"/>
      <c r="AXG6" s="69"/>
      <c r="AXH6" s="69"/>
      <c r="AXI6" s="69"/>
      <c r="AXJ6" s="69"/>
      <c r="AXK6" s="69"/>
      <c r="AXL6" s="69"/>
      <c r="AXM6" s="69"/>
      <c r="AXN6" s="69"/>
      <c r="AXO6" s="69"/>
      <c r="AXP6" s="69"/>
      <c r="AXQ6" s="69"/>
      <c r="AXR6" s="69"/>
      <c r="AXS6" s="69"/>
      <c r="AXT6" s="69"/>
      <c r="AXU6" s="69"/>
      <c r="AXV6" s="69"/>
      <c r="AXW6" s="69"/>
      <c r="AXX6" s="69"/>
      <c r="AXY6" s="69"/>
      <c r="AXZ6" s="69"/>
      <c r="AYA6" s="69"/>
      <c r="AYB6" s="69"/>
      <c r="AYC6" s="69"/>
      <c r="AYD6" s="69"/>
      <c r="AYE6" s="69"/>
      <c r="AYF6" s="69"/>
      <c r="AYG6" s="69"/>
      <c r="AYH6" s="69"/>
      <c r="AYI6" s="69"/>
      <c r="AYJ6" s="69"/>
      <c r="AYK6" s="69"/>
      <c r="AYL6" s="69"/>
      <c r="AYM6" s="69"/>
      <c r="AYN6" s="69"/>
      <c r="AYO6" s="69"/>
      <c r="AYP6" s="69"/>
      <c r="AYQ6" s="69"/>
      <c r="AYR6" s="69"/>
      <c r="AYS6" s="69"/>
      <c r="AYT6" s="69"/>
      <c r="AYU6" s="69"/>
      <c r="AYV6" s="69"/>
      <c r="AYW6" s="69"/>
      <c r="AYX6" s="69"/>
      <c r="AYY6" s="69"/>
      <c r="AYZ6" s="69"/>
      <c r="AZA6" s="69"/>
      <c r="AZB6" s="69"/>
      <c r="AZC6" s="69"/>
      <c r="AZD6" s="69"/>
      <c r="AZE6" s="69"/>
      <c r="AZF6" s="69"/>
      <c r="AZG6" s="69"/>
      <c r="AZH6" s="69"/>
      <c r="AZI6" s="69"/>
      <c r="AZJ6" s="69"/>
      <c r="AZK6" s="69"/>
      <c r="AZL6" s="69"/>
      <c r="AZM6" s="69"/>
      <c r="AZN6" s="69"/>
      <c r="AZO6" s="69"/>
      <c r="AZP6" s="69"/>
      <c r="AZQ6" s="69"/>
      <c r="AZR6" s="69"/>
      <c r="AZS6" s="69"/>
      <c r="AZT6" s="69"/>
      <c r="AZU6" s="69"/>
      <c r="AZV6" s="69"/>
      <c r="AZW6" s="69"/>
      <c r="AZX6" s="69"/>
      <c r="AZY6" s="69"/>
      <c r="AZZ6" s="69"/>
      <c r="BAA6" s="69"/>
      <c r="BAB6" s="69"/>
      <c r="BAC6" s="69"/>
      <c r="BAD6" s="69"/>
      <c r="BAE6" s="69"/>
      <c r="BAF6" s="69"/>
      <c r="BAG6" s="69"/>
      <c r="BAH6" s="69"/>
      <c r="BAI6" s="69"/>
      <c r="BAJ6" s="69"/>
      <c r="BAK6" s="69"/>
      <c r="BAL6" s="69"/>
      <c r="BAM6" s="69"/>
      <c r="BAN6" s="69"/>
      <c r="BAO6" s="69"/>
      <c r="BAP6" s="69"/>
      <c r="BAQ6" s="69"/>
      <c r="BAR6" s="69"/>
      <c r="BAS6" s="69"/>
      <c r="BAT6" s="69"/>
      <c r="BAU6" s="69"/>
      <c r="BAV6" s="69"/>
      <c r="BAW6" s="69"/>
      <c r="BAX6" s="69"/>
      <c r="BAY6" s="69"/>
      <c r="BAZ6" s="69"/>
      <c r="BBA6" s="69"/>
      <c r="BBB6" s="69"/>
      <c r="BBC6" s="69"/>
      <c r="BBD6" s="69"/>
      <c r="BBE6" s="69"/>
      <c r="BBF6" s="69"/>
      <c r="BBG6" s="69"/>
      <c r="BBH6" s="69"/>
      <c r="BBI6" s="69"/>
      <c r="BBJ6" s="69"/>
      <c r="BBK6" s="69"/>
      <c r="BBL6" s="69"/>
      <c r="BBM6" s="69"/>
      <c r="BBN6" s="69"/>
      <c r="BBO6" s="69"/>
      <c r="BBP6" s="69"/>
      <c r="BBQ6" s="69"/>
      <c r="BBR6" s="69"/>
      <c r="BBS6" s="69"/>
      <c r="BBT6" s="69"/>
      <c r="BBU6" s="69"/>
      <c r="BBV6" s="69"/>
      <c r="BBW6" s="69"/>
      <c r="BBX6" s="69"/>
      <c r="BBY6" s="69"/>
      <c r="BBZ6" s="69"/>
      <c r="BCA6" s="69"/>
      <c r="BCB6" s="69"/>
      <c r="BCC6" s="69"/>
      <c r="BCD6" s="69"/>
      <c r="BCE6" s="69"/>
      <c r="BCF6" s="69"/>
      <c r="BCG6" s="69"/>
      <c r="BCH6" s="69"/>
      <c r="BCI6" s="69"/>
      <c r="BCJ6" s="69"/>
      <c r="BCK6" s="69"/>
      <c r="BCL6" s="69"/>
      <c r="BCM6" s="69"/>
      <c r="BCN6" s="69"/>
      <c r="BCO6" s="69"/>
      <c r="BCP6" s="69"/>
      <c r="BCQ6" s="69"/>
      <c r="BCR6" s="69"/>
      <c r="BCS6" s="69"/>
      <c r="BCT6" s="69"/>
      <c r="BCU6" s="69"/>
      <c r="BCV6" s="69"/>
      <c r="BCW6" s="69"/>
      <c r="BCX6" s="69"/>
      <c r="BCY6" s="69"/>
      <c r="BCZ6" s="69"/>
      <c r="BDA6" s="69"/>
      <c r="BDB6" s="69"/>
      <c r="BDC6" s="69"/>
      <c r="BDD6" s="69"/>
      <c r="BDE6" s="69"/>
      <c r="BDF6" s="69"/>
      <c r="BDG6" s="69"/>
      <c r="BDH6" s="69"/>
      <c r="BDI6" s="69"/>
      <c r="BDJ6" s="69"/>
      <c r="BDK6" s="69"/>
      <c r="BDL6" s="69"/>
      <c r="BDM6" s="69"/>
      <c r="BDN6" s="69"/>
      <c r="BDO6" s="69"/>
      <c r="BDP6" s="69"/>
      <c r="BDQ6" s="69"/>
      <c r="BDR6" s="69"/>
      <c r="BDS6" s="69"/>
      <c r="BDT6" s="69"/>
      <c r="BDU6" s="69"/>
      <c r="BDV6" s="69"/>
      <c r="BDW6" s="69"/>
      <c r="BDX6" s="69"/>
      <c r="BDY6" s="69"/>
      <c r="BDZ6" s="69"/>
      <c r="BEA6" s="69"/>
      <c r="BEB6" s="69"/>
      <c r="BEC6" s="69"/>
      <c r="BED6" s="69"/>
      <c r="BEE6" s="69"/>
      <c r="BEF6" s="69"/>
      <c r="BEG6" s="69"/>
      <c r="BEH6" s="69"/>
      <c r="BEI6" s="69"/>
      <c r="BEJ6" s="69"/>
      <c r="BEK6" s="69"/>
      <c r="BEL6" s="69"/>
      <c r="BEM6" s="69"/>
      <c r="BEN6" s="69"/>
      <c r="BEO6" s="69"/>
      <c r="BEP6" s="69"/>
      <c r="BEQ6" s="69"/>
      <c r="BER6" s="69"/>
      <c r="BES6" s="69"/>
      <c r="BET6" s="69"/>
      <c r="BEU6" s="69"/>
      <c r="BEV6" s="69"/>
      <c r="BEW6" s="69"/>
      <c r="BEX6" s="69"/>
      <c r="BEY6" s="69"/>
      <c r="BEZ6" s="69"/>
      <c r="BFA6" s="69"/>
      <c r="BFB6" s="69"/>
      <c r="BFC6" s="69"/>
      <c r="BFD6" s="69"/>
      <c r="BFE6" s="69"/>
      <c r="BFF6" s="69"/>
      <c r="BFG6" s="69"/>
      <c r="BFH6" s="69"/>
      <c r="BFI6" s="69"/>
      <c r="BFJ6" s="69"/>
      <c r="BFK6" s="69"/>
      <c r="BFL6" s="69"/>
      <c r="BFM6" s="69"/>
      <c r="BFN6" s="69"/>
      <c r="BFO6" s="69"/>
      <c r="BFP6" s="69"/>
      <c r="BFQ6" s="69"/>
      <c r="BFR6" s="69"/>
      <c r="BFS6" s="69"/>
      <c r="BFT6" s="69"/>
      <c r="BFU6" s="69"/>
      <c r="BFV6" s="69"/>
      <c r="BFW6" s="69"/>
      <c r="BFX6" s="69"/>
      <c r="BFY6" s="69"/>
      <c r="BFZ6" s="69"/>
      <c r="BGA6" s="69"/>
      <c r="BGB6" s="69"/>
      <c r="BGC6" s="69"/>
      <c r="BGD6" s="69"/>
      <c r="BGE6" s="69"/>
      <c r="BGF6" s="69"/>
      <c r="BGG6" s="69"/>
      <c r="BGH6" s="69"/>
      <c r="BGI6" s="69"/>
      <c r="BGJ6" s="69"/>
      <c r="BGK6" s="69"/>
      <c r="BGL6" s="69"/>
      <c r="BGM6" s="69"/>
      <c r="BGN6" s="69"/>
      <c r="BGO6" s="69"/>
      <c r="BGP6" s="69"/>
      <c r="BGQ6" s="69"/>
      <c r="BGR6" s="69"/>
      <c r="BGS6" s="69"/>
      <c r="BGT6" s="69"/>
      <c r="BGU6" s="69"/>
      <c r="BGV6" s="69"/>
      <c r="BGW6" s="69"/>
      <c r="BGX6" s="69"/>
      <c r="BGY6" s="69"/>
      <c r="BGZ6" s="69"/>
      <c r="BHA6" s="69"/>
      <c r="BHB6" s="69"/>
      <c r="BHC6" s="69"/>
      <c r="BHD6" s="69"/>
      <c r="BHE6" s="69"/>
      <c r="BHF6" s="69"/>
      <c r="BHG6" s="69"/>
      <c r="BHH6" s="69"/>
      <c r="BHI6" s="69"/>
      <c r="BHJ6" s="69"/>
    </row>
    <row r="7" spans="1:1570">
      <c r="A7" s="33" t="s">
        <v>80</v>
      </c>
      <c r="B7" s="33">
        <f>FixedParams!B23</f>
        <v>7.6499999999999999E-2</v>
      </c>
      <c r="C7" s="33">
        <f>FixedParams!C23</f>
        <v>0.15571813762960329</v>
      </c>
      <c r="D7" s="34">
        <f t="shared" si="839"/>
        <v>0.15571813762960329</v>
      </c>
      <c r="F7" s="33">
        <v>7.6499999999999999E-2</v>
      </c>
      <c r="G7" s="33">
        <v>0.15571813762960329</v>
      </c>
      <c r="H7" s="33">
        <v>0.15571813762960329</v>
      </c>
      <c r="I7" s="33">
        <v>0.11535616105563706</v>
      </c>
      <c r="J7" s="33">
        <v>0.11535616105563706</v>
      </c>
      <c r="K7" s="33">
        <v>7.6499999999999999E-2</v>
      </c>
      <c r="L7" s="33">
        <v>0.15571813762960329</v>
      </c>
      <c r="M7" s="33">
        <v>0.15571813762960329</v>
      </c>
      <c r="N7" s="33">
        <v>0.11535616105563706</v>
      </c>
      <c r="O7" s="33">
        <v>0.11535616105563706</v>
      </c>
      <c r="P7" s="33">
        <v>7.6499999999999999E-2</v>
      </c>
      <c r="Q7" s="33">
        <v>0.15571813762960329</v>
      </c>
      <c r="R7" s="33">
        <v>0.15571813762960329</v>
      </c>
      <c r="S7" s="33">
        <v>0.11535616105563706</v>
      </c>
      <c r="T7" s="33">
        <v>0.11535616105563706</v>
      </c>
      <c r="U7" s="33">
        <v>7.6499999999999999E-2</v>
      </c>
      <c r="V7" s="33">
        <v>0.15571813762960329</v>
      </c>
      <c r="W7" s="33">
        <v>0.15571813762960329</v>
      </c>
      <c r="X7" s="33">
        <v>0.11535616105563706</v>
      </c>
      <c r="Y7" s="33">
        <v>0.11535616105563706</v>
      </c>
      <c r="Z7" s="33">
        <v>7.6499999999999999E-2</v>
      </c>
      <c r="AA7" s="33">
        <v>0.15571813762960329</v>
      </c>
      <c r="AB7" s="33">
        <v>0.15571813762960329</v>
      </c>
      <c r="AC7" s="33">
        <v>0.11535616105563706</v>
      </c>
      <c r="AD7" s="33">
        <v>0.11535616105563706</v>
      </c>
      <c r="AE7" s="33">
        <v>7.6499999999999999E-2</v>
      </c>
      <c r="AF7" s="33">
        <v>0.15571813762960329</v>
      </c>
      <c r="AG7" s="33">
        <v>0.15571813762960329</v>
      </c>
      <c r="AH7" s="33">
        <v>0.11535616105563706</v>
      </c>
      <c r="AI7" s="33">
        <v>0.11535616105563706</v>
      </c>
      <c r="AJ7" s="33">
        <v>7.6499999999999999E-2</v>
      </c>
      <c r="AK7" s="33">
        <v>0.15571813762960329</v>
      </c>
      <c r="AL7" s="33">
        <v>0.15571813762960329</v>
      </c>
      <c r="AM7" s="33">
        <v>0.11535616105563706</v>
      </c>
      <c r="AN7" s="33">
        <v>0.11535616105563706</v>
      </c>
      <c r="AO7" s="33">
        <v>7.6499999999999999E-2</v>
      </c>
      <c r="AP7" s="33">
        <v>0.15571813762960329</v>
      </c>
      <c r="AQ7" s="33">
        <v>0.15571813762960329</v>
      </c>
      <c r="AR7" s="33">
        <v>0.11535616105563706</v>
      </c>
      <c r="AS7" s="33">
        <v>0.11535616105563706</v>
      </c>
      <c r="AT7" s="33">
        <v>7.6499999999999999E-2</v>
      </c>
      <c r="AU7" s="33">
        <v>0.15571813762960329</v>
      </c>
      <c r="AV7" s="33">
        <v>0.15571813762960329</v>
      </c>
      <c r="AW7" s="33">
        <v>0.11535616105563706</v>
      </c>
      <c r="AX7" s="33">
        <v>0.11535616105563706</v>
      </c>
      <c r="AY7" s="33">
        <v>7.6499999999999999E-2</v>
      </c>
      <c r="AZ7" s="33">
        <v>0.15571813762960329</v>
      </c>
      <c r="BA7" s="33">
        <v>0.15571813762960329</v>
      </c>
      <c r="BB7" s="33">
        <v>0.11535616105563706</v>
      </c>
      <c r="BC7" s="33">
        <v>0.11535616105563706</v>
      </c>
      <c r="BD7" s="33">
        <v>7.6499999999999999E-2</v>
      </c>
      <c r="BE7" s="33">
        <v>0.15571813762960329</v>
      </c>
      <c r="BF7" s="33">
        <v>0.15571813762960329</v>
      </c>
      <c r="BG7" s="33">
        <v>0.11535616105563706</v>
      </c>
      <c r="BH7" s="33">
        <v>0.11535616105563706</v>
      </c>
      <c r="BI7" s="33">
        <v>7.6499999999999999E-2</v>
      </c>
      <c r="BJ7" s="33">
        <v>0.15571813762960329</v>
      </c>
      <c r="BK7" s="33">
        <v>0.15571813762960329</v>
      </c>
      <c r="BL7" s="33">
        <v>0.11535616105563706</v>
      </c>
      <c r="BM7" s="33">
        <v>0.11535616105563706</v>
      </c>
      <c r="BN7" s="33">
        <v>7.6499999999999999E-2</v>
      </c>
      <c r="BO7" s="33">
        <v>9.5749756625602034E-2</v>
      </c>
      <c r="BP7" s="33">
        <v>9.5749756625602034E-2</v>
      </c>
      <c r="BQ7" s="33">
        <v>7.6500000000000012E-2</v>
      </c>
      <c r="BR7" s="33">
        <v>7.6500000000000012E-2</v>
      </c>
      <c r="BS7" s="33">
        <v>7.6499999999999999E-2</v>
      </c>
      <c r="BT7" s="33">
        <v>9.5749756625602034E-2</v>
      </c>
      <c r="BU7" s="33">
        <v>9.5749756625602034E-2</v>
      </c>
      <c r="BV7" s="33">
        <v>7.6500000000000012E-2</v>
      </c>
      <c r="BW7" s="33">
        <v>7.6500000000000012E-2</v>
      </c>
      <c r="BX7" s="33">
        <v>7.6499999999999999E-2</v>
      </c>
      <c r="BY7" s="33">
        <v>9.5749756625602034E-2</v>
      </c>
      <c r="BZ7" s="33">
        <v>9.5749756625602034E-2</v>
      </c>
      <c r="CA7" s="33">
        <v>7.6500000000000012E-2</v>
      </c>
      <c r="CB7" s="33">
        <v>7.6500000000000012E-2</v>
      </c>
      <c r="CC7" s="33">
        <v>7.6499999999999999E-2</v>
      </c>
      <c r="CD7" s="33">
        <v>9.5749756625602034E-2</v>
      </c>
      <c r="CE7" s="33">
        <v>9.5749756625602034E-2</v>
      </c>
      <c r="CF7" s="33">
        <v>7.6500000000000012E-2</v>
      </c>
      <c r="CG7" s="33">
        <v>7.6500000000000012E-2</v>
      </c>
      <c r="CH7" s="33">
        <v>7.6499999999999999E-2</v>
      </c>
      <c r="CI7" s="33">
        <v>9.5749756625602034E-2</v>
      </c>
      <c r="CJ7" s="33">
        <v>9.5749756625602034E-2</v>
      </c>
      <c r="CK7" s="33">
        <v>7.6500000000000012E-2</v>
      </c>
      <c r="CL7" s="33">
        <v>7.6500000000000012E-2</v>
      </c>
      <c r="CM7" s="33">
        <v>7.6499999999999999E-2</v>
      </c>
      <c r="CN7" s="33">
        <v>9.5749756625602034E-2</v>
      </c>
      <c r="CO7" s="33">
        <v>9.5749756625602034E-2</v>
      </c>
      <c r="CP7" s="33">
        <v>7.6500000000000012E-2</v>
      </c>
      <c r="CQ7" s="33">
        <v>7.6500000000000012E-2</v>
      </c>
      <c r="CR7" s="33">
        <v>7.6499999999999999E-2</v>
      </c>
      <c r="CS7" s="33">
        <v>9.5749756625602034E-2</v>
      </c>
      <c r="CT7" s="33">
        <v>9.5749756625602034E-2</v>
      </c>
      <c r="CU7" s="33">
        <v>7.6500000000000012E-2</v>
      </c>
      <c r="CV7" s="33">
        <v>7.6500000000000012E-2</v>
      </c>
      <c r="CW7" s="33">
        <v>7.6499999999999999E-2</v>
      </c>
      <c r="CX7" s="33">
        <v>9.5749756625602034E-2</v>
      </c>
      <c r="CY7" s="33">
        <v>9.5749756625602034E-2</v>
      </c>
      <c r="CZ7" s="33">
        <v>7.6500000000000012E-2</v>
      </c>
      <c r="DA7" s="33">
        <v>7.6500000000000012E-2</v>
      </c>
      <c r="DB7" s="33">
        <v>7.6499999999999999E-2</v>
      </c>
      <c r="DC7" s="33">
        <v>9.5749756625602034E-2</v>
      </c>
      <c r="DD7" s="33">
        <v>9.5749756625602034E-2</v>
      </c>
      <c r="DE7" s="33">
        <v>7.6500000000000012E-2</v>
      </c>
      <c r="DF7" s="33">
        <v>7.6500000000000012E-2</v>
      </c>
      <c r="DG7" s="33">
        <v>7.6499999999999999E-2</v>
      </c>
      <c r="DH7" s="33">
        <v>9.5749756625602034E-2</v>
      </c>
      <c r="DI7" s="33">
        <v>9.5749756625602034E-2</v>
      </c>
      <c r="DJ7" s="33">
        <v>7.6500000000000012E-2</v>
      </c>
      <c r="DK7" s="33">
        <v>7.6500000000000012E-2</v>
      </c>
      <c r="DL7" s="33">
        <v>7.6499999999999999E-2</v>
      </c>
      <c r="DM7" s="33">
        <v>9.5749756625602034E-2</v>
      </c>
      <c r="DN7" s="33">
        <v>9.5749756625602034E-2</v>
      </c>
      <c r="DO7" s="33">
        <v>7.6500000000000012E-2</v>
      </c>
      <c r="DP7" s="33">
        <v>7.6500000000000012E-2</v>
      </c>
      <c r="DQ7" s="33">
        <v>7.6499999999999999E-2</v>
      </c>
      <c r="DR7" s="33">
        <v>9.5749756625602034E-2</v>
      </c>
      <c r="DS7" s="33">
        <v>9.5749756625602034E-2</v>
      </c>
      <c r="DT7" s="33">
        <v>7.6500000000000012E-2</v>
      </c>
      <c r="DU7" s="33">
        <v>7.6500000000000012E-2</v>
      </c>
      <c r="DV7" s="33">
        <v>7.6499999999999999E-2</v>
      </c>
      <c r="DW7" s="33">
        <v>0.15571813762960329</v>
      </c>
      <c r="DX7" s="33">
        <v>0.15571813762960329</v>
      </c>
      <c r="DY7" s="33">
        <v>0.11535616105563706</v>
      </c>
      <c r="DZ7" s="33">
        <v>0.11535616105563706</v>
      </c>
      <c r="EA7" s="33">
        <v>7.6499999999999999E-2</v>
      </c>
      <c r="EB7" s="33">
        <v>0.15571813762960329</v>
      </c>
      <c r="EC7" s="33">
        <v>0.15571813762960329</v>
      </c>
      <c r="ED7" s="33">
        <v>0.11535616105563706</v>
      </c>
      <c r="EE7" s="33">
        <v>0.11535616105563706</v>
      </c>
      <c r="EF7" s="33">
        <v>7.6499999999999999E-2</v>
      </c>
      <c r="EG7" s="33">
        <v>0.15571813762960329</v>
      </c>
      <c r="EH7" s="33">
        <v>0.15571813762960329</v>
      </c>
      <c r="EI7" s="33">
        <v>0.11535616105563706</v>
      </c>
      <c r="EJ7" s="33">
        <v>0.11535616105563706</v>
      </c>
      <c r="EK7" s="33">
        <v>7.6499999999999999E-2</v>
      </c>
      <c r="EL7" s="33">
        <v>0.15571813762960329</v>
      </c>
      <c r="EM7" s="33">
        <v>0.15571813762960329</v>
      </c>
      <c r="EN7" s="33">
        <v>0.11535616105563706</v>
      </c>
      <c r="EO7" s="33">
        <v>0.11535616105563706</v>
      </c>
      <c r="EP7" s="33">
        <v>7.6499999999999999E-2</v>
      </c>
      <c r="EQ7" s="33">
        <v>0.15571813762960329</v>
      </c>
      <c r="ER7" s="33">
        <v>0.15571813762960329</v>
      </c>
      <c r="ES7" s="33">
        <v>0.11535616105563706</v>
      </c>
      <c r="ET7" s="33">
        <v>0.11535616105563706</v>
      </c>
      <c r="EU7" s="33">
        <v>7.6499999999999999E-2</v>
      </c>
      <c r="EV7" s="33">
        <v>0.15571813762960329</v>
      </c>
      <c r="EW7" s="33">
        <v>0.15571813762960329</v>
      </c>
      <c r="EX7" s="33">
        <v>0.11535616105563706</v>
      </c>
      <c r="EY7" s="33">
        <v>0.11535616105563706</v>
      </c>
      <c r="EZ7" s="33">
        <v>7.6499999999999999E-2</v>
      </c>
      <c r="FA7" s="33">
        <v>0.15571813762960329</v>
      </c>
      <c r="FB7" s="33">
        <v>0.15571813762960329</v>
      </c>
      <c r="FC7" s="33">
        <v>0.11535616105563706</v>
      </c>
      <c r="FD7" s="33">
        <v>0.11535616105563706</v>
      </c>
      <c r="FE7" s="33">
        <v>7.6499999999999999E-2</v>
      </c>
      <c r="FF7" s="33">
        <v>0.15571813762960329</v>
      </c>
      <c r="FG7" s="33">
        <v>0.15571813762960329</v>
      </c>
      <c r="FH7" s="33">
        <v>0.11535616105563706</v>
      </c>
      <c r="FI7" s="33">
        <v>0.11535616105563706</v>
      </c>
      <c r="FJ7" s="33">
        <v>7.6499999999999999E-2</v>
      </c>
      <c r="FK7" s="33">
        <v>0.15571813762960329</v>
      </c>
      <c r="FL7" s="33">
        <v>0.15571813762960329</v>
      </c>
      <c r="FM7" s="33">
        <v>0.11535616105563706</v>
      </c>
      <c r="FN7" s="33">
        <v>0.11535616105563706</v>
      </c>
      <c r="FO7" s="33">
        <v>7.6499999999999999E-2</v>
      </c>
      <c r="FP7" s="33">
        <v>0.15571813762960329</v>
      </c>
      <c r="FQ7" s="33">
        <v>0.15571813762960329</v>
      </c>
      <c r="FR7" s="33">
        <v>0.11535616105563706</v>
      </c>
      <c r="FS7" s="33">
        <v>0.11535616105563706</v>
      </c>
      <c r="FT7" s="33">
        <v>7.6499999999999999E-2</v>
      </c>
      <c r="FU7" s="33">
        <v>0.15571813762960329</v>
      </c>
      <c r="FV7" s="33">
        <v>0.15571813762960329</v>
      </c>
      <c r="FW7" s="33">
        <v>0.11535616105563706</v>
      </c>
      <c r="FX7" s="33">
        <v>0.11535616105563706</v>
      </c>
      <c r="FY7" s="33">
        <v>7.6499999999999999E-2</v>
      </c>
      <c r="FZ7" s="33">
        <v>0.15571813762960329</v>
      </c>
      <c r="GA7" s="33">
        <v>0.15571813762960329</v>
      </c>
      <c r="GB7" s="33">
        <v>0.11535616105563706</v>
      </c>
      <c r="GC7" s="33">
        <v>0.11535616105563706</v>
      </c>
      <c r="GD7" s="33">
        <v>7.6499999999999999E-2</v>
      </c>
      <c r="GE7" s="33">
        <v>9.5749756625602034E-2</v>
      </c>
      <c r="GF7" s="33">
        <v>9.5749756625602034E-2</v>
      </c>
      <c r="GG7" s="33">
        <v>7.6500000000000012E-2</v>
      </c>
      <c r="GH7" s="33">
        <v>7.6500000000000012E-2</v>
      </c>
      <c r="GI7" s="33">
        <v>7.6499999999999999E-2</v>
      </c>
      <c r="GJ7" s="33">
        <v>9.5749756625602034E-2</v>
      </c>
      <c r="GK7" s="33">
        <v>9.5749756625602034E-2</v>
      </c>
      <c r="GL7" s="33">
        <v>7.6500000000000012E-2</v>
      </c>
      <c r="GM7" s="33">
        <v>7.6500000000000012E-2</v>
      </c>
      <c r="GN7" s="33">
        <v>7.6499999999999999E-2</v>
      </c>
      <c r="GO7" s="33">
        <v>9.5749756625602034E-2</v>
      </c>
      <c r="GP7" s="33">
        <v>9.5749756625602034E-2</v>
      </c>
      <c r="GQ7" s="33">
        <v>7.6500000000000012E-2</v>
      </c>
      <c r="GR7" s="33">
        <v>7.6500000000000012E-2</v>
      </c>
      <c r="GS7" s="33">
        <v>7.6499999999999999E-2</v>
      </c>
      <c r="GT7" s="33">
        <v>9.5749756625602034E-2</v>
      </c>
      <c r="GU7" s="33">
        <v>9.5749756625602034E-2</v>
      </c>
      <c r="GV7" s="33">
        <v>7.6500000000000012E-2</v>
      </c>
      <c r="GW7" s="33">
        <v>7.6500000000000012E-2</v>
      </c>
      <c r="GX7" s="33">
        <v>7.6499999999999999E-2</v>
      </c>
      <c r="GY7" s="33">
        <v>9.5749756625602034E-2</v>
      </c>
      <c r="GZ7" s="33">
        <v>9.5749756625602034E-2</v>
      </c>
      <c r="HA7" s="33">
        <v>7.6500000000000012E-2</v>
      </c>
      <c r="HB7" s="33">
        <v>7.6500000000000012E-2</v>
      </c>
      <c r="HC7" s="33">
        <v>7.6499999999999999E-2</v>
      </c>
      <c r="HD7" s="33">
        <v>9.5749756625602034E-2</v>
      </c>
      <c r="HE7" s="33">
        <v>9.5749756625602034E-2</v>
      </c>
      <c r="HF7" s="33">
        <v>7.6500000000000012E-2</v>
      </c>
      <c r="HG7" s="33">
        <v>7.6500000000000012E-2</v>
      </c>
      <c r="HH7" s="33">
        <v>7.6499999999999999E-2</v>
      </c>
      <c r="HI7" s="33">
        <v>9.5749756625602034E-2</v>
      </c>
      <c r="HJ7" s="33">
        <v>9.5749756625602034E-2</v>
      </c>
      <c r="HK7" s="33">
        <v>7.6500000000000012E-2</v>
      </c>
      <c r="HL7" s="33">
        <v>7.6500000000000012E-2</v>
      </c>
      <c r="HM7" s="33">
        <v>7.6499999999999999E-2</v>
      </c>
      <c r="HN7" s="33">
        <v>9.5749756625602034E-2</v>
      </c>
      <c r="HO7" s="33">
        <v>9.5749756625602034E-2</v>
      </c>
      <c r="HP7" s="33">
        <v>7.6500000000000012E-2</v>
      </c>
      <c r="HQ7" s="33">
        <v>7.6500000000000012E-2</v>
      </c>
      <c r="HR7" s="33">
        <v>7.6499999999999999E-2</v>
      </c>
      <c r="HS7" s="33">
        <v>9.5749756625602034E-2</v>
      </c>
      <c r="HT7" s="33">
        <v>9.5749756625602034E-2</v>
      </c>
      <c r="HU7" s="33">
        <v>7.6500000000000012E-2</v>
      </c>
      <c r="HV7" s="33">
        <v>7.6500000000000012E-2</v>
      </c>
      <c r="HW7" s="33">
        <v>7.6499999999999999E-2</v>
      </c>
      <c r="HX7" s="33">
        <v>9.5749756625602034E-2</v>
      </c>
      <c r="HY7" s="33">
        <v>9.5749756625602034E-2</v>
      </c>
      <c r="HZ7" s="33">
        <v>7.6500000000000012E-2</v>
      </c>
      <c r="IA7" s="33">
        <v>7.6500000000000012E-2</v>
      </c>
      <c r="IB7" s="33">
        <v>7.6499999999999999E-2</v>
      </c>
      <c r="IC7" s="33">
        <v>9.5749756625602034E-2</v>
      </c>
      <c r="ID7" s="33">
        <v>9.5749756625602034E-2</v>
      </c>
      <c r="IE7" s="33">
        <v>7.6500000000000012E-2</v>
      </c>
      <c r="IF7" s="33">
        <v>7.6500000000000012E-2</v>
      </c>
      <c r="IG7" s="33">
        <v>7.6499999999999999E-2</v>
      </c>
      <c r="IH7" s="33">
        <v>9.5749756625602034E-2</v>
      </c>
      <c r="II7" s="33">
        <v>9.5749756625602034E-2</v>
      </c>
      <c r="IJ7" s="33">
        <v>7.6500000000000012E-2</v>
      </c>
      <c r="IK7" s="33">
        <v>7.6500000000000012E-2</v>
      </c>
      <c r="IL7" s="33">
        <v>7.6499999999999999E-2</v>
      </c>
      <c r="IM7" s="33">
        <v>0.15571813762960329</v>
      </c>
      <c r="IN7" s="33">
        <v>0.15571813762960329</v>
      </c>
      <c r="IO7" s="33">
        <v>0.11535616105563706</v>
      </c>
      <c r="IP7" s="33">
        <v>0.11535616105563706</v>
      </c>
      <c r="IQ7" s="33">
        <v>7.6499999999999999E-2</v>
      </c>
      <c r="IR7" s="33">
        <v>0.15571813762960329</v>
      </c>
      <c r="IS7" s="33">
        <v>0.15571813762960329</v>
      </c>
      <c r="IT7" s="33">
        <v>0.11535616105563706</v>
      </c>
      <c r="IU7" s="33">
        <v>0.11535616105563706</v>
      </c>
      <c r="IV7" s="33">
        <v>7.6499999999999999E-2</v>
      </c>
      <c r="IW7" s="33">
        <v>0.15571813762960329</v>
      </c>
      <c r="IX7" s="33">
        <v>0.15571813762960329</v>
      </c>
      <c r="IY7" s="33">
        <v>0.11535616105563706</v>
      </c>
      <c r="IZ7" s="33">
        <v>0.11535616105563706</v>
      </c>
      <c r="JA7" s="33">
        <v>7.6499999999999999E-2</v>
      </c>
      <c r="JB7" s="33">
        <v>0.15571813762960329</v>
      </c>
      <c r="JC7" s="33">
        <v>0.15571813762960329</v>
      </c>
      <c r="JD7" s="33">
        <v>0.11535616105563706</v>
      </c>
      <c r="JE7" s="33">
        <v>0.11535616105563706</v>
      </c>
      <c r="JF7" s="33">
        <v>7.6499999999999999E-2</v>
      </c>
      <c r="JG7" s="33">
        <v>0.15571813762960329</v>
      </c>
      <c r="JH7" s="33">
        <v>0.15571813762960329</v>
      </c>
      <c r="JI7" s="33">
        <v>0.11535616105563706</v>
      </c>
      <c r="JJ7" s="33">
        <v>0.11535616105563706</v>
      </c>
      <c r="JK7" s="33">
        <v>7.6499999999999999E-2</v>
      </c>
      <c r="JL7" s="33">
        <v>0.15571813762960329</v>
      </c>
      <c r="JM7" s="33">
        <v>0.15571813762960329</v>
      </c>
      <c r="JN7" s="33">
        <v>0.11535616105563706</v>
      </c>
      <c r="JO7" s="33">
        <v>0.11535616105563706</v>
      </c>
      <c r="JP7" s="33">
        <v>7.6499999999999999E-2</v>
      </c>
      <c r="JQ7" s="33">
        <v>0.15571813762960329</v>
      </c>
      <c r="JR7" s="33">
        <v>0.15571813762960329</v>
      </c>
      <c r="JS7" s="33">
        <v>0.11535616105563706</v>
      </c>
      <c r="JT7" s="33">
        <v>0.11535616105563706</v>
      </c>
      <c r="JU7" s="33">
        <v>7.6499999999999999E-2</v>
      </c>
      <c r="JV7" s="33">
        <v>0.15571813762960329</v>
      </c>
      <c r="JW7" s="33">
        <v>0.15571813762960329</v>
      </c>
      <c r="JX7" s="33">
        <v>0.11535616105563706</v>
      </c>
      <c r="JY7" s="33">
        <v>0.11535616105563706</v>
      </c>
      <c r="JZ7" s="33">
        <v>7.6499999999999999E-2</v>
      </c>
      <c r="KA7" s="33">
        <v>0.15571813762960329</v>
      </c>
      <c r="KB7" s="33">
        <v>0.15571813762960329</v>
      </c>
      <c r="KC7" s="33">
        <v>0.11535616105563706</v>
      </c>
      <c r="KD7" s="33">
        <v>0.11535616105563706</v>
      </c>
      <c r="KE7" s="33">
        <v>7.6499999999999999E-2</v>
      </c>
      <c r="KF7" s="33">
        <v>0.15571813762960329</v>
      </c>
      <c r="KG7" s="33">
        <v>0.15571813762960329</v>
      </c>
      <c r="KH7" s="33">
        <v>0.11535616105563706</v>
      </c>
      <c r="KI7" s="33">
        <v>0.11535616105563706</v>
      </c>
      <c r="KJ7" s="33">
        <v>7.6499999999999999E-2</v>
      </c>
      <c r="KK7" s="33">
        <v>0.15571813762960329</v>
      </c>
      <c r="KL7" s="33">
        <v>0.15571813762960329</v>
      </c>
      <c r="KM7" s="33">
        <v>0.11535616105563706</v>
      </c>
      <c r="KN7" s="33">
        <v>0.11535616105563706</v>
      </c>
      <c r="KO7" s="33">
        <v>7.6499999999999999E-2</v>
      </c>
      <c r="KP7" s="33">
        <v>0.15571813762960329</v>
      </c>
      <c r="KQ7" s="33">
        <v>0.15571813762960329</v>
      </c>
      <c r="KR7" s="33">
        <v>0.11535616105563706</v>
      </c>
      <c r="KS7" s="33">
        <v>0.11535616105563706</v>
      </c>
      <c r="KT7" s="33">
        <v>7.6499999999999999E-2</v>
      </c>
      <c r="KU7" s="33">
        <v>9.5749756625602034E-2</v>
      </c>
      <c r="KV7" s="33">
        <v>9.5749756625602034E-2</v>
      </c>
      <c r="KW7" s="33">
        <v>7.6500000000000012E-2</v>
      </c>
      <c r="KX7" s="33">
        <v>7.6500000000000012E-2</v>
      </c>
      <c r="KY7" s="33">
        <v>7.6499999999999999E-2</v>
      </c>
      <c r="KZ7" s="33">
        <v>9.5749756625602034E-2</v>
      </c>
      <c r="LA7" s="33">
        <v>9.5749756625602034E-2</v>
      </c>
      <c r="LB7" s="33">
        <v>7.6500000000000012E-2</v>
      </c>
      <c r="LC7" s="33">
        <v>7.6500000000000012E-2</v>
      </c>
      <c r="LD7" s="33">
        <v>7.6499999999999999E-2</v>
      </c>
      <c r="LE7" s="33">
        <v>9.5749756625602034E-2</v>
      </c>
      <c r="LF7" s="33">
        <v>9.5749756625602034E-2</v>
      </c>
      <c r="LG7" s="33">
        <v>7.6500000000000012E-2</v>
      </c>
      <c r="LH7" s="33">
        <v>7.6500000000000012E-2</v>
      </c>
      <c r="LI7" s="33">
        <v>7.6499999999999999E-2</v>
      </c>
      <c r="LJ7" s="33">
        <v>9.5749756625602034E-2</v>
      </c>
      <c r="LK7" s="33">
        <v>9.5749756625602034E-2</v>
      </c>
      <c r="LL7" s="33">
        <v>7.6500000000000012E-2</v>
      </c>
      <c r="LM7" s="33">
        <v>7.6500000000000012E-2</v>
      </c>
      <c r="LN7" s="33">
        <v>7.6499999999999999E-2</v>
      </c>
      <c r="LO7" s="33">
        <v>9.5749756625602034E-2</v>
      </c>
      <c r="LP7" s="33">
        <v>9.5749756625602034E-2</v>
      </c>
      <c r="LQ7" s="33">
        <v>7.6500000000000012E-2</v>
      </c>
      <c r="LR7" s="33">
        <v>7.6500000000000012E-2</v>
      </c>
      <c r="LS7" s="33">
        <v>7.6499999999999999E-2</v>
      </c>
      <c r="LT7" s="33">
        <v>9.5749756625602034E-2</v>
      </c>
      <c r="LU7" s="33">
        <v>9.5749756625602034E-2</v>
      </c>
      <c r="LV7" s="33">
        <v>7.6500000000000012E-2</v>
      </c>
      <c r="LW7" s="33">
        <v>7.6500000000000012E-2</v>
      </c>
      <c r="LX7" s="33">
        <v>7.6499999999999999E-2</v>
      </c>
      <c r="LY7" s="33">
        <v>9.5749756625602034E-2</v>
      </c>
      <c r="LZ7" s="33">
        <v>9.5749756625602034E-2</v>
      </c>
      <c r="MA7" s="33">
        <v>7.6500000000000012E-2</v>
      </c>
      <c r="MB7" s="33">
        <v>7.6500000000000012E-2</v>
      </c>
      <c r="MC7" s="33">
        <v>7.6499999999999999E-2</v>
      </c>
      <c r="MD7" s="33">
        <v>9.5749756625602034E-2</v>
      </c>
      <c r="ME7" s="33">
        <v>9.5749756625602034E-2</v>
      </c>
      <c r="MF7" s="33">
        <v>7.6500000000000012E-2</v>
      </c>
      <c r="MG7" s="33">
        <v>7.6500000000000012E-2</v>
      </c>
      <c r="MH7" s="33">
        <v>7.6499999999999999E-2</v>
      </c>
      <c r="MI7" s="33">
        <v>9.5749756625602034E-2</v>
      </c>
      <c r="MJ7" s="33">
        <v>9.5749756625602034E-2</v>
      </c>
      <c r="MK7" s="33">
        <v>7.6500000000000012E-2</v>
      </c>
      <c r="ML7" s="33">
        <v>7.6500000000000012E-2</v>
      </c>
      <c r="MM7" s="33">
        <v>7.6499999999999999E-2</v>
      </c>
      <c r="MN7" s="33">
        <v>9.5749756625602034E-2</v>
      </c>
      <c r="MO7" s="33">
        <v>9.5749756625602034E-2</v>
      </c>
      <c r="MP7" s="33">
        <v>7.6500000000000012E-2</v>
      </c>
      <c r="MQ7" s="33">
        <v>7.6500000000000012E-2</v>
      </c>
      <c r="MR7" s="33">
        <v>7.6499999999999999E-2</v>
      </c>
      <c r="MS7" s="33">
        <v>9.5749756625602034E-2</v>
      </c>
      <c r="MT7" s="33">
        <v>9.5749756625602034E-2</v>
      </c>
      <c r="MU7" s="33">
        <v>7.6500000000000012E-2</v>
      </c>
      <c r="MV7" s="33">
        <v>7.6500000000000012E-2</v>
      </c>
      <c r="MW7" s="33">
        <v>7.6499999999999999E-2</v>
      </c>
      <c r="MX7" s="33">
        <v>9.5749756625602034E-2</v>
      </c>
      <c r="MY7" s="33">
        <v>9.5749756625602034E-2</v>
      </c>
      <c r="MZ7" s="33">
        <v>7.6500000000000012E-2</v>
      </c>
      <c r="NA7" s="33">
        <v>7.6500000000000012E-2</v>
      </c>
      <c r="NB7" s="33">
        <v>7.6499999999999999E-2</v>
      </c>
      <c r="NC7" s="33">
        <v>0.15571813762960329</v>
      </c>
      <c r="ND7" s="33">
        <v>0.15571813762960329</v>
      </c>
      <c r="NE7" s="33">
        <v>0.11535616105563706</v>
      </c>
      <c r="NF7" s="33">
        <v>0.11535616105563706</v>
      </c>
      <c r="NG7" s="33">
        <v>7.6499999999999999E-2</v>
      </c>
      <c r="NH7" s="33">
        <v>0.15571813762960329</v>
      </c>
      <c r="NI7" s="33">
        <v>0.15571813762960329</v>
      </c>
      <c r="NJ7" s="33">
        <v>0.11535616105563706</v>
      </c>
      <c r="NK7" s="33">
        <v>0.11535616105563706</v>
      </c>
      <c r="NL7" s="33">
        <v>7.6499999999999999E-2</v>
      </c>
      <c r="NM7" s="33">
        <v>0.15571813762960329</v>
      </c>
      <c r="NN7" s="33">
        <v>0.15571813762960329</v>
      </c>
      <c r="NO7" s="33">
        <v>0.11535616105563706</v>
      </c>
      <c r="NP7" s="33">
        <v>0.11535616105563706</v>
      </c>
      <c r="NQ7" s="33">
        <v>7.6499999999999999E-2</v>
      </c>
      <c r="NR7" s="33">
        <v>0.15571813762960329</v>
      </c>
      <c r="NS7" s="33">
        <v>0.15571813762960329</v>
      </c>
      <c r="NT7" s="33">
        <v>0.11535616105563706</v>
      </c>
      <c r="NU7" s="33">
        <v>0.11535616105563706</v>
      </c>
      <c r="NV7" s="33">
        <v>7.6499999999999999E-2</v>
      </c>
      <c r="NW7" s="33">
        <v>0.15571813762960329</v>
      </c>
      <c r="NX7" s="33">
        <v>0.15571813762960329</v>
      </c>
      <c r="NY7" s="33">
        <v>0.11535616105563706</v>
      </c>
      <c r="NZ7" s="33">
        <v>0.11535616105563706</v>
      </c>
      <c r="OA7" s="33">
        <v>7.6499999999999999E-2</v>
      </c>
      <c r="OB7" s="33">
        <v>0.15571813762960329</v>
      </c>
      <c r="OC7" s="33">
        <v>0.15571813762960329</v>
      </c>
      <c r="OD7" s="33">
        <v>0.11535616105563706</v>
      </c>
      <c r="OE7" s="33">
        <v>0.11535616105563706</v>
      </c>
      <c r="OF7" s="33">
        <v>7.6499999999999999E-2</v>
      </c>
      <c r="OG7" s="33">
        <v>0.15571813762960329</v>
      </c>
      <c r="OH7" s="33">
        <v>0.15571813762960329</v>
      </c>
      <c r="OI7" s="33">
        <v>0.11535616105563706</v>
      </c>
      <c r="OJ7" s="33">
        <v>0.11535616105563706</v>
      </c>
      <c r="OK7" s="33">
        <v>7.6499999999999999E-2</v>
      </c>
      <c r="OL7" s="33">
        <v>0.15571813762960329</v>
      </c>
      <c r="OM7" s="33">
        <v>0.15571813762960329</v>
      </c>
      <c r="ON7" s="33">
        <v>0.11535616105563706</v>
      </c>
      <c r="OO7" s="33">
        <v>0.11535616105563706</v>
      </c>
      <c r="OP7" s="33">
        <v>7.6499999999999999E-2</v>
      </c>
      <c r="OQ7" s="33">
        <v>0.15571813762960329</v>
      </c>
      <c r="OR7" s="33">
        <v>0.15571813762960329</v>
      </c>
      <c r="OS7" s="33">
        <v>0.11535616105563706</v>
      </c>
      <c r="OT7" s="33">
        <v>0.11535616105563706</v>
      </c>
      <c r="OU7" s="33">
        <v>7.6499999999999999E-2</v>
      </c>
      <c r="OV7" s="33">
        <v>0.15571813762960329</v>
      </c>
      <c r="OW7" s="33">
        <v>0.15571813762960329</v>
      </c>
      <c r="OX7" s="33">
        <v>0.11535616105563706</v>
      </c>
      <c r="OY7" s="33">
        <v>0.11535616105563706</v>
      </c>
      <c r="OZ7" s="33">
        <v>7.6499999999999999E-2</v>
      </c>
      <c r="PA7" s="33">
        <v>0.15571813762960329</v>
      </c>
      <c r="PB7" s="33">
        <v>0.15571813762960329</v>
      </c>
      <c r="PC7" s="33">
        <v>0.11535616105563706</v>
      </c>
      <c r="PD7" s="33">
        <v>0.11535616105563706</v>
      </c>
      <c r="PE7" s="33">
        <v>7.6499999999999999E-2</v>
      </c>
      <c r="PF7" s="33">
        <v>0.15571813762960329</v>
      </c>
      <c r="PG7" s="33">
        <v>0.15571813762960329</v>
      </c>
      <c r="PH7" s="33">
        <v>0.11535616105563706</v>
      </c>
      <c r="PI7" s="33">
        <v>0.11535616105563706</v>
      </c>
      <c r="PJ7" s="33">
        <v>7.6499999999999999E-2</v>
      </c>
      <c r="PK7" s="33">
        <v>9.5749756625602034E-2</v>
      </c>
      <c r="PL7" s="33">
        <v>9.5749756625602034E-2</v>
      </c>
      <c r="PM7" s="33">
        <v>7.6500000000000012E-2</v>
      </c>
      <c r="PN7" s="33">
        <v>7.6500000000000012E-2</v>
      </c>
      <c r="PO7" s="33">
        <v>7.6499999999999999E-2</v>
      </c>
      <c r="PP7" s="33">
        <v>9.5749756625602034E-2</v>
      </c>
      <c r="PQ7" s="33">
        <v>9.5749756625602034E-2</v>
      </c>
      <c r="PR7" s="33">
        <v>7.6500000000000012E-2</v>
      </c>
      <c r="PS7" s="33">
        <v>7.6500000000000012E-2</v>
      </c>
      <c r="PT7" s="33">
        <v>7.6499999999999999E-2</v>
      </c>
      <c r="PU7" s="33">
        <v>9.5749756625602034E-2</v>
      </c>
      <c r="PV7" s="33">
        <v>9.5749756625602034E-2</v>
      </c>
      <c r="PW7" s="33">
        <v>7.6500000000000012E-2</v>
      </c>
      <c r="PX7" s="33">
        <v>7.6500000000000012E-2</v>
      </c>
      <c r="PY7" s="33">
        <v>7.6499999999999999E-2</v>
      </c>
      <c r="PZ7" s="33">
        <v>9.5749756625602034E-2</v>
      </c>
      <c r="QA7" s="33">
        <v>9.5749756625602034E-2</v>
      </c>
      <c r="QB7" s="33">
        <v>7.6500000000000012E-2</v>
      </c>
      <c r="QC7" s="33">
        <v>7.6500000000000012E-2</v>
      </c>
      <c r="QD7" s="33">
        <v>7.6499999999999999E-2</v>
      </c>
      <c r="QE7" s="33">
        <v>9.5749756625602034E-2</v>
      </c>
      <c r="QF7" s="33">
        <v>9.5749756625602034E-2</v>
      </c>
      <c r="QG7" s="33">
        <v>7.6500000000000012E-2</v>
      </c>
      <c r="QH7" s="33">
        <v>7.6500000000000012E-2</v>
      </c>
      <c r="QI7" s="33">
        <v>7.6499999999999999E-2</v>
      </c>
      <c r="QJ7" s="33">
        <v>9.5749756625602034E-2</v>
      </c>
      <c r="QK7" s="33">
        <v>9.5749756625602034E-2</v>
      </c>
      <c r="QL7" s="33">
        <v>7.6500000000000012E-2</v>
      </c>
      <c r="QM7" s="33">
        <v>7.6500000000000012E-2</v>
      </c>
      <c r="QN7" s="33">
        <v>7.6499999999999999E-2</v>
      </c>
      <c r="QO7" s="33">
        <v>9.5749756625602034E-2</v>
      </c>
      <c r="QP7" s="33">
        <v>9.5749756625602034E-2</v>
      </c>
      <c r="QQ7" s="33">
        <v>7.6500000000000012E-2</v>
      </c>
      <c r="QR7" s="33">
        <v>7.6500000000000012E-2</v>
      </c>
      <c r="QS7" s="33">
        <v>7.6499999999999999E-2</v>
      </c>
      <c r="QT7" s="33">
        <v>9.5749756625602034E-2</v>
      </c>
      <c r="QU7" s="33">
        <v>9.5749756625602034E-2</v>
      </c>
      <c r="QV7" s="33">
        <v>7.6500000000000012E-2</v>
      </c>
      <c r="QW7" s="33">
        <v>7.6500000000000012E-2</v>
      </c>
      <c r="QX7" s="33">
        <v>7.6499999999999999E-2</v>
      </c>
      <c r="QY7" s="33">
        <v>9.5749756625602034E-2</v>
      </c>
      <c r="QZ7" s="33">
        <v>9.5749756625602034E-2</v>
      </c>
      <c r="RA7" s="33">
        <v>7.6500000000000012E-2</v>
      </c>
      <c r="RB7" s="33">
        <v>7.6500000000000012E-2</v>
      </c>
      <c r="RC7" s="33">
        <v>7.6499999999999999E-2</v>
      </c>
      <c r="RD7" s="33">
        <v>9.5749756625602034E-2</v>
      </c>
      <c r="RE7" s="33">
        <v>9.5749756625602034E-2</v>
      </c>
      <c r="RF7" s="33">
        <v>7.6500000000000012E-2</v>
      </c>
      <c r="RG7" s="33">
        <v>7.6500000000000012E-2</v>
      </c>
      <c r="RH7" s="33">
        <v>7.6499999999999999E-2</v>
      </c>
      <c r="RI7" s="33">
        <v>9.5749756625602034E-2</v>
      </c>
      <c r="RJ7" s="33">
        <v>9.5749756625602034E-2</v>
      </c>
      <c r="RK7" s="33">
        <v>7.6500000000000012E-2</v>
      </c>
      <c r="RL7" s="33">
        <v>7.6500000000000012E-2</v>
      </c>
      <c r="RM7" s="33">
        <v>7.6499999999999999E-2</v>
      </c>
      <c r="RN7" s="33">
        <v>9.5749756625602034E-2</v>
      </c>
      <c r="RO7" s="33">
        <v>9.5749756625602034E-2</v>
      </c>
      <c r="RP7" s="33">
        <v>7.6500000000000012E-2</v>
      </c>
      <c r="RQ7" s="33">
        <v>7.6500000000000012E-2</v>
      </c>
      <c r="RR7" s="33">
        <v>7.6499999999999999E-2</v>
      </c>
      <c r="RS7" s="33">
        <v>0.15571813762960329</v>
      </c>
      <c r="RT7" s="33">
        <v>0.15571813762960329</v>
      </c>
      <c r="RU7" s="33">
        <v>0.11535616105563706</v>
      </c>
      <c r="RV7" s="33">
        <v>0.11535616105563706</v>
      </c>
      <c r="RW7" s="33">
        <v>7.6499999999999999E-2</v>
      </c>
      <c r="RX7" s="33">
        <v>0.15571813762960329</v>
      </c>
      <c r="RY7" s="33">
        <v>0.15571813762960329</v>
      </c>
      <c r="RZ7" s="33">
        <v>0.11535616105563706</v>
      </c>
      <c r="SA7" s="33">
        <v>0.11535616105563706</v>
      </c>
      <c r="SB7" s="33">
        <v>7.6499999999999999E-2</v>
      </c>
      <c r="SC7" s="33">
        <v>0.15571813762960329</v>
      </c>
      <c r="SD7" s="33">
        <v>0.15571813762960329</v>
      </c>
      <c r="SE7" s="33">
        <v>0.11535616105563706</v>
      </c>
      <c r="SF7" s="33">
        <v>0.11535616105563706</v>
      </c>
      <c r="SG7" s="33">
        <v>7.6499999999999999E-2</v>
      </c>
      <c r="SH7" s="33">
        <v>0.15571813762960329</v>
      </c>
      <c r="SI7" s="33">
        <v>0.15571813762960329</v>
      </c>
      <c r="SJ7" s="33">
        <v>0.11535616105563706</v>
      </c>
      <c r="SK7" s="33">
        <v>0.11535616105563706</v>
      </c>
      <c r="SL7" s="33">
        <v>7.6499999999999999E-2</v>
      </c>
      <c r="SM7" s="33">
        <v>0.15571813762960329</v>
      </c>
      <c r="SN7" s="33">
        <v>0.15571813762960329</v>
      </c>
      <c r="SO7" s="33">
        <v>0.11535616105563706</v>
      </c>
      <c r="SP7" s="33">
        <v>0.11535616105563706</v>
      </c>
      <c r="SQ7" s="33">
        <v>7.6499999999999999E-2</v>
      </c>
      <c r="SR7" s="33">
        <v>0.15571813762960329</v>
      </c>
      <c r="SS7" s="33">
        <v>0.15571813762960329</v>
      </c>
      <c r="ST7" s="33">
        <v>0.11535616105563706</v>
      </c>
      <c r="SU7" s="33">
        <v>0.11535616105563706</v>
      </c>
      <c r="SV7" s="33">
        <v>7.6499999999999999E-2</v>
      </c>
      <c r="SW7" s="33">
        <v>0.15571813762960329</v>
      </c>
      <c r="SX7" s="33">
        <v>0.15571813762960329</v>
      </c>
      <c r="SY7" s="33">
        <v>0.11535616105563706</v>
      </c>
      <c r="SZ7" s="33">
        <v>0.11535616105563706</v>
      </c>
      <c r="TA7" s="33">
        <v>7.6499999999999999E-2</v>
      </c>
      <c r="TB7" s="33">
        <v>0.15571813762960329</v>
      </c>
      <c r="TC7" s="33">
        <v>0.15571813762960329</v>
      </c>
      <c r="TD7" s="33">
        <v>0.11535616105563706</v>
      </c>
      <c r="TE7" s="33">
        <v>0.11535616105563706</v>
      </c>
      <c r="TF7" s="33">
        <v>7.6499999999999999E-2</v>
      </c>
      <c r="TG7" s="33">
        <v>0.15571813762960329</v>
      </c>
      <c r="TH7" s="33">
        <v>0.15571813762960329</v>
      </c>
      <c r="TI7" s="33">
        <v>0.11535616105563706</v>
      </c>
      <c r="TJ7" s="33">
        <v>0.11535616105563706</v>
      </c>
      <c r="TK7" s="33">
        <v>7.6499999999999999E-2</v>
      </c>
      <c r="TL7" s="33">
        <v>0.15571813762960329</v>
      </c>
      <c r="TM7" s="33">
        <v>0.15571813762960329</v>
      </c>
      <c r="TN7" s="33">
        <v>0.11535616105563706</v>
      </c>
      <c r="TO7" s="33">
        <v>0.11535616105563706</v>
      </c>
      <c r="TP7" s="33">
        <v>7.6499999999999999E-2</v>
      </c>
      <c r="TQ7" s="33">
        <v>0.15571813762960329</v>
      </c>
      <c r="TR7" s="33">
        <v>0.15571813762960329</v>
      </c>
      <c r="TS7" s="33">
        <v>0.11535616105563706</v>
      </c>
      <c r="TT7" s="33">
        <v>0.11535616105563706</v>
      </c>
      <c r="TU7" s="33">
        <v>7.6499999999999999E-2</v>
      </c>
      <c r="TV7" s="33">
        <v>0.15571813762960329</v>
      </c>
      <c r="TW7" s="33">
        <v>0.15571813762960329</v>
      </c>
      <c r="TX7" s="33">
        <v>0.11535616105563706</v>
      </c>
      <c r="TY7" s="33">
        <v>0.11535616105563706</v>
      </c>
      <c r="TZ7" s="33">
        <v>7.6499999999999999E-2</v>
      </c>
      <c r="UA7" s="33">
        <v>9.5749756625602034E-2</v>
      </c>
      <c r="UB7" s="33">
        <v>9.5749756625602034E-2</v>
      </c>
      <c r="UC7" s="33">
        <v>7.6500000000000012E-2</v>
      </c>
      <c r="UD7" s="33">
        <v>7.6500000000000012E-2</v>
      </c>
      <c r="UE7" s="33">
        <v>7.6499999999999999E-2</v>
      </c>
      <c r="UF7" s="33">
        <v>9.5749756625602034E-2</v>
      </c>
      <c r="UG7" s="33">
        <v>9.5749756625602034E-2</v>
      </c>
      <c r="UH7" s="33">
        <v>7.6500000000000012E-2</v>
      </c>
      <c r="UI7" s="33">
        <v>7.6500000000000012E-2</v>
      </c>
      <c r="UJ7" s="33">
        <v>7.6499999999999999E-2</v>
      </c>
      <c r="UK7" s="33">
        <v>9.5749756625602034E-2</v>
      </c>
      <c r="UL7" s="33">
        <v>9.5749756625602034E-2</v>
      </c>
      <c r="UM7" s="33">
        <v>7.6500000000000012E-2</v>
      </c>
      <c r="UN7" s="33">
        <v>7.6500000000000012E-2</v>
      </c>
      <c r="UO7" s="33">
        <v>7.6499999999999999E-2</v>
      </c>
      <c r="UP7" s="33">
        <v>9.5749756625602034E-2</v>
      </c>
      <c r="UQ7" s="33">
        <v>9.5749756625602034E-2</v>
      </c>
      <c r="UR7" s="33">
        <v>7.6500000000000012E-2</v>
      </c>
      <c r="US7" s="33">
        <v>7.6500000000000012E-2</v>
      </c>
      <c r="UT7" s="33">
        <v>7.6499999999999999E-2</v>
      </c>
      <c r="UU7" s="33">
        <v>9.5749756625602034E-2</v>
      </c>
      <c r="UV7" s="33">
        <v>9.5749756625602034E-2</v>
      </c>
      <c r="UW7" s="33">
        <v>7.6500000000000012E-2</v>
      </c>
      <c r="UX7" s="33">
        <v>7.6500000000000012E-2</v>
      </c>
      <c r="UY7" s="33">
        <v>7.6499999999999999E-2</v>
      </c>
      <c r="UZ7" s="33">
        <v>9.5749756625602034E-2</v>
      </c>
      <c r="VA7" s="33">
        <v>9.5749756625602034E-2</v>
      </c>
      <c r="VB7" s="33">
        <v>7.6500000000000012E-2</v>
      </c>
      <c r="VC7" s="33">
        <v>7.6500000000000012E-2</v>
      </c>
      <c r="VD7" s="33">
        <v>7.6499999999999999E-2</v>
      </c>
      <c r="VE7" s="33">
        <v>9.5749756625602034E-2</v>
      </c>
      <c r="VF7" s="33">
        <v>9.5749756625602034E-2</v>
      </c>
      <c r="VG7" s="33">
        <v>7.6500000000000012E-2</v>
      </c>
      <c r="VH7" s="33">
        <v>7.6500000000000012E-2</v>
      </c>
      <c r="VI7" s="33">
        <v>7.6499999999999999E-2</v>
      </c>
      <c r="VJ7" s="33">
        <v>9.5749756625602034E-2</v>
      </c>
      <c r="VK7" s="33">
        <v>9.5749756625602034E-2</v>
      </c>
      <c r="VL7" s="33">
        <v>7.6500000000000012E-2</v>
      </c>
      <c r="VM7" s="33">
        <v>7.6500000000000012E-2</v>
      </c>
      <c r="VN7" s="33">
        <v>7.6499999999999999E-2</v>
      </c>
      <c r="VO7" s="33">
        <v>9.5749756625602034E-2</v>
      </c>
      <c r="VP7" s="33">
        <v>9.5749756625602034E-2</v>
      </c>
      <c r="VQ7" s="33">
        <v>7.6500000000000012E-2</v>
      </c>
      <c r="VR7" s="33">
        <v>7.6500000000000012E-2</v>
      </c>
      <c r="VS7" s="33">
        <v>7.6499999999999999E-2</v>
      </c>
      <c r="VT7" s="33">
        <v>9.5749756625602034E-2</v>
      </c>
      <c r="VU7" s="33">
        <v>9.5749756625602034E-2</v>
      </c>
      <c r="VV7" s="33">
        <v>7.6500000000000012E-2</v>
      </c>
      <c r="VW7" s="33">
        <v>7.6500000000000012E-2</v>
      </c>
      <c r="VX7" s="33">
        <v>7.6499999999999999E-2</v>
      </c>
      <c r="VY7" s="33">
        <v>9.5749756625602034E-2</v>
      </c>
      <c r="VZ7" s="33">
        <v>9.5749756625602034E-2</v>
      </c>
      <c r="WA7" s="33">
        <v>7.6500000000000012E-2</v>
      </c>
      <c r="WB7" s="33">
        <v>7.6500000000000012E-2</v>
      </c>
      <c r="WC7" s="33">
        <v>7.6499999999999999E-2</v>
      </c>
      <c r="WD7" s="33">
        <v>9.5749756625602034E-2</v>
      </c>
      <c r="WE7" s="33">
        <v>9.5749756625602034E-2</v>
      </c>
      <c r="WF7" s="33">
        <v>7.6500000000000012E-2</v>
      </c>
      <c r="WG7" s="33">
        <v>7.6500000000000012E-2</v>
      </c>
      <c r="WH7" s="33">
        <v>7.6499999999999999E-2</v>
      </c>
      <c r="WI7" s="33">
        <v>0.15571813762960329</v>
      </c>
      <c r="WJ7" s="33">
        <v>0.15571813762960329</v>
      </c>
      <c r="WK7" s="33">
        <v>0.11535616105563706</v>
      </c>
      <c r="WL7" s="33">
        <v>0.11535616105563706</v>
      </c>
      <c r="WM7" s="33">
        <v>7.6499999999999999E-2</v>
      </c>
      <c r="WN7" s="33">
        <v>0.15571813762960329</v>
      </c>
      <c r="WO7" s="33">
        <v>0.15571813762960329</v>
      </c>
      <c r="WP7" s="33">
        <v>0.11535616105563706</v>
      </c>
      <c r="WQ7" s="33">
        <v>0.11535616105563706</v>
      </c>
      <c r="WR7" s="33">
        <v>7.6499999999999999E-2</v>
      </c>
      <c r="WS7" s="33">
        <v>0.15571813762960329</v>
      </c>
      <c r="WT7" s="33">
        <v>0.15571813762960329</v>
      </c>
      <c r="WU7" s="33">
        <v>0.11535616105563706</v>
      </c>
      <c r="WV7" s="33">
        <v>0.11535616105563706</v>
      </c>
      <c r="WW7" s="33">
        <v>7.6499999999999999E-2</v>
      </c>
      <c r="WX7" s="33">
        <v>0.15571813762960329</v>
      </c>
      <c r="WY7" s="33">
        <v>0.15571813762960329</v>
      </c>
      <c r="WZ7" s="33">
        <v>0.11535616105563706</v>
      </c>
      <c r="XA7" s="33">
        <v>0.11535616105563706</v>
      </c>
      <c r="XB7" s="33">
        <v>7.6499999999999999E-2</v>
      </c>
      <c r="XC7" s="33">
        <v>0.15571813762960329</v>
      </c>
      <c r="XD7" s="33">
        <v>0.15571813762960329</v>
      </c>
      <c r="XE7" s="33">
        <v>0.11535616105563706</v>
      </c>
      <c r="XF7" s="33">
        <v>0.11535616105563706</v>
      </c>
      <c r="XG7" s="33">
        <v>7.6499999999999999E-2</v>
      </c>
      <c r="XH7" s="33">
        <v>0.15571813762960329</v>
      </c>
      <c r="XI7" s="33">
        <v>0.15571813762960329</v>
      </c>
      <c r="XJ7" s="33">
        <v>0.11535616105563706</v>
      </c>
      <c r="XK7" s="33">
        <v>0.11535616105563706</v>
      </c>
      <c r="XL7" s="33">
        <v>7.6499999999999999E-2</v>
      </c>
      <c r="XM7" s="33">
        <v>0.15571813762960329</v>
      </c>
      <c r="XN7" s="33">
        <v>0.15571813762960329</v>
      </c>
      <c r="XO7" s="33">
        <v>0.11535616105563706</v>
      </c>
      <c r="XP7" s="33">
        <v>0.11535616105563706</v>
      </c>
      <c r="XQ7" s="33">
        <v>7.6499999999999999E-2</v>
      </c>
      <c r="XR7" s="33">
        <v>0.15571813762960329</v>
      </c>
      <c r="XS7" s="33">
        <v>0.15571813762960329</v>
      </c>
      <c r="XT7" s="33">
        <v>0.11535616105563706</v>
      </c>
      <c r="XU7" s="33">
        <v>0.11535616105563706</v>
      </c>
      <c r="XV7" s="33">
        <v>7.6499999999999999E-2</v>
      </c>
      <c r="XW7" s="33">
        <v>0.15571813762960329</v>
      </c>
      <c r="XX7" s="33">
        <v>0.15571813762960329</v>
      </c>
      <c r="XY7" s="33">
        <v>0.11535616105563706</v>
      </c>
      <c r="XZ7" s="33">
        <v>0.11535616105563706</v>
      </c>
      <c r="YA7" s="33">
        <v>7.6499999999999999E-2</v>
      </c>
      <c r="YB7" s="33">
        <v>0.15571813762960329</v>
      </c>
      <c r="YC7" s="33">
        <v>0.15571813762960329</v>
      </c>
      <c r="YD7" s="33">
        <v>0.11535616105563706</v>
      </c>
      <c r="YE7" s="33">
        <v>0.11535616105563706</v>
      </c>
      <c r="YF7" s="33">
        <v>7.6499999999999999E-2</v>
      </c>
      <c r="YG7" s="33">
        <v>0.15571813762960329</v>
      </c>
      <c r="YH7" s="33">
        <v>0.15571813762960329</v>
      </c>
      <c r="YI7" s="33">
        <v>0.11535616105563706</v>
      </c>
      <c r="YJ7" s="33">
        <v>0.11535616105563706</v>
      </c>
      <c r="YK7" s="33">
        <v>7.6499999999999999E-2</v>
      </c>
      <c r="YL7" s="33">
        <v>0.15571813762960329</v>
      </c>
      <c r="YM7" s="33">
        <v>0.15571813762960329</v>
      </c>
      <c r="YN7" s="33">
        <v>0.11535616105563706</v>
      </c>
      <c r="YO7" s="33">
        <v>0.11535616105563706</v>
      </c>
      <c r="YP7" s="33">
        <v>7.6499999999999999E-2</v>
      </c>
      <c r="YQ7" s="33">
        <v>9.5749756625602034E-2</v>
      </c>
      <c r="YR7" s="33">
        <v>9.5749756625602034E-2</v>
      </c>
      <c r="YS7" s="33">
        <v>7.6500000000000012E-2</v>
      </c>
      <c r="YT7" s="33">
        <v>7.6500000000000012E-2</v>
      </c>
      <c r="YU7" s="33">
        <v>7.6499999999999999E-2</v>
      </c>
      <c r="YV7" s="33">
        <v>9.5749756625602034E-2</v>
      </c>
      <c r="YW7" s="33">
        <v>9.5749756625602034E-2</v>
      </c>
      <c r="YX7" s="33">
        <v>7.6500000000000012E-2</v>
      </c>
      <c r="YY7" s="33">
        <v>7.6500000000000012E-2</v>
      </c>
      <c r="YZ7" s="33">
        <v>7.6499999999999999E-2</v>
      </c>
      <c r="ZA7" s="33">
        <v>9.5749756625602034E-2</v>
      </c>
      <c r="ZB7" s="33">
        <v>9.5749756625602034E-2</v>
      </c>
      <c r="ZC7" s="33">
        <v>7.6500000000000012E-2</v>
      </c>
      <c r="ZD7" s="33">
        <v>7.6500000000000012E-2</v>
      </c>
      <c r="ZE7" s="33">
        <v>7.6499999999999999E-2</v>
      </c>
      <c r="ZF7" s="33">
        <v>9.5749756625602034E-2</v>
      </c>
      <c r="ZG7" s="33">
        <v>9.5749756625602034E-2</v>
      </c>
      <c r="ZH7" s="33">
        <v>7.6500000000000012E-2</v>
      </c>
      <c r="ZI7" s="33">
        <v>7.6500000000000012E-2</v>
      </c>
      <c r="ZJ7" s="33">
        <v>7.6499999999999999E-2</v>
      </c>
      <c r="ZK7" s="33">
        <v>9.5749756625602034E-2</v>
      </c>
      <c r="ZL7" s="33">
        <v>9.5749756625602034E-2</v>
      </c>
      <c r="ZM7" s="33">
        <v>7.6500000000000012E-2</v>
      </c>
      <c r="ZN7" s="33">
        <v>7.6500000000000012E-2</v>
      </c>
      <c r="ZO7" s="33">
        <v>7.6499999999999999E-2</v>
      </c>
      <c r="ZP7" s="33">
        <v>9.5749756625602034E-2</v>
      </c>
      <c r="ZQ7" s="33">
        <v>9.5749756625602034E-2</v>
      </c>
      <c r="ZR7" s="33">
        <v>7.6500000000000012E-2</v>
      </c>
      <c r="ZS7" s="33">
        <v>7.6500000000000012E-2</v>
      </c>
      <c r="ZT7" s="33">
        <v>7.6499999999999999E-2</v>
      </c>
      <c r="ZU7" s="33">
        <v>9.5749756625602034E-2</v>
      </c>
      <c r="ZV7" s="33">
        <v>9.5749756625602034E-2</v>
      </c>
      <c r="ZW7" s="33">
        <v>7.6500000000000012E-2</v>
      </c>
      <c r="ZX7" s="33">
        <v>7.6500000000000012E-2</v>
      </c>
      <c r="ZY7" s="33">
        <v>7.6499999999999999E-2</v>
      </c>
      <c r="ZZ7" s="33">
        <v>9.5749756625602034E-2</v>
      </c>
      <c r="AAA7" s="33">
        <v>9.5749756625602034E-2</v>
      </c>
      <c r="AAB7" s="33">
        <v>7.6500000000000012E-2</v>
      </c>
      <c r="AAC7" s="33">
        <v>7.6500000000000012E-2</v>
      </c>
      <c r="AAD7" s="33">
        <v>7.6499999999999999E-2</v>
      </c>
      <c r="AAE7" s="33">
        <v>9.5749756625602034E-2</v>
      </c>
      <c r="AAF7" s="33">
        <v>9.5749756625602034E-2</v>
      </c>
      <c r="AAG7" s="33">
        <v>7.6500000000000012E-2</v>
      </c>
      <c r="AAH7" s="33">
        <v>7.6500000000000012E-2</v>
      </c>
      <c r="AAI7" s="33">
        <v>7.6499999999999999E-2</v>
      </c>
      <c r="AAJ7" s="33">
        <v>9.5749756625602034E-2</v>
      </c>
      <c r="AAK7" s="33">
        <v>9.5749756625602034E-2</v>
      </c>
      <c r="AAL7" s="33">
        <v>7.6500000000000012E-2</v>
      </c>
      <c r="AAM7" s="33">
        <v>7.6500000000000012E-2</v>
      </c>
      <c r="AAN7" s="33">
        <v>7.6499999999999999E-2</v>
      </c>
      <c r="AAO7" s="33">
        <v>9.5749756625602034E-2</v>
      </c>
      <c r="AAP7" s="33">
        <v>9.5749756625602034E-2</v>
      </c>
      <c r="AAQ7" s="33">
        <v>7.6500000000000012E-2</v>
      </c>
      <c r="AAR7" s="33">
        <v>7.6500000000000012E-2</v>
      </c>
      <c r="AAS7" s="33">
        <v>7.6499999999999999E-2</v>
      </c>
      <c r="AAT7" s="33">
        <v>9.5749756625602034E-2</v>
      </c>
      <c r="AAU7" s="33">
        <v>9.5749756625602034E-2</v>
      </c>
      <c r="AAV7" s="33">
        <v>7.6500000000000012E-2</v>
      </c>
      <c r="AAW7" s="33">
        <v>7.6500000000000012E-2</v>
      </c>
      <c r="AAX7" s="33">
        <v>7.6499999999999999E-2</v>
      </c>
      <c r="AAY7" s="33">
        <v>0.15571813762960329</v>
      </c>
      <c r="AAZ7" s="33">
        <v>0.15571813762960329</v>
      </c>
      <c r="ABA7" s="33">
        <v>0.11535616105563706</v>
      </c>
      <c r="ABB7" s="33">
        <v>0.11535616105563706</v>
      </c>
      <c r="ABC7" s="33">
        <v>7.6499999999999999E-2</v>
      </c>
      <c r="ABD7" s="33">
        <v>0.15571813762960329</v>
      </c>
      <c r="ABE7" s="33">
        <v>0.15571813762960329</v>
      </c>
      <c r="ABF7" s="33">
        <v>0.11535616105563706</v>
      </c>
      <c r="ABG7" s="33">
        <v>0.11535616105563706</v>
      </c>
      <c r="ABH7" s="33">
        <v>7.6499999999999999E-2</v>
      </c>
      <c r="ABI7" s="33">
        <v>0.15571813762960329</v>
      </c>
      <c r="ABJ7" s="33">
        <v>0.15571813762960329</v>
      </c>
      <c r="ABK7" s="33">
        <v>0.11535616105563706</v>
      </c>
      <c r="ABL7" s="33">
        <v>0.11535616105563706</v>
      </c>
      <c r="ABM7" s="33">
        <v>7.6499999999999999E-2</v>
      </c>
      <c r="ABN7" s="33">
        <v>0.15571813762960329</v>
      </c>
      <c r="ABO7" s="33">
        <v>0.15571813762960329</v>
      </c>
      <c r="ABP7" s="33">
        <v>0.11535616105563706</v>
      </c>
      <c r="ABQ7" s="33">
        <v>0.11535616105563706</v>
      </c>
      <c r="ABR7" s="33">
        <v>7.6499999999999999E-2</v>
      </c>
      <c r="ABS7" s="33">
        <v>0.15571813762960329</v>
      </c>
      <c r="ABT7" s="33">
        <v>0.15571813762960329</v>
      </c>
      <c r="ABU7" s="33">
        <v>0.11535616105563706</v>
      </c>
      <c r="ABV7" s="33">
        <v>0.11535616105563706</v>
      </c>
      <c r="ABW7" s="33">
        <v>7.6499999999999999E-2</v>
      </c>
      <c r="ABX7" s="33">
        <v>0.15571813762960329</v>
      </c>
      <c r="ABY7" s="33">
        <v>0.15571813762960329</v>
      </c>
      <c r="ABZ7" s="33">
        <v>0.11535616105563706</v>
      </c>
      <c r="ACA7" s="33">
        <v>0.11535616105563706</v>
      </c>
      <c r="ACB7" s="33">
        <v>7.6499999999999999E-2</v>
      </c>
      <c r="ACC7" s="33">
        <v>0.15571813762960329</v>
      </c>
      <c r="ACD7" s="33">
        <v>0.15571813762960329</v>
      </c>
      <c r="ACE7" s="33">
        <v>0.11535616105563706</v>
      </c>
      <c r="ACF7" s="33">
        <v>0.11535616105563706</v>
      </c>
      <c r="ACG7" s="33">
        <v>7.6499999999999999E-2</v>
      </c>
      <c r="ACH7" s="33">
        <v>0.15571813762960329</v>
      </c>
      <c r="ACI7" s="33">
        <v>0.15571813762960329</v>
      </c>
      <c r="ACJ7" s="33">
        <v>0.11535616105563706</v>
      </c>
      <c r="ACK7" s="33">
        <v>0.11535616105563706</v>
      </c>
      <c r="ACL7" s="33">
        <v>7.6499999999999999E-2</v>
      </c>
      <c r="ACM7" s="33">
        <v>0.15571813762960329</v>
      </c>
      <c r="ACN7" s="33">
        <v>0.15571813762960329</v>
      </c>
      <c r="ACO7" s="33">
        <v>0.11535616105563706</v>
      </c>
      <c r="ACP7" s="33">
        <v>0.11535616105563706</v>
      </c>
      <c r="ACQ7" s="33">
        <v>7.6499999999999999E-2</v>
      </c>
      <c r="ACR7" s="33">
        <v>0.15571813762960329</v>
      </c>
      <c r="ACS7" s="33">
        <v>0.15571813762960329</v>
      </c>
      <c r="ACT7" s="33">
        <v>0.11535616105563706</v>
      </c>
      <c r="ACU7" s="33">
        <v>0.11535616105563706</v>
      </c>
      <c r="ACV7" s="33">
        <v>7.6499999999999999E-2</v>
      </c>
      <c r="ACW7" s="33">
        <v>0.15571813762960329</v>
      </c>
      <c r="ACX7" s="33">
        <v>0.15571813762960329</v>
      </c>
      <c r="ACY7" s="33">
        <v>0.11535616105563706</v>
      </c>
      <c r="ACZ7" s="33">
        <v>0.11535616105563706</v>
      </c>
      <c r="ADA7" s="33">
        <v>7.6499999999999999E-2</v>
      </c>
      <c r="ADB7" s="33">
        <v>0.15571813762960329</v>
      </c>
      <c r="ADC7" s="33">
        <v>0.15571813762960329</v>
      </c>
      <c r="ADD7" s="33">
        <v>0.11535616105563706</v>
      </c>
      <c r="ADE7" s="33">
        <v>0.11535616105563706</v>
      </c>
      <c r="ADF7" s="33">
        <v>7.6499999999999999E-2</v>
      </c>
      <c r="ADG7" s="33">
        <v>9.5749756625602034E-2</v>
      </c>
      <c r="ADH7" s="33">
        <v>9.5749756625602034E-2</v>
      </c>
      <c r="ADI7" s="33">
        <v>7.6500000000000012E-2</v>
      </c>
      <c r="ADJ7" s="33">
        <v>7.6500000000000012E-2</v>
      </c>
      <c r="ADK7" s="33">
        <v>7.6499999999999999E-2</v>
      </c>
      <c r="ADL7" s="33">
        <v>9.5749756625602034E-2</v>
      </c>
      <c r="ADM7" s="33">
        <v>9.5749756625602034E-2</v>
      </c>
      <c r="ADN7" s="33">
        <v>7.6500000000000012E-2</v>
      </c>
      <c r="ADO7" s="33">
        <v>7.6500000000000012E-2</v>
      </c>
      <c r="ADP7" s="33">
        <v>7.6499999999999999E-2</v>
      </c>
      <c r="ADQ7" s="33">
        <v>9.5749756625602034E-2</v>
      </c>
      <c r="ADR7" s="33">
        <v>9.5749756625602034E-2</v>
      </c>
      <c r="ADS7" s="33">
        <v>7.6500000000000012E-2</v>
      </c>
      <c r="ADT7" s="33">
        <v>7.6500000000000012E-2</v>
      </c>
      <c r="ADU7" s="33">
        <v>7.6499999999999999E-2</v>
      </c>
      <c r="ADV7" s="33">
        <v>9.5749756625602034E-2</v>
      </c>
      <c r="ADW7" s="33">
        <v>9.5749756625602034E-2</v>
      </c>
      <c r="ADX7" s="33">
        <v>7.6500000000000012E-2</v>
      </c>
      <c r="ADY7" s="33">
        <v>7.6500000000000012E-2</v>
      </c>
      <c r="ADZ7" s="33">
        <v>7.6499999999999999E-2</v>
      </c>
      <c r="AEA7" s="33">
        <v>9.5749756625602034E-2</v>
      </c>
      <c r="AEB7" s="33">
        <v>9.5749756625602034E-2</v>
      </c>
      <c r="AEC7" s="33">
        <v>7.6500000000000012E-2</v>
      </c>
      <c r="AED7" s="33">
        <v>7.6500000000000012E-2</v>
      </c>
      <c r="AEE7" s="33">
        <v>7.6499999999999999E-2</v>
      </c>
      <c r="AEF7" s="33">
        <v>9.5749756625602034E-2</v>
      </c>
      <c r="AEG7" s="33">
        <v>9.5749756625602034E-2</v>
      </c>
      <c r="AEH7" s="33">
        <v>7.6500000000000012E-2</v>
      </c>
      <c r="AEI7" s="33">
        <v>7.6500000000000012E-2</v>
      </c>
      <c r="AEJ7" s="33">
        <v>7.6499999999999999E-2</v>
      </c>
      <c r="AEK7" s="33">
        <v>9.5749756625602034E-2</v>
      </c>
      <c r="AEL7" s="33">
        <v>9.5749756625602034E-2</v>
      </c>
      <c r="AEM7" s="33">
        <v>7.6500000000000012E-2</v>
      </c>
      <c r="AEN7" s="33">
        <v>7.6500000000000012E-2</v>
      </c>
      <c r="AEO7" s="33">
        <v>7.6499999999999999E-2</v>
      </c>
      <c r="AEP7" s="33">
        <v>9.5749756625602034E-2</v>
      </c>
      <c r="AEQ7" s="33">
        <v>9.5749756625602034E-2</v>
      </c>
      <c r="AER7" s="33">
        <v>7.6500000000000012E-2</v>
      </c>
      <c r="AES7" s="33">
        <v>7.6500000000000012E-2</v>
      </c>
      <c r="AET7" s="33">
        <v>7.6499999999999999E-2</v>
      </c>
      <c r="AEU7" s="33">
        <v>9.5749756625602034E-2</v>
      </c>
      <c r="AEV7" s="33">
        <v>9.5749756625602034E-2</v>
      </c>
      <c r="AEW7" s="33">
        <v>7.6500000000000012E-2</v>
      </c>
      <c r="AEX7" s="33">
        <v>7.6500000000000012E-2</v>
      </c>
      <c r="AEY7" s="33">
        <v>7.6499999999999999E-2</v>
      </c>
      <c r="AEZ7" s="33">
        <v>9.5749756625602034E-2</v>
      </c>
      <c r="AFA7" s="33">
        <v>9.5749756625602034E-2</v>
      </c>
      <c r="AFB7" s="33">
        <v>7.6500000000000012E-2</v>
      </c>
      <c r="AFC7" s="33">
        <v>7.6500000000000012E-2</v>
      </c>
      <c r="AFD7" s="33">
        <v>7.6499999999999999E-2</v>
      </c>
      <c r="AFE7" s="33">
        <v>9.5749756625602034E-2</v>
      </c>
      <c r="AFF7" s="33">
        <v>9.5749756625602034E-2</v>
      </c>
      <c r="AFG7" s="33">
        <v>7.6500000000000012E-2</v>
      </c>
      <c r="AFH7" s="33">
        <v>7.6500000000000012E-2</v>
      </c>
      <c r="AFI7" s="33">
        <v>7.6499999999999999E-2</v>
      </c>
      <c r="AFJ7" s="33">
        <v>9.5749756625602034E-2</v>
      </c>
      <c r="AFK7" s="33">
        <v>9.5749756625602034E-2</v>
      </c>
      <c r="AFL7" s="33">
        <v>7.6500000000000012E-2</v>
      </c>
      <c r="AFM7" s="33">
        <v>7.6500000000000012E-2</v>
      </c>
    </row>
    <row r="8" spans="1:1570">
      <c r="A8" s="33" t="s">
        <v>9</v>
      </c>
      <c r="B8" s="33">
        <f>FixedParams!B24</f>
        <v>7.6499999999999999E-2</v>
      </c>
      <c r="C8" s="33">
        <f>FixedParams!C24</f>
        <v>0.6589556007041486</v>
      </c>
      <c r="D8" s="34">
        <f t="shared" si="839"/>
        <v>0.6589556007041486</v>
      </c>
      <c r="F8" s="33">
        <v>7.6499999999999999E-2</v>
      </c>
      <c r="G8" s="33">
        <v>0.6589556007041486</v>
      </c>
      <c r="H8" s="33">
        <v>0.6589556007041486</v>
      </c>
      <c r="I8" s="33">
        <v>0.55672729398914744</v>
      </c>
      <c r="J8" s="33">
        <v>0.55672729398914744</v>
      </c>
      <c r="K8" s="33">
        <v>7.6499999999999999E-2</v>
      </c>
      <c r="L8" s="33">
        <v>0.62972916581074201</v>
      </c>
      <c r="M8" s="33">
        <v>0.62972916581074201</v>
      </c>
      <c r="N8" s="33">
        <v>0.53055391808586871</v>
      </c>
      <c r="O8" s="33">
        <v>0.53055391808586871</v>
      </c>
      <c r="P8" s="33">
        <v>7.6499999999999999E-2</v>
      </c>
      <c r="Q8" s="33">
        <v>0.60140926345750878</v>
      </c>
      <c r="R8" s="33">
        <v>0.60140926345750878</v>
      </c>
      <c r="S8" s="33">
        <v>0.50510986765253318</v>
      </c>
      <c r="T8" s="33">
        <v>0.50510986765253318</v>
      </c>
      <c r="U8" s="33">
        <v>7.6499999999999999E-2</v>
      </c>
      <c r="V8" s="33">
        <v>0.57394189119036487</v>
      </c>
      <c r="W8" s="33">
        <v>0.57394189119036487</v>
      </c>
      <c r="X8" s="33">
        <v>0.48035478472198867</v>
      </c>
      <c r="Y8" s="33">
        <v>0.48035478472198867</v>
      </c>
      <c r="Z8" s="33">
        <v>7.6499999999999999E-2</v>
      </c>
      <c r="AA8" s="33">
        <v>0.54727732805932483</v>
      </c>
      <c r="AB8" s="33">
        <v>0.54727732805932483</v>
      </c>
      <c r="AC8" s="33">
        <v>0.45625124773503489</v>
      </c>
      <c r="AD8" s="33">
        <v>0.45625124773503489</v>
      </c>
      <c r="AE8" s="33">
        <v>7.6499999999999999E-2</v>
      </c>
      <c r="AF8" s="33">
        <v>0.52136970147079476</v>
      </c>
      <c r="AG8" s="33">
        <v>0.52136970147079476</v>
      </c>
      <c r="AH8" s="33">
        <v>0.43276449641006409</v>
      </c>
      <c r="AI8" s="33">
        <v>0.43276449641006409</v>
      </c>
      <c r="AJ8" s="33">
        <v>7.6499999999999999E-2</v>
      </c>
      <c r="AK8" s="33">
        <v>0.49617660625889948</v>
      </c>
      <c r="AL8" s="33">
        <v>0.49617660625889948</v>
      </c>
      <c r="AM8" s="33">
        <v>0.40986218727291157</v>
      </c>
      <c r="AN8" s="33">
        <v>0.40986218727291157</v>
      </c>
      <c r="AO8" s="33">
        <v>7.6499999999999999E-2</v>
      </c>
      <c r="AP8" s="33">
        <v>0.47165876867597056</v>
      </c>
      <c r="AQ8" s="33">
        <v>0.47165876867597056</v>
      </c>
      <c r="AR8" s="33">
        <v>0.3875141758704983</v>
      </c>
      <c r="AS8" s="33">
        <v>0.3875141758704983</v>
      </c>
      <c r="AT8" s="33">
        <v>7.6499999999999999E-2</v>
      </c>
      <c r="AU8" s="33">
        <v>0.44777974915462293</v>
      </c>
      <c r="AV8" s="33">
        <v>0.44777974915462293</v>
      </c>
      <c r="AW8" s="33">
        <v>0.36569232227445037</v>
      </c>
      <c r="AX8" s="33">
        <v>0.36569232227445037</v>
      </c>
      <c r="AY8" s="33">
        <v>7.6499999999999999E-2</v>
      </c>
      <c r="AZ8" s="33">
        <v>0.40180502411043739</v>
      </c>
      <c r="BA8" s="33">
        <v>0.40180502411043739</v>
      </c>
      <c r="BB8" s="33">
        <v>0.32352352462267397</v>
      </c>
      <c r="BC8" s="33">
        <v>0.32352352462267397</v>
      </c>
      <c r="BD8" s="33">
        <v>7.6499999999999999E-2</v>
      </c>
      <c r="BE8" s="33">
        <v>0.31617655645684595</v>
      </c>
      <c r="BF8" s="33">
        <v>0.31617655645684595</v>
      </c>
      <c r="BG8" s="33">
        <v>0.24444688318062502</v>
      </c>
      <c r="BH8" s="33">
        <v>0.24444688318062502</v>
      </c>
      <c r="BI8" s="33">
        <v>7.6499999999999999E-2</v>
      </c>
      <c r="BJ8" s="33">
        <v>0.23768259428664806</v>
      </c>
      <c r="BK8" s="33">
        <v>0.23768259428664806</v>
      </c>
      <c r="BL8" s="33">
        <v>0.17135346919630678</v>
      </c>
      <c r="BM8" s="33">
        <v>0.17135346919630678</v>
      </c>
      <c r="BN8" s="33">
        <v>7.6499999999999999E-2</v>
      </c>
      <c r="BO8" s="33">
        <v>0.5096094431360656</v>
      </c>
      <c r="BP8" s="33">
        <v>0.5096094431360656</v>
      </c>
      <c r="BQ8" s="33">
        <v>0.46480166296673797</v>
      </c>
      <c r="BR8" s="33">
        <v>0.46480166296673797</v>
      </c>
      <c r="BS8" s="33">
        <v>7.6499999999999999E-2</v>
      </c>
      <c r="BT8" s="33">
        <v>0.48473395049144918</v>
      </c>
      <c r="BU8" s="33">
        <v>0.48473395049144918</v>
      </c>
      <c r="BV8" s="33">
        <v>0.44109809338057926</v>
      </c>
      <c r="BW8" s="33">
        <v>0.44109809338057926</v>
      </c>
      <c r="BX8" s="33">
        <v>7.6499999999999999E-2</v>
      </c>
      <c r="BY8" s="33">
        <v>0.46051649460642174</v>
      </c>
      <c r="BZ8" s="33">
        <v>0.46051649460642174</v>
      </c>
      <c r="CA8" s="33">
        <v>0.41799027341808381</v>
      </c>
      <c r="CB8" s="33">
        <v>0.41799027341808381</v>
      </c>
      <c r="CC8" s="33">
        <v>7.6499999999999999E-2</v>
      </c>
      <c r="CD8" s="33">
        <v>0.43692185794672977</v>
      </c>
      <c r="CE8" s="33">
        <v>0.43692185794672977</v>
      </c>
      <c r="CF8" s="33">
        <v>0.39544729541622559</v>
      </c>
      <c r="CG8" s="33">
        <v>0.39544729541622559</v>
      </c>
      <c r="CH8" s="33">
        <v>7.6499999999999999E-2</v>
      </c>
      <c r="CI8" s="33">
        <v>0.41391728144895668</v>
      </c>
      <c r="CJ8" s="33">
        <v>0.41391728144895668</v>
      </c>
      <c r="CK8" s="33">
        <v>0.3734403233342718</v>
      </c>
      <c r="CL8" s="33">
        <v>0.3734403233342718</v>
      </c>
      <c r="CM8" s="33">
        <v>7.6499999999999999E-2</v>
      </c>
      <c r="CN8" s="33">
        <v>0.39147224222580257</v>
      </c>
      <c r="CO8" s="33">
        <v>0.39147224222580257</v>
      </c>
      <c r="CP8" s="33">
        <v>0.35194241165549256</v>
      </c>
      <c r="CQ8" s="33">
        <v>0.35194241165549256</v>
      </c>
      <c r="CR8" s="33">
        <v>7.6499999999999999E-2</v>
      </c>
      <c r="CS8" s="33">
        <v>0.36955825513010798</v>
      </c>
      <c r="CT8" s="33">
        <v>0.36955825513010798</v>
      </c>
      <c r="CU8" s="33">
        <v>0.33092834302636542</v>
      </c>
      <c r="CV8" s="33">
        <v>0.33092834302636542</v>
      </c>
      <c r="CW8" s="33">
        <v>7.6499999999999999E-2</v>
      </c>
      <c r="CX8" s="33">
        <v>0.34814869519032987</v>
      </c>
      <c r="CY8" s="33">
        <v>0.34814869519032987</v>
      </c>
      <c r="CZ8" s="33">
        <v>0.31037448236497323</v>
      </c>
      <c r="DA8" s="33">
        <v>0.31037448236497323</v>
      </c>
      <c r="DB8" s="33">
        <v>7.6499999999999999E-2</v>
      </c>
      <c r="DC8" s="33">
        <v>0.32721863835262521</v>
      </c>
      <c r="DD8" s="33">
        <v>0.32721863835262521</v>
      </c>
      <c r="DE8" s="33">
        <v>0.2902586454801539</v>
      </c>
      <c r="DF8" s="33">
        <v>0.2902586454801539</v>
      </c>
      <c r="DG8" s="33">
        <v>7.6499999999999999E-2</v>
      </c>
      <c r="DH8" s="33">
        <v>0.2867049975839977</v>
      </c>
      <c r="DI8" s="33">
        <v>0.2867049975839977</v>
      </c>
      <c r="DJ8" s="33">
        <v>0.25125886067630732</v>
      </c>
      <c r="DK8" s="33">
        <v>0.25125886067630732</v>
      </c>
      <c r="DL8" s="33">
        <v>7.6499999999999999E-2</v>
      </c>
      <c r="DM8" s="33">
        <v>0.21049314551611875</v>
      </c>
      <c r="DN8" s="33">
        <v>0.21049314551611875</v>
      </c>
      <c r="DO8" s="33">
        <v>0.17767497754219552</v>
      </c>
      <c r="DP8" s="33">
        <v>0.17767497754219552</v>
      </c>
      <c r="DQ8" s="33">
        <v>7.6499999999999999E-2</v>
      </c>
      <c r="DR8" s="33">
        <v>0.13977452736540008</v>
      </c>
      <c r="DS8" s="33">
        <v>0.13977452736540008</v>
      </c>
      <c r="DT8" s="33">
        <v>0.10914118689109786</v>
      </c>
      <c r="DU8" s="33">
        <v>0.10914118689109786</v>
      </c>
      <c r="DV8" s="33">
        <v>7.6499999999999999E-2</v>
      </c>
      <c r="DW8" s="33">
        <v>0.6589556007041486</v>
      </c>
      <c r="DX8" s="33">
        <v>0.6589556007041486</v>
      </c>
      <c r="DY8" s="33">
        <v>0.55672729398914744</v>
      </c>
      <c r="DZ8" s="33">
        <v>0.55672729398914744</v>
      </c>
      <c r="EA8" s="33">
        <v>7.6499999999999999E-2</v>
      </c>
      <c r="EB8" s="33">
        <v>0.62972916581074201</v>
      </c>
      <c r="EC8" s="33">
        <v>0.62972916581074201</v>
      </c>
      <c r="ED8" s="33">
        <v>0.53055391808586871</v>
      </c>
      <c r="EE8" s="33">
        <v>0.53055391808586871</v>
      </c>
      <c r="EF8" s="33">
        <v>7.6499999999999999E-2</v>
      </c>
      <c r="EG8" s="33">
        <v>0.60140926345750878</v>
      </c>
      <c r="EH8" s="33">
        <v>0.60140926345750878</v>
      </c>
      <c r="EI8" s="33">
        <v>0.50510986765253318</v>
      </c>
      <c r="EJ8" s="33">
        <v>0.50510986765253318</v>
      </c>
      <c r="EK8" s="33">
        <v>7.6499999999999999E-2</v>
      </c>
      <c r="EL8" s="33">
        <v>0.57394189119036487</v>
      </c>
      <c r="EM8" s="33">
        <v>0.57394189119036487</v>
      </c>
      <c r="EN8" s="33">
        <v>0.48035478472198867</v>
      </c>
      <c r="EO8" s="33">
        <v>0.48035478472198867</v>
      </c>
      <c r="EP8" s="33">
        <v>7.6499999999999999E-2</v>
      </c>
      <c r="EQ8" s="33">
        <v>0.54727732805932483</v>
      </c>
      <c r="ER8" s="33">
        <v>0.54727732805932483</v>
      </c>
      <c r="ES8" s="33">
        <v>0.45625124773503489</v>
      </c>
      <c r="ET8" s="33">
        <v>0.45625124773503489</v>
      </c>
      <c r="EU8" s="33">
        <v>7.6499999999999999E-2</v>
      </c>
      <c r="EV8" s="33">
        <v>0.52136970147079476</v>
      </c>
      <c r="EW8" s="33">
        <v>0.52136970147079476</v>
      </c>
      <c r="EX8" s="33">
        <v>0.43276449641006409</v>
      </c>
      <c r="EY8" s="33">
        <v>0.43276449641006409</v>
      </c>
      <c r="EZ8" s="33">
        <v>7.6499999999999999E-2</v>
      </c>
      <c r="FA8" s="33">
        <v>0.49617660625889948</v>
      </c>
      <c r="FB8" s="33">
        <v>0.49617660625889948</v>
      </c>
      <c r="FC8" s="33">
        <v>0.40986218727291157</v>
      </c>
      <c r="FD8" s="33">
        <v>0.40986218727291157</v>
      </c>
      <c r="FE8" s="33">
        <v>7.6499999999999999E-2</v>
      </c>
      <c r="FF8" s="33">
        <v>0.47165876867597056</v>
      </c>
      <c r="FG8" s="33">
        <v>0.47165876867597056</v>
      </c>
      <c r="FH8" s="33">
        <v>0.3875141758704983</v>
      </c>
      <c r="FI8" s="33">
        <v>0.3875141758704983</v>
      </c>
      <c r="FJ8" s="33">
        <v>7.6499999999999999E-2</v>
      </c>
      <c r="FK8" s="33">
        <v>0.44777974915462293</v>
      </c>
      <c r="FL8" s="33">
        <v>0.44777974915462293</v>
      </c>
      <c r="FM8" s="33">
        <v>0.36569232227445037</v>
      </c>
      <c r="FN8" s="33">
        <v>0.36569232227445037</v>
      </c>
      <c r="FO8" s="33">
        <v>7.6499999999999999E-2</v>
      </c>
      <c r="FP8" s="33">
        <v>0.40180502411043739</v>
      </c>
      <c r="FQ8" s="33">
        <v>0.40180502411043739</v>
      </c>
      <c r="FR8" s="33">
        <v>0.32352352462267397</v>
      </c>
      <c r="FS8" s="33">
        <v>0.32352352462267397</v>
      </c>
      <c r="FT8" s="33">
        <v>7.6499999999999999E-2</v>
      </c>
      <c r="FU8" s="33">
        <v>0.31617655645684595</v>
      </c>
      <c r="FV8" s="33">
        <v>0.31617655645684595</v>
      </c>
      <c r="FW8" s="33">
        <v>0.24444688318062502</v>
      </c>
      <c r="FX8" s="33">
        <v>0.24444688318062502</v>
      </c>
      <c r="FY8" s="33">
        <v>7.6499999999999999E-2</v>
      </c>
      <c r="FZ8" s="33">
        <v>0.23768259428664806</v>
      </c>
      <c r="GA8" s="33">
        <v>0.23768259428664806</v>
      </c>
      <c r="GB8" s="33">
        <v>0.17135346919630678</v>
      </c>
      <c r="GC8" s="33">
        <v>0.17135346919630678</v>
      </c>
      <c r="GD8" s="33">
        <v>7.6499999999999999E-2</v>
      </c>
      <c r="GE8" s="33">
        <v>0.5096094431360656</v>
      </c>
      <c r="GF8" s="33">
        <v>0.5096094431360656</v>
      </c>
      <c r="GG8" s="33">
        <v>0.46480166296673797</v>
      </c>
      <c r="GH8" s="33">
        <v>0.46480166296673797</v>
      </c>
      <c r="GI8" s="33">
        <v>7.6499999999999999E-2</v>
      </c>
      <c r="GJ8" s="33">
        <v>0.48473395049144918</v>
      </c>
      <c r="GK8" s="33">
        <v>0.48473395049144918</v>
      </c>
      <c r="GL8" s="33">
        <v>0.44109809338057926</v>
      </c>
      <c r="GM8" s="33">
        <v>0.44109809338057926</v>
      </c>
      <c r="GN8" s="33">
        <v>7.6499999999999999E-2</v>
      </c>
      <c r="GO8" s="33">
        <v>0.46051649460642174</v>
      </c>
      <c r="GP8" s="33">
        <v>0.46051649460642174</v>
      </c>
      <c r="GQ8" s="33">
        <v>0.41799027341808381</v>
      </c>
      <c r="GR8" s="33">
        <v>0.41799027341808381</v>
      </c>
      <c r="GS8" s="33">
        <v>7.6499999999999999E-2</v>
      </c>
      <c r="GT8" s="33">
        <v>0.43692185794672977</v>
      </c>
      <c r="GU8" s="33">
        <v>0.43692185794672977</v>
      </c>
      <c r="GV8" s="33">
        <v>0.39544729541622559</v>
      </c>
      <c r="GW8" s="33">
        <v>0.39544729541622559</v>
      </c>
      <c r="GX8" s="33">
        <v>7.6499999999999999E-2</v>
      </c>
      <c r="GY8" s="33">
        <v>0.41391728144895668</v>
      </c>
      <c r="GZ8" s="33">
        <v>0.41391728144895668</v>
      </c>
      <c r="HA8" s="33">
        <v>0.3734403233342718</v>
      </c>
      <c r="HB8" s="33">
        <v>0.3734403233342718</v>
      </c>
      <c r="HC8" s="33">
        <v>7.6499999999999999E-2</v>
      </c>
      <c r="HD8" s="33">
        <v>0.39147224222580257</v>
      </c>
      <c r="HE8" s="33">
        <v>0.39147224222580257</v>
      </c>
      <c r="HF8" s="33">
        <v>0.35194241165549256</v>
      </c>
      <c r="HG8" s="33">
        <v>0.35194241165549256</v>
      </c>
      <c r="HH8" s="33">
        <v>7.6499999999999999E-2</v>
      </c>
      <c r="HI8" s="33">
        <v>0.36955825513010798</v>
      </c>
      <c r="HJ8" s="33">
        <v>0.36955825513010798</v>
      </c>
      <c r="HK8" s="33">
        <v>0.33092834302636542</v>
      </c>
      <c r="HL8" s="33">
        <v>0.33092834302636542</v>
      </c>
      <c r="HM8" s="33">
        <v>7.6499999999999999E-2</v>
      </c>
      <c r="HN8" s="33">
        <v>0.34814869519032987</v>
      </c>
      <c r="HO8" s="33">
        <v>0.34814869519032987</v>
      </c>
      <c r="HP8" s="33">
        <v>0.31037448236497323</v>
      </c>
      <c r="HQ8" s="33">
        <v>0.31037448236497323</v>
      </c>
      <c r="HR8" s="33">
        <v>7.6499999999999999E-2</v>
      </c>
      <c r="HS8" s="33">
        <v>0.32721863835262521</v>
      </c>
      <c r="HT8" s="33">
        <v>0.32721863835262521</v>
      </c>
      <c r="HU8" s="33">
        <v>0.2902586454801539</v>
      </c>
      <c r="HV8" s="33">
        <v>0.2902586454801539</v>
      </c>
      <c r="HW8" s="33">
        <v>7.6499999999999999E-2</v>
      </c>
      <c r="HX8" s="33">
        <v>0.2867049975839977</v>
      </c>
      <c r="HY8" s="33">
        <v>0.2867049975839977</v>
      </c>
      <c r="HZ8" s="33">
        <v>0.25125886067630732</v>
      </c>
      <c r="IA8" s="33">
        <v>0.25125886067630732</v>
      </c>
      <c r="IB8" s="33">
        <v>7.6499999999999999E-2</v>
      </c>
      <c r="IC8" s="33">
        <v>0.21049314551611875</v>
      </c>
      <c r="ID8" s="33">
        <v>0.21049314551611875</v>
      </c>
      <c r="IE8" s="33">
        <v>0.17767497754219552</v>
      </c>
      <c r="IF8" s="33">
        <v>0.17767497754219552</v>
      </c>
      <c r="IG8" s="33">
        <v>7.6499999999999999E-2</v>
      </c>
      <c r="IH8" s="33">
        <v>0.13977452736540008</v>
      </c>
      <c r="II8" s="33">
        <v>0.13977452736540008</v>
      </c>
      <c r="IJ8" s="33">
        <v>0.10914118689109786</v>
      </c>
      <c r="IK8" s="33">
        <v>0.10914118689109786</v>
      </c>
      <c r="IL8" s="33">
        <v>7.6499999999999999E-2</v>
      </c>
      <c r="IM8" s="33">
        <v>0.6589556007041486</v>
      </c>
      <c r="IN8" s="33">
        <v>0.6589556007041486</v>
      </c>
      <c r="IO8" s="33">
        <v>0.55672729398914744</v>
      </c>
      <c r="IP8" s="33">
        <v>0.55672729398914744</v>
      </c>
      <c r="IQ8" s="33">
        <v>7.6499999999999999E-2</v>
      </c>
      <c r="IR8" s="33">
        <v>0.62972916581074201</v>
      </c>
      <c r="IS8" s="33">
        <v>0.62972916581074201</v>
      </c>
      <c r="IT8" s="33">
        <v>0.53055391808586871</v>
      </c>
      <c r="IU8" s="33">
        <v>0.53055391808586871</v>
      </c>
      <c r="IV8" s="33">
        <v>7.6499999999999999E-2</v>
      </c>
      <c r="IW8" s="33">
        <v>0.60140926345750878</v>
      </c>
      <c r="IX8" s="33">
        <v>0.60140926345750878</v>
      </c>
      <c r="IY8" s="33">
        <v>0.50510986765253318</v>
      </c>
      <c r="IZ8" s="33">
        <v>0.50510986765253318</v>
      </c>
      <c r="JA8" s="33">
        <v>7.6499999999999999E-2</v>
      </c>
      <c r="JB8" s="33">
        <v>0.57394189119036487</v>
      </c>
      <c r="JC8" s="33">
        <v>0.57394189119036487</v>
      </c>
      <c r="JD8" s="33">
        <v>0.48035478472198867</v>
      </c>
      <c r="JE8" s="33">
        <v>0.48035478472198867</v>
      </c>
      <c r="JF8" s="33">
        <v>7.6499999999999999E-2</v>
      </c>
      <c r="JG8" s="33">
        <v>0.54727732805932483</v>
      </c>
      <c r="JH8" s="33">
        <v>0.54727732805932483</v>
      </c>
      <c r="JI8" s="33">
        <v>0.45625124773503489</v>
      </c>
      <c r="JJ8" s="33">
        <v>0.45625124773503489</v>
      </c>
      <c r="JK8" s="33">
        <v>7.6499999999999999E-2</v>
      </c>
      <c r="JL8" s="33">
        <v>0.52136970147079476</v>
      </c>
      <c r="JM8" s="33">
        <v>0.52136970147079476</v>
      </c>
      <c r="JN8" s="33">
        <v>0.43276449641006409</v>
      </c>
      <c r="JO8" s="33">
        <v>0.43276449641006409</v>
      </c>
      <c r="JP8" s="33">
        <v>7.6499999999999999E-2</v>
      </c>
      <c r="JQ8" s="33">
        <v>0.49617660625889948</v>
      </c>
      <c r="JR8" s="33">
        <v>0.49617660625889948</v>
      </c>
      <c r="JS8" s="33">
        <v>0.40986218727291157</v>
      </c>
      <c r="JT8" s="33">
        <v>0.40986218727291157</v>
      </c>
      <c r="JU8" s="33">
        <v>7.6499999999999999E-2</v>
      </c>
      <c r="JV8" s="33">
        <v>0.47165876867597056</v>
      </c>
      <c r="JW8" s="33">
        <v>0.47165876867597056</v>
      </c>
      <c r="JX8" s="33">
        <v>0.3875141758704983</v>
      </c>
      <c r="JY8" s="33">
        <v>0.3875141758704983</v>
      </c>
      <c r="JZ8" s="33">
        <v>7.6499999999999999E-2</v>
      </c>
      <c r="KA8" s="33">
        <v>0.44777974915462293</v>
      </c>
      <c r="KB8" s="33">
        <v>0.44777974915462293</v>
      </c>
      <c r="KC8" s="33">
        <v>0.36569232227445037</v>
      </c>
      <c r="KD8" s="33">
        <v>0.36569232227445037</v>
      </c>
      <c r="KE8" s="33">
        <v>7.6499999999999999E-2</v>
      </c>
      <c r="KF8" s="33">
        <v>0.40180502411043739</v>
      </c>
      <c r="KG8" s="33">
        <v>0.40180502411043739</v>
      </c>
      <c r="KH8" s="33">
        <v>0.32352352462267397</v>
      </c>
      <c r="KI8" s="33">
        <v>0.32352352462267397</v>
      </c>
      <c r="KJ8" s="33">
        <v>7.6499999999999999E-2</v>
      </c>
      <c r="KK8" s="33">
        <v>0.31617655645684595</v>
      </c>
      <c r="KL8" s="33">
        <v>0.31617655645684595</v>
      </c>
      <c r="KM8" s="33">
        <v>0.24444688318062502</v>
      </c>
      <c r="KN8" s="33">
        <v>0.24444688318062502</v>
      </c>
      <c r="KO8" s="33">
        <v>7.6499999999999999E-2</v>
      </c>
      <c r="KP8" s="33">
        <v>0.23768259428664806</v>
      </c>
      <c r="KQ8" s="33">
        <v>0.23768259428664806</v>
      </c>
      <c r="KR8" s="33">
        <v>0.17135346919630678</v>
      </c>
      <c r="KS8" s="33">
        <v>0.17135346919630678</v>
      </c>
      <c r="KT8" s="33">
        <v>7.6499999999999999E-2</v>
      </c>
      <c r="KU8" s="33">
        <v>0.5096094431360656</v>
      </c>
      <c r="KV8" s="33">
        <v>0.5096094431360656</v>
      </c>
      <c r="KW8" s="33">
        <v>0.46480166296673797</v>
      </c>
      <c r="KX8" s="33">
        <v>0.46480166296673797</v>
      </c>
      <c r="KY8" s="33">
        <v>7.6499999999999999E-2</v>
      </c>
      <c r="KZ8" s="33">
        <v>0.48473395049144918</v>
      </c>
      <c r="LA8" s="33">
        <v>0.48473395049144918</v>
      </c>
      <c r="LB8" s="33">
        <v>0.44109809338057926</v>
      </c>
      <c r="LC8" s="33">
        <v>0.44109809338057926</v>
      </c>
      <c r="LD8" s="33">
        <v>7.6499999999999999E-2</v>
      </c>
      <c r="LE8" s="33">
        <v>0.46051649460642174</v>
      </c>
      <c r="LF8" s="33">
        <v>0.46051649460642174</v>
      </c>
      <c r="LG8" s="33">
        <v>0.41799027341808381</v>
      </c>
      <c r="LH8" s="33">
        <v>0.41799027341808381</v>
      </c>
      <c r="LI8" s="33">
        <v>7.6499999999999999E-2</v>
      </c>
      <c r="LJ8" s="33">
        <v>0.43692185794672977</v>
      </c>
      <c r="LK8" s="33">
        <v>0.43692185794672977</v>
      </c>
      <c r="LL8" s="33">
        <v>0.39544729541622559</v>
      </c>
      <c r="LM8" s="33">
        <v>0.39544729541622559</v>
      </c>
      <c r="LN8" s="33">
        <v>7.6499999999999999E-2</v>
      </c>
      <c r="LO8" s="33">
        <v>0.41391728144895668</v>
      </c>
      <c r="LP8" s="33">
        <v>0.41391728144895668</v>
      </c>
      <c r="LQ8" s="33">
        <v>0.3734403233342718</v>
      </c>
      <c r="LR8" s="33">
        <v>0.3734403233342718</v>
      </c>
      <c r="LS8" s="33">
        <v>7.6499999999999999E-2</v>
      </c>
      <c r="LT8" s="33">
        <v>0.39147224222580257</v>
      </c>
      <c r="LU8" s="33">
        <v>0.39147224222580257</v>
      </c>
      <c r="LV8" s="33">
        <v>0.35194241165549256</v>
      </c>
      <c r="LW8" s="33">
        <v>0.35194241165549256</v>
      </c>
      <c r="LX8" s="33">
        <v>7.6499999999999999E-2</v>
      </c>
      <c r="LY8" s="33">
        <v>0.36955825513010798</v>
      </c>
      <c r="LZ8" s="33">
        <v>0.36955825513010798</v>
      </c>
      <c r="MA8" s="33">
        <v>0.33092834302636542</v>
      </c>
      <c r="MB8" s="33">
        <v>0.33092834302636542</v>
      </c>
      <c r="MC8" s="33">
        <v>7.6499999999999999E-2</v>
      </c>
      <c r="MD8" s="33">
        <v>0.34814869519032987</v>
      </c>
      <c r="ME8" s="33">
        <v>0.34814869519032987</v>
      </c>
      <c r="MF8" s="33">
        <v>0.31037448236497323</v>
      </c>
      <c r="MG8" s="33">
        <v>0.31037448236497323</v>
      </c>
      <c r="MH8" s="33">
        <v>7.6499999999999999E-2</v>
      </c>
      <c r="MI8" s="33">
        <v>0.32721863835262521</v>
      </c>
      <c r="MJ8" s="33">
        <v>0.32721863835262521</v>
      </c>
      <c r="MK8" s="33">
        <v>0.2902586454801539</v>
      </c>
      <c r="ML8" s="33">
        <v>0.2902586454801539</v>
      </c>
      <c r="MM8" s="33">
        <v>7.6499999999999999E-2</v>
      </c>
      <c r="MN8" s="33">
        <v>0.2867049975839977</v>
      </c>
      <c r="MO8" s="33">
        <v>0.2867049975839977</v>
      </c>
      <c r="MP8" s="33">
        <v>0.25125886067630732</v>
      </c>
      <c r="MQ8" s="33">
        <v>0.25125886067630732</v>
      </c>
      <c r="MR8" s="33">
        <v>7.6499999999999999E-2</v>
      </c>
      <c r="MS8" s="33">
        <v>0.21049314551611875</v>
      </c>
      <c r="MT8" s="33">
        <v>0.21049314551611875</v>
      </c>
      <c r="MU8" s="33">
        <v>0.17767497754219552</v>
      </c>
      <c r="MV8" s="33">
        <v>0.17767497754219552</v>
      </c>
      <c r="MW8" s="33">
        <v>7.6499999999999999E-2</v>
      </c>
      <c r="MX8" s="33">
        <v>0.13977452736540008</v>
      </c>
      <c r="MY8" s="33">
        <v>0.13977452736540008</v>
      </c>
      <c r="MZ8" s="33">
        <v>0.10914118689109786</v>
      </c>
      <c r="NA8" s="33">
        <v>0.10914118689109786</v>
      </c>
      <c r="NB8" s="33">
        <v>7.6499999999999999E-2</v>
      </c>
      <c r="NC8" s="33">
        <v>0.6589556007041486</v>
      </c>
      <c r="ND8" s="33">
        <v>0.6589556007041486</v>
      </c>
      <c r="NE8" s="33">
        <v>0.55672729398914744</v>
      </c>
      <c r="NF8" s="33">
        <v>0.55672729398914744</v>
      </c>
      <c r="NG8" s="33">
        <v>7.6499999999999999E-2</v>
      </c>
      <c r="NH8" s="33">
        <v>0.62972916581074201</v>
      </c>
      <c r="NI8" s="33">
        <v>0.62972916581074201</v>
      </c>
      <c r="NJ8" s="33">
        <v>0.53055391808586871</v>
      </c>
      <c r="NK8" s="33">
        <v>0.53055391808586871</v>
      </c>
      <c r="NL8" s="33">
        <v>7.6499999999999999E-2</v>
      </c>
      <c r="NM8" s="33">
        <v>0.60140926345750878</v>
      </c>
      <c r="NN8" s="33">
        <v>0.60140926345750878</v>
      </c>
      <c r="NO8" s="33">
        <v>0.50510986765253318</v>
      </c>
      <c r="NP8" s="33">
        <v>0.50510986765253318</v>
      </c>
      <c r="NQ8" s="33">
        <v>7.6499999999999999E-2</v>
      </c>
      <c r="NR8" s="33">
        <v>0.57394189119036487</v>
      </c>
      <c r="NS8" s="33">
        <v>0.57394189119036487</v>
      </c>
      <c r="NT8" s="33">
        <v>0.48035478472198867</v>
      </c>
      <c r="NU8" s="33">
        <v>0.48035478472198867</v>
      </c>
      <c r="NV8" s="33">
        <v>7.6499999999999999E-2</v>
      </c>
      <c r="NW8" s="33">
        <v>0.54727732805932483</v>
      </c>
      <c r="NX8" s="33">
        <v>0.54727732805932483</v>
      </c>
      <c r="NY8" s="33">
        <v>0.45625124773503489</v>
      </c>
      <c r="NZ8" s="33">
        <v>0.45625124773503489</v>
      </c>
      <c r="OA8" s="33">
        <v>7.6499999999999999E-2</v>
      </c>
      <c r="OB8" s="33">
        <v>0.52136970147079476</v>
      </c>
      <c r="OC8" s="33">
        <v>0.52136970147079476</v>
      </c>
      <c r="OD8" s="33">
        <v>0.43276449641006409</v>
      </c>
      <c r="OE8" s="33">
        <v>0.43276449641006409</v>
      </c>
      <c r="OF8" s="33">
        <v>7.6499999999999999E-2</v>
      </c>
      <c r="OG8" s="33">
        <v>0.49617660625889948</v>
      </c>
      <c r="OH8" s="33">
        <v>0.49617660625889948</v>
      </c>
      <c r="OI8" s="33">
        <v>0.40986218727291157</v>
      </c>
      <c r="OJ8" s="33">
        <v>0.40986218727291157</v>
      </c>
      <c r="OK8" s="33">
        <v>7.6499999999999999E-2</v>
      </c>
      <c r="OL8" s="33">
        <v>0.47165876867597056</v>
      </c>
      <c r="OM8" s="33">
        <v>0.47165876867597056</v>
      </c>
      <c r="ON8" s="33">
        <v>0.3875141758704983</v>
      </c>
      <c r="OO8" s="33">
        <v>0.3875141758704983</v>
      </c>
      <c r="OP8" s="33">
        <v>7.6499999999999999E-2</v>
      </c>
      <c r="OQ8" s="33">
        <v>0.44777974915462293</v>
      </c>
      <c r="OR8" s="33">
        <v>0.44777974915462293</v>
      </c>
      <c r="OS8" s="33">
        <v>0.36569232227445037</v>
      </c>
      <c r="OT8" s="33">
        <v>0.36569232227445037</v>
      </c>
      <c r="OU8" s="33">
        <v>7.6499999999999999E-2</v>
      </c>
      <c r="OV8" s="33">
        <v>0.40180502411043739</v>
      </c>
      <c r="OW8" s="33">
        <v>0.40180502411043739</v>
      </c>
      <c r="OX8" s="33">
        <v>0.32352352462267397</v>
      </c>
      <c r="OY8" s="33">
        <v>0.32352352462267397</v>
      </c>
      <c r="OZ8" s="33">
        <v>7.6499999999999999E-2</v>
      </c>
      <c r="PA8" s="33">
        <v>0.31617655645684595</v>
      </c>
      <c r="PB8" s="33">
        <v>0.31617655645684595</v>
      </c>
      <c r="PC8" s="33">
        <v>0.24444688318062502</v>
      </c>
      <c r="PD8" s="33">
        <v>0.24444688318062502</v>
      </c>
      <c r="PE8" s="33">
        <v>7.6499999999999999E-2</v>
      </c>
      <c r="PF8" s="33">
        <v>0.23768259428664806</v>
      </c>
      <c r="PG8" s="33">
        <v>0.23768259428664806</v>
      </c>
      <c r="PH8" s="33">
        <v>0.17135346919630678</v>
      </c>
      <c r="PI8" s="33">
        <v>0.17135346919630678</v>
      </c>
      <c r="PJ8" s="33">
        <v>7.6499999999999999E-2</v>
      </c>
      <c r="PK8" s="33">
        <v>0.5096094431360656</v>
      </c>
      <c r="PL8" s="33">
        <v>0.5096094431360656</v>
      </c>
      <c r="PM8" s="33">
        <v>0.46480166296673797</v>
      </c>
      <c r="PN8" s="33">
        <v>0.46480166296673797</v>
      </c>
      <c r="PO8" s="33">
        <v>7.6499999999999999E-2</v>
      </c>
      <c r="PP8" s="33">
        <v>0.48473395049144918</v>
      </c>
      <c r="PQ8" s="33">
        <v>0.48473395049144918</v>
      </c>
      <c r="PR8" s="33">
        <v>0.44109809338057926</v>
      </c>
      <c r="PS8" s="33">
        <v>0.44109809338057926</v>
      </c>
      <c r="PT8" s="33">
        <v>7.6499999999999999E-2</v>
      </c>
      <c r="PU8" s="33">
        <v>0.46051649460642174</v>
      </c>
      <c r="PV8" s="33">
        <v>0.46051649460642174</v>
      </c>
      <c r="PW8" s="33">
        <v>0.41799027341808381</v>
      </c>
      <c r="PX8" s="33">
        <v>0.41799027341808381</v>
      </c>
      <c r="PY8" s="33">
        <v>7.6499999999999999E-2</v>
      </c>
      <c r="PZ8" s="33">
        <v>0.43692185794672977</v>
      </c>
      <c r="QA8" s="33">
        <v>0.43692185794672977</v>
      </c>
      <c r="QB8" s="33">
        <v>0.39544729541622559</v>
      </c>
      <c r="QC8" s="33">
        <v>0.39544729541622559</v>
      </c>
      <c r="QD8" s="33">
        <v>7.6499999999999999E-2</v>
      </c>
      <c r="QE8" s="33">
        <v>0.41391728144895668</v>
      </c>
      <c r="QF8" s="33">
        <v>0.41391728144895668</v>
      </c>
      <c r="QG8" s="33">
        <v>0.3734403233342718</v>
      </c>
      <c r="QH8" s="33">
        <v>0.3734403233342718</v>
      </c>
      <c r="QI8" s="33">
        <v>7.6499999999999999E-2</v>
      </c>
      <c r="QJ8" s="33">
        <v>0.39147224222580257</v>
      </c>
      <c r="QK8" s="33">
        <v>0.39147224222580257</v>
      </c>
      <c r="QL8" s="33">
        <v>0.35194241165549256</v>
      </c>
      <c r="QM8" s="33">
        <v>0.35194241165549256</v>
      </c>
      <c r="QN8" s="33">
        <v>7.6499999999999999E-2</v>
      </c>
      <c r="QO8" s="33">
        <v>0.36955825513010798</v>
      </c>
      <c r="QP8" s="33">
        <v>0.36955825513010798</v>
      </c>
      <c r="QQ8" s="33">
        <v>0.33092834302636542</v>
      </c>
      <c r="QR8" s="33">
        <v>0.33092834302636542</v>
      </c>
      <c r="QS8" s="33">
        <v>7.6499999999999999E-2</v>
      </c>
      <c r="QT8" s="33">
        <v>0.34814869519032987</v>
      </c>
      <c r="QU8" s="33">
        <v>0.34814869519032987</v>
      </c>
      <c r="QV8" s="33">
        <v>0.31037448236497323</v>
      </c>
      <c r="QW8" s="33">
        <v>0.31037448236497323</v>
      </c>
      <c r="QX8" s="33">
        <v>7.6499999999999999E-2</v>
      </c>
      <c r="QY8" s="33">
        <v>0.32721863835262521</v>
      </c>
      <c r="QZ8" s="33">
        <v>0.32721863835262521</v>
      </c>
      <c r="RA8" s="33">
        <v>0.2902586454801539</v>
      </c>
      <c r="RB8" s="33">
        <v>0.2902586454801539</v>
      </c>
      <c r="RC8" s="33">
        <v>7.6499999999999999E-2</v>
      </c>
      <c r="RD8" s="33">
        <v>0.2867049975839977</v>
      </c>
      <c r="RE8" s="33">
        <v>0.2867049975839977</v>
      </c>
      <c r="RF8" s="33">
        <v>0.25125886067630732</v>
      </c>
      <c r="RG8" s="33">
        <v>0.25125886067630732</v>
      </c>
      <c r="RH8" s="33">
        <v>7.6499999999999999E-2</v>
      </c>
      <c r="RI8" s="33">
        <v>0.21049314551611875</v>
      </c>
      <c r="RJ8" s="33">
        <v>0.21049314551611875</v>
      </c>
      <c r="RK8" s="33">
        <v>0.17767497754219552</v>
      </c>
      <c r="RL8" s="33">
        <v>0.17767497754219552</v>
      </c>
      <c r="RM8" s="33">
        <v>7.6499999999999999E-2</v>
      </c>
      <c r="RN8" s="33">
        <v>0.13977452736540008</v>
      </c>
      <c r="RO8" s="33">
        <v>0.13977452736540008</v>
      </c>
      <c r="RP8" s="33">
        <v>0.10914118689109786</v>
      </c>
      <c r="RQ8" s="33">
        <v>0.10914118689109786</v>
      </c>
      <c r="RR8" s="33">
        <v>7.6499999999999999E-2</v>
      </c>
      <c r="RS8" s="33">
        <v>0.6589556007041486</v>
      </c>
      <c r="RT8" s="33">
        <v>0.6589556007041486</v>
      </c>
      <c r="RU8" s="33">
        <v>0.55672729398914744</v>
      </c>
      <c r="RV8" s="33">
        <v>0.55672729398914744</v>
      </c>
      <c r="RW8" s="33">
        <v>7.6499999999999999E-2</v>
      </c>
      <c r="RX8" s="33">
        <v>0.62972916581074201</v>
      </c>
      <c r="RY8" s="33">
        <v>0.62972916581074201</v>
      </c>
      <c r="RZ8" s="33">
        <v>0.53055391808586871</v>
      </c>
      <c r="SA8" s="33">
        <v>0.53055391808586871</v>
      </c>
      <c r="SB8" s="33">
        <v>7.6499999999999999E-2</v>
      </c>
      <c r="SC8" s="33">
        <v>0.60140926345750878</v>
      </c>
      <c r="SD8" s="33">
        <v>0.60140926345750878</v>
      </c>
      <c r="SE8" s="33">
        <v>0.50510986765253318</v>
      </c>
      <c r="SF8" s="33">
        <v>0.50510986765253318</v>
      </c>
      <c r="SG8" s="33">
        <v>7.6499999999999999E-2</v>
      </c>
      <c r="SH8" s="33">
        <v>0.57394189119036487</v>
      </c>
      <c r="SI8" s="33">
        <v>0.57394189119036487</v>
      </c>
      <c r="SJ8" s="33">
        <v>0.48035478472198867</v>
      </c>
      <c r="SK8" s="33">
        <v>0.48035478472198867</v>
      </c>
      <c r="SL8" s="33">
        <v>7.6499999999999999E-2</v>
      </c>
      <c r="SM8" s="33">
        <v>0.54727732805932483</v>
      </c>
      <c r="SN8" s="33">
        <v>0.54727732805932483</v>
      </c>
      <c r="SO8" s="33">
        <v>0.45625124773503489</v>
      </c>
      <c r="SP8" s="33">
        <v>0.45625124773503489</v>
      </c>
      <c r="SQ8" s="33">
        <v>7.6499999999999999E-2</v>
      </c>
      <c r="SR8" s="33">
        <v>0.52136970147079476</v>
      </c>
      <c r="SS8" s="33">
        <v>0.52136970147079476</v>
      </c>
      <c r="ST8" s="33">
        <v>0.43276449641006409</v>
      </c>
      <c r="SU8" s="33">
        <v>0.43276449641006409</v>
      </c>
      <c r="SV8" s="33">
        <v>7.6499999999999999E-2</v>
      </c>
      <c r="SW8" s="33">
        <v>0.49617660625889948</v>
      </c>
      <c r="SX8" s="33">
        <v>0.49617660625889948</v>
      </c>
      <c r="SY8" s="33">
        <v>0.40986218727291157</v>
      </c>
      <c r="SZ8" s="33">
        <v>0.40986218727291157</v>
      </c>
      <c r="TA8" s="33">
        <v>7.6499999999999999E-2</v>
      </c>
      <c r="TB8" s="33">
        <v>0.47165876867597056</v>
      </c>
      <c r="TC8" s="33">
        <v>0.47165876867597056</v>
      </c>
      <c r="TD8" s="33">
        <v>0.3875141758704983</v>
      </c>
      <c r="TE8" s="33">
        <v>0.3875141758704983</v>
      </c>
      <c r="TF8" s="33">
        <v>7.6499999999999999E-2</v>
      </c>
      <c r="TG8" s="33">
        <v>0.44777974915462293</v>
      </c>
      <c r="TH8" s="33">
        <v>0.44777974915462293</v>
      </c>
      <c r="TI8" s="33">
        <v>0.36569232227445037</v>
      </c>
      <c r="TJ8" s="33">
        <v>0.36569232227445037</v>
      </c>
      <c r="TK8" s="33">
        <v>7.6499999999999999E-2</v>
      </c>
      <c r="TL8" s="33">
        <v>0.40180502411043739</v>
      </c>
      <c r="TM8" s="33">
        <v>0.40180502411043739</v>
      </c>
      <c r="TN8" s="33">
        <v>0.32352352462267397</v>
      </c>
      <c r="TO8" s="33">
        <v>0.32352352462267397</v>
      </c>
      <c r="TP8" s="33">
        <v>7.6499999999999999E-2</v>
      </c>
      <c r="TQ8" s="33">
        <v>0.31617655645684595</v>
      </c>
      <c r="TR8" s="33">
        <v>0.31617655645684595</v>
      </c>
      <c r="TS8" s="33">
        <v>0.24444688318062502</v>
      </c>
      <c r="TT8" s="33">
        <v>0.24444688318062502</v>
      </c>
      <c r="TU8" s="33">
        <v>7.6499999999999999E-2</v>
      </c>
      <c r="TV8" s="33">
        <v>0.23768259428664806</v>
      </c>
      <c r="TW8" s="33">
        <v>0.23768259428664806</v>
      </c>
      <c r="TX8" s="33">
        <v>0.17135346919630678</v>
      </c>
      <c r="TY8" s="33">
        <v>0.17135346919630678</v>
      </c>
      <c r="TZ8" s="33">
        <v>7.6499999999999999E-2</v>
      </c>
      <c r="UA8" s="33">
        <v>0.5096094431360656</v>
      </c>
      <c r="UB8" s="33">
        <v>0.5096094431360656</v>
      </c>
      <c r="UC8" s="33">
        <v>0.46480166296673797</v>
      </c>
      <c r="UD8" s="33">
        <v>0.46480166296673797</v>
      </c>
      <c r="UE8" s="33">
        <v>7.6499999999999999E-2</v>
      </c>
      <c r="UF8" s="33">
        <v>0.48473395049144918</v>
      </c>
      <c r="UG8" s="33">
        <v>0.48473395049144918</v>
      </c>
      <c r="UH8" s="33">
        <v>0.44109809338057926</v>
      </c>
      <c r="UI8" s="33">
        <v>0.44109809338057926</v>
      </c>
      <c r="UJ8" s="33">
        <v>7.6499999999999999E-2</v>
      </c>
      <c r="UK8" s="33">
        <v>0.46051649460642174</v>
      </c>
      <c r="UL8" s="33">
        <v>0.46051649460642174</v>
      </c>
      <c r="UM8" s="33">
        <v>0.41799027341808381</v>
      </c>
      <c r="UN8" s="33">
        <v>0.41799027341808381</v>
      </c>
      <c r="UO8" s="33">
        <v>7.6499999999999999E-2</v>
      </c>
      <c r="UP8" s="33">
        <v>0.43692185794672977</v>
      </c>
      <c r="UQ8" s="33">
        <v>0.43692185794672977</v>
      </c>
      <c r="UR8" s="33">
        <v>0.39544729541622559</v>
      </c>
      <c r="US8" s="33">
        <v>0.39544729541622559</v>
      </c>
      <c r="UT8" s="33">
        <v>7.6499999999999999E-2</v>
      </c>
      <c r="UU8" s="33">
        <v>0.41391728144895668</v>
      </c>
      <c r="UV8" s="33">
        <v>0.41391728144895668</v>
      </c>
      <c r="UW8" s="33">
        <v>0.3734403233342718</v>
      </c>
      <c r="UX8" s="33">
        <v>0.3734403233342718</v>
      </c>
      <c r="UY8" s="33">
        <v>7.6499999999999999E-2</v>
      </c>
      <c r="UZ8" s="33">
        <v>0.39147224222580257</v>
      </c>
      <c r="VA8" s="33">
        <v>0.39147224222580257</v>
      </c>
      <c r="VB8" s="33">
        <v>0.35194241165549256</v>
      </c>
      <c r="VC8" s="33">
        <v>0.35194241165549256</v>
      </c>
      <c r="VD8" s="33">
        <v>7.6499999999999999E-2</v>
      </c>
      <c r="VE8" s="33">
        <v>0.36955825513010798</v>
      </c>
      <c r="VF8" s="33">
        <v>0.36955825513010798</v>
      </c>
      <c r="VG8" s="33">
        <v>0.33092834302636542</v>
      </c>
      <c r="VH8" s="33">
        <v>0.33092834302636542</v>
      </c>
      <c r="VI8" s="33">
        <v>7.6499999999999999E-2</v>
      </c>
      <c r="VJ8" s="33">
        <v>0.34814869519032987</v>
      </c>
      <c r="VK8" s="33">
        <v>0.34814869519032987</v>
      </c>
      <c r="VL8" s="33">
        <v>0.31037448236497323</v>
      </c>
      <c r="VM8" s="33">
        <v>0.31037448236497323</v>
      </c>
      <c r="VN8" s="33">
        <v>7.6499999999999999E-2</v>
      </c>
      <c r="VO8" s="33">
        <v>0.32721863835262521</v>
      </c>
      <c r="VP8" s="33">
        <v>0.32721863835262521</v>
      </c>
      <c r="VQ8" s="33">
        <v>0.2902586454801539</v>
      </c>
      <c r="VR8" s="33">
        <v>0.2902586454801539</v>
      </c>
      <c r="VS8" s="33">
        <v>7.6499999999999999E-2</v>
      </c>
      <c r="VT8" s="33">
        <v>0.2867049975839977</v>
      </c>
      <c r="VU8" s="33">
        <v>0.2867049975839977</v>
      </c>
      <c r="VV8" s="33">
        <v>0.25125886067630732</v>
      </c>
      <c r="VW8" s="33">
        <v>0.25125886067630732</v>
      </c>
      <c r="VX8" s="33">
        <v>7.6499999999999999E-2</v>
      </c>
      <c r="VY8" s="33">
        <v>0.21049314551611875</v>
      </c>
      <c r="VZ8" s="33">
        <v>0.21049314551611875</v>
      </c>
      <c r="WA8" s="33">
        <v>0.17767497754219552</v>
      </c>
      <c r="WB8" s="33">
        <v>0.17767497754219552</v>
      </c>
      <c r="WC8" s="33">
        <v>7.6499999999999999E-2</v>
      </c>
      <c r="WD8" s="33">
        <v>0.13977452736540008</v>
      </c>
      <c r="WE8" s="33">
        <v>0.13977452736540008</v>
      </c>
      <c r="WF8" s="33">
        <v>0.10914118689109786</v>
      </c>
      <c r="WG8" s="33">
        <v>0.10914118689109786</v>
      </c>
      <c r="WH8" s="33">
        <v>7.6499999999999999E-2</v>
      </c>
      <c r="WI8" s="33">
        <v>0.6589556007041486</v>
      </c>
      <c r="WJ8" s="33">
        <v>0.6589556007041486</v>
      </c>
      <c r="WK8" s="33">
        <v>0.55672729398914744</v>
      </c>
      <c r="WL8" s="33">
        <v>0.55672729398914744</v>
      </c>
      <c r="WM8" s="33">
        <v>7.6499999999999999E-2</v>
      </c>
      <c r="WN8" s="33">
        <v>0.62972916581074201</v>
      </c>
      <c r="WO8" s="33">
        <v>0.62972916581074201</v>
      </c>
      <c r="WP8" s="33">
        <v>0.53055391808586871</v>
      </c>
      <c r="WQ8" s="33">
        <v>0.53055391808586871</v>
      </c>
      <c r="WR8" s="33">
        <v>7.6499999999999999E-2</v>
      </c>
      <c r="WS8" s="33">
        <v>0.60140926345750878</v>
      </c>
      <c r="WT8" s="33">
        <v>0.60140926345750878</v>
      </c>
      <c r="WU8" s="33">
        <v>0.50510986765253318</v>
      </c>
      <c r="WV8" s="33">
        <v>0.50510986765253318</v>
      </c>
      <c r="WW8" s="33">
        <v>7.6499999999999999E-2</v>
      </c>
      <c r="WX8" s="33">
        <v>0.57394189119036487</v>
      </c>
      <c r="WY8" s="33">
        <v>0.57394189119036487</v>
      </c>
      <c r="WZ8" s="33">
        <v>0.48035478472198867</v>
      </c>
      <c r="XA8" s="33">
        <v>0.48035478472198867</v>
      </c>
      <c r="XB8" s="33">
        <v>7.6499999999999999E-2</v>
      </c>
      <c r="XC8" s="33">
        <v>0.54727732805932483</v>
      </c>
      <c r="XD8" s="33">
        <v>0.54727732805932483</v>
      </c>
      <c r="XE8" s="33">
        <v>0.45625124773503489</v>
      </c>
      <c r="XF8" s="33">
        <v>0.45625124773503489</v>
      </c>
      <c r="XG8" s="33">
        <v>7.6499999999999999E-2</v>
      </c>
      <c r="XH8" s="33">
        <v>0.52136970147079476</v>
      </c>
      <c r="XI8" s="33">
        <v>0.52136970147079476</v>
      </c>
      <c r="XJ8" s="33">
        <v>0.43276449641006409</v>
      </c>
      <c r="XK8" s="33">
        <v>0.43276449641006409</v>
      </c>
      <c r="XL8" s="33">
        <v>7.6499999999999999E-2</v>
      </c>
      <c r="XM8" s="33">
        <v>0.49617660625889948</v>
      </c>
      <c r="XN8" s="33">
        <v>0.49617660625889948</v>
      </c>
      <c r="XO8" s="33">
        <v>0.40986218727291157</v>
      </c>
      <c r="XP8" s="33">
        <v>0.40986218727291157</v>
      </c>
      <c r="XQ8" s="33">
        <v>7.6499999999999999E-2</v>
      </c>
      <c r="XR8" s="33">
        <v>0.47165876867597056</v>
      </c>
      <c r="XS8" s="33">
        <v>0.47165876867597056</v>
      </c>
      <c r="XT8" s="33">
        <v>0.3875141758704983</v>
      </c>
      <c r="XU8" s="33">
        <v>0.3875141758704983</v>
      </c>
      <c r="XV8" s="33">
        <v>7.6499999999999999E-2</v>
      </c>
      <c r="XW8" s="33">
        <v>0.44777974915462293</v>
      </c>
      <c r="XX8" s="33">
        <v>0.44777974915462293</v>
      </c>
      <c r="XY8" s="33">
        <v>0.36569232227445037</v>
      </c>
      <c r="XZ8" s="33">
        <v>0.36569232227445037</v>
      </c>
      <c r="YA8" s="33">
        <v>7.6499999999999999E-2</v>
      </c>
      <c r="YB8" s="33">
        <v>0.40180502411043739</v>
      </c>
      <c r="YC8" s="33">
        <v>0.40180502411043739</v>
      </c>
      <c r="YD8" s="33">
        <v>0.32352352462267397</v>
      </c>
      <c r="YE8" s="33">
        <v>0.32352352462267397</v>
      </c>
      <c r="YF8" s="33">
        <v>7.6499999999999999E-2</v>
      </c>
      <c r="YG8" s="33">
        <v>0.31617655645684595</v>
      </c>
      <c r="YH8" s="33">
        <v>0.31617655645684595</v>
      </c>
      <c r="YI8" s="33">
        <v>0.24444688318062502</v>
      </c>
      <c r="YJ8" s="33">
        <v>0.24444688318062502</v>
      </c>
      <c r="YK8" s="33">
        <v>7.6499999999999999E-2</v>
      </c>
      <c r="YL8" s="33">
        <v>0.23768259428664806</v>
      </c>
      <c r="YM8" s="33">
        <v>0.23768259428664806</v>
      </c>
      <c r="YN8" s="33">
        <v>0.17135346919630678</v>
      </c>
      <c r="YO8" s="33">
        <v>0.17135346919630678</v>
      </c>
      <c r="YP8" s="33">
        <v>7.6499999999999999E-2</v>
      </c>
      <c r="YQ8" s="33">
        <v>0.5096094431360656</v>
      </c>
      <c r="YR8" s="33">
        <v>0.5096094431360656</v>
      </c>
      <c r="YS8" s="33">
        <v>0.46480166296673797</v>
      </c>
      <c r="YT8" s="33">
        <v>0.46480166296673797</v>
      </c>
      <c r="YU8" s="33">
        <v>7.6499999999999999E-2</v>
      </c>
      <c r="YV8" s="33">
        <v>0.48473395049144918</v>
      </c>
      <c r="YW8" s="33">
        <v>0.48473395049144918</v>
      </c>
      <c r="YX8" s="33">
        <v>0.44109809338057926</v>
      </c>
      <c r="YY8" s="33">
        <v>0.44109809338057926</v>
      </c>
      <c r="YZ8" s="33">
        <v>7.6499999999999999E-2</v>
      </c>
      <c r="ZA8" s="33">
        <v>0.46051649460642174</v>
      </c>
      <c r="ZB8" s="33">
        <v>0.46051649460642174</v>
      </c>
      <c r="ZC8" s="33">
        <v>0.41799027341808381</v>
      </c>
      <c r="ZD8" s="33">
        <v>0.41799027341808381</v>
      </c>
      <c r="ZE8" s="33">
        <v>7.6499999999999999E-2</v>
      </c>
      <c r="ZF8" s="33">
        <v>0.43692185794672977</v>
      </c>
      <c r="ZG8" s="33">
        <v>0.43692185794672977</v>
      </c>
      <c r="ZH8" s="33">
        <v>0.39544729541622559</v>
      </c>
      <c r="ZI8" s="33">
        <v>0.39544729541622559</v>
      </c>
      <c r="ZJ8" s="33">
        <v>7.6499999999999999E-2</v>
      </c>
      <c r="ZK8" s="33">
        <v>0.41391728144895668</v>
      </c>
      <c r="ZL8" s="33">
        <v>0.41391728144895668</v>
      </c>
      <c r="ZM8" s="33">
        <v>0.3734403233342718</v>
      </c>
      <c r="ZN8" s="33">
        <v>0.3734403233342718</v>
      </c>
      <c r="ZO8" s="33">
        <v>7.6499999999999999E-2</v>
      </c>
      <c r="ZP8" s="33">
        <v>0.39147224222580257</v>
      </c>
      <c r="ZQ8" s="33">
        <v>0.39147224222580257</v>
      </c>
      <c r="ZR8" s="33">
        <v>0.35194241165549256</v>
      </c>
      <c r="ZS8" s="33">
        <v>0.35194241165549256</v>
      </c>
      <c r="ZT8" s="33">
        <v>7.6499999999999999E-2</v>
      </c>
      <c r="ZU8" s="33">
        <v>0.36955825513010798</v>
      </c>
      <c r="ZV8" s="33">
        <v>0.36955825513010798</v>
      </c>
      <c r="ZW8" s="33">
        <v>0.33092834302636542</v>
      </c>
      <c r="ZX8" s="33">
        <v>0.33092834302636542</v>
      </c>
      <c r="ZY8" s="33">
        <v>7.6499999999999999E-2</v>
      </c>
      <c r="ZZ8" s="33">
        <v>0.34814869519032987</v>
      </c>
      <c r="AAA8" s="33">
        <v>0.34814869519032987</v>
      </c>
      <c r="AAB8" s="33">
        <v>0.31037448236497323</v>
      </c>
      <c r="AAC8" s="33">
        <v>0.31037448236497323</v>
      </c>
      <c r="AAD8" s="33">
        <v>7.6499999999999999E-2</v>
      </c>
      <c r="AAE8" s="33">
        <v>0.32721863835262521</v>
      </c>
      <c r="AAF8" s="33">
        <v>0.32721863835262521</v>
      </c>
      <c r="AAG8" s="33">
        <v>0.2902586454801539</v>
      </c>
      <c r="AAH8" s="33">
        <v>0.2902586454801539</v>
      </c>
      <c r="AAI8" s="33">
        <v>7.6499999999999999E-2</v>
      </c>
      <c r="AAJ8" s="33">
        <v>0.2867049975839977</v>
      </c>
      <c r="AAK8" s="33">
        <v>0.2867049975839977</v>
      </c>
      <c r="AAL8" s="33">
        <v>0.25125886067630732</v>
      </c>
      <c r="AAM8" s="33">
        <v>0.25125886067630732</v>
      </c>
      <c r="AAN8" s="33">
        <v>7.6499999999999999E-2</v>
      </c>
      <c r="AAO8" s="33">
        <v>0.21049314551611875</v>
      </c>
      <c r="AAP8" s="33">
        <v>0.21049314551611875</v>
      </c>
      <c r="AAQ8" s="33">
        <v>0.17767497754219552</v>
      </c>
      <c r="AAR8" s="33">
        <v>0.17767497754219552</v>
      </c>
      <c r="AAS8" s="33">
        <v>7.6499999999999999E-2</v>
      </c>
      <c r="AAT8" s="33">
        <v>0.13977452736540008</v>
      </c>
      <c r="AAU8" s="33">
        <v>0.13977452736540008</v>
      </c>
      <c r="AAV8" s="33">
        <v>0.10914118689109786</v>
      </c>
      <c r="AAW8" s="33">
        <v>0.10914118689109786</v>
      </c>
      <c r="AAX8" s="33">
        <v>7.6499999999999999E-2</v>
      </c>
      <c r="AAY8" s="33">
        <v>0.6589556007041486</v>
      </c>
      <c r="AAZ8" s="33">
        <v>0.6589556007041486</v>
      </c>
      <c r="ABA8" s="33">
        <v>0.55672729398914744</v>
      </c>
      <c r="ABB8" s="33">
        <v>0.55672729398914744</v>
      </c>
      <c r="ABC8" s="33">
        <v>7.6499999999999999E-2</v>
      </c>
      <c r="ABD8" s="33">
        <v>0.62972916581074201</v>
      </c>
      <c r="ABE8" s="33">
        <v>0.62972916581074201</v>
      </c>
      <c r="ABF8" s="33">
        <v>0.53055391808586871</v>
      </c>
      <c r="ABG8" s="33">
        <v>0.53055391808586871</v>
      </c>
      <c r="ABH8" s="33">
        <v>7.6499999999999999E-2</v>
      </c>
      <c r="ABI8" s="33">
        <v>0.60140926345750878</v>
      </c>
      <c r="ABJ8" s="33">
        <v>0.60140926345750878</v>
      </c>
      <c r="ABK8" s="33">
        <v>0.50510986765253318</v>
      </c>
      <c r="ABL8" s="33">
        <v>0.50510986765253318</v>
      </c>
      <c r="ABM8" s="33">
        <v>7.6499999999999999E-2</v>
      </c>
      <c r="ABN8" s="33">
        <v>0.57394189119036487</v>
      </c>
      <c r="ABO8" s="33">
        <v>0.57394189119036487</v>
      </c>
      <c r="ABP8" s="33">
        <v>0.48035478472198867</v>
      </c>
      <c r="ABQ8" s="33">
        <v>0.48035478472198867</v>
      </c>
      <c r="ABR8" s="33">
        <v>7.6499999999999999E-2</v>
      </c>
      <c r="ABS8" s="33">
        <v>0.54727732805932483</v>
      </c>
      <c r="ABT8" s="33">
        <v>0.54727732805932483</v>
      </c>
      <c r="ABU8" s="33">
        <v>0.45625124773503489</v>
      </c>
      <c r="ABV8" s="33">
        <v>0.45625124773503489</v>
      </c>
      <c r="ABW8" s="33">
        <v>7.6499999999999999E-2</v>
      </c>
      <c r="ABX8" s="33">
        <v>0.52136970147079476</v>
      </c>
      <c r="ABY8" s="33">
        <v>0.52136970147079476</v>
      </c>
      <c r="ABZ8" s="33">
        <v>0.43276449641006409</v>
      </c>
      <c r="ACA8" s="33">
        <v>0.43276449641006409</v>
      </c>
      <c r="ACB8" s="33">
        <v>7.6499999999999999E-2</v>
      </c>
      <c r="ACC8" s="33">
        <v>0.49617660625889948</v>
      </c>
      <c r="ACD8" s="33">
        <v>0.49617660625889948</v>
      </c>
      <c r="ACE8" s="33">
        <v>0.40986218727291157</v>
      </c>
      <c r="ACF8" s="33">
        <v>0.40986218727291157</v>
      </c>
      <c r="ACG8" s="33">
        <v>7.6499999999999999E-2</v>
      </c>
      <c r="ACH8" s="33">
        <v>0.47165876867597056</v>
      </c>
      <c r="ACI8" s="33">
        <v>0.47165876867597056</v>
      </c>
      <c r="ACJ8" s="33">
        <v>0.3875141758704983</v>
      </c>
      <c r="ACK8" s="33">
        <v>0.3875141758704983</v>
      </c>
      <c r="ACL8" s="33">
        <v>7.6499999999999999E-2</v>
      </c>
      <c r="ACM8" s="33">
        <v>0.44777974915462293</v>
      </c>
      <c r="ACN8" s="33">
        <v>0.44777974915462293</v>
      </c>
      <c r="ACO8" s="33">
        <v>0.36569232227445037</v>
      </c>
      <c r="ACP8" s="33">
        <v>0.36569232227445037</v>
      </c>
      <c r="ACQ8" s="33">
        <v>7.6499999999999999E-2</v>
      </c>
      <c r="ACR8" s="33">
        <v>0.40180502411043739</v>
      </c>
      <c r="ACS8" s="33">
        <v>0.40180502411043739</v>
      </c>
      <c r="ACT8" s="33">
        <v>0.32352352462267397</v>
      </c>
      <c r="ACU8" s="33">
        <v>0.32352352462267397</v>
      </c>
      <c r="ACV8" s="33">
        <v>7.6499999999999999E-2</v>
      </c>
      <c r="ACW8" s="33">
        <v>0.31617655645684595</v>
      </c>
      <c r="ACX8" s="33">
        <v>0.31617655645684595</v>
      </c>
      <c r="ACY8" s="33">
        <v>0.24444688318062502</v>
      </c>
      <c r="ACZ8" s="33">
        <v>0.24444688318062502</v>
      </c>
      <c r="ADA8" s="33">
        <v>7.6499999999999999E-2</v>
      </c>
      <c r="ADB8" s="33">
        <v>0.23768259428664806</v>
      </c>
      <c r="ADC8" s="33">
        <v>0.23768259428664806</v>
      </c>
      <c r="ADD8" s="33">
        <v>0.17135346919630678</v>
      </c>
      <c r="ADE8" s="33">
        <v>0.17135346919630678</v>
      </c>
      <c r="ADF8" s="33">
        <v>7.6499999999999999E-2</v>
      </c>
      <c r="ADG8" s="33">
        <v>0.5096094431360656</v>
      </c>
      <c r="ADH8" s="33">
        <v>0.5096094431360656</v>
      </c>
      <c r="ADI8" s="33">
        <v>0.46480166296673797</v>
      </c>
      <c r="ADJ8" s="33">
        <v>0.46480166296673797</v>
      </c>
      <c r="ADK8" s="33">
        <v>7.6499999999999999E-2</v>
      </c>
      <c r="ADL8" s="33">
        <v>0.48473395049144918</v>
      </c>
      <c r="ADM8" s="33">
        <v>0.48473395049144918</v>
      </c>
      <c r="ADN8" s="33">
        <v>0.44109809338057926</v>
      </c>
      <c r="ADO8" s="33">
        <v>0.44109809338057926</v>
      </c>
      <c r="ADP8" s="33">
        <v>7.6499999999999999E-2</v>
      </c>
      <c r="ADQ8" s="33">
        <v>0.46051649460642174</v>
      </c>
      <c r="ADR8" s="33">
        <v>0.46051649460642174</v>
      </c>
      <c r="ADS8" s="33">
        <v>0.41799027341808381</v>
      </c>
      <c r="ADT8" s="33">
        <v>0.41799027341808381</v>
      </c>
      <c r="ADU8" s="33">
        <v>7.6499999999999999E-2</v>
      </c>
      <c r="ADV8" s="33">
        <v>0.43692185794672977</v>
      </c>
      <c r="ADW8" s="33">
        <v>0.43692185794672977</v>
      </c>
      <c r="ADX8" s="33">
        <v>0.39544729541622559</v>
      </c>
      <c r="ADY8" s="33">
        <v>0.39544729541622559</v>
      </c>
      <c r="ADZ8" s="33">
        <v>7.6499999999999999E-2</v>
      </c>
      <c r="AEA8" s="33">
        <v>0.41391728144895668</v>
      </c>
      <c r="AEB8" s="33">
        <v>0.41391728144895668</v>
      </c>
      <c r="AEC8" s="33">
        <v>0.3734403233342718</v>
      </c>
      <c r="AED8" s="33">
        <v>0.3734403233342718</v>
      </c>
      <c r="AEE8" s="33">
        <v>7.6499999999999999E-2</v>
      </c>
      <c r="AEF8" s="33">
        <v>0.39147224222580257</v>
      </c>
      <c r="AEG8" s="33">
        <v>0.39147224222580257</v>
      </c>
      <c r="AEH8" s="33">
        <v>0.35194241165549256</v>
      </c>
      <c r="AEI8" s="33">
        <v>0.35194241165549256</v>
      </c>
      <c r="AEJ8" s="33">
        <v>7.6499999999999999E-2</v>
      </c>
      <c r="AEK8" s="33">
        <v>0.36955825513010798</v>
      </c>
      <c r="AEL8" s="33">
        <v>0.36955825513010798</v>
      </c>
      <c r="AEM8" s="33">
        <v>0.33092834302636542</v>
      </c>
      <c r="AEN8" s="33">
        <v>0.33092834302636542</v>
      </c>
      <c r="AEO8" s="33">
        <v>7.6499999999999999E-2</v>
      </c>
      <c r="AEP8" s="33">
        <v>0.34814869519032987</v>
      </c>
      <c r="AEQ8" s="33">
        <v>0.34814869519032987</v>
      </c>
      <c r="AER8" s="33">
        <v>0.31037448236497323</v>
      </c>
      <c r="AES8" s="33">
        <v>0.31037448236497323</v>
      </c>
      <c r="AET8" s="33">
        <v>7.6499999999999999E-2</v>
      </c>
      <c r="AEU8" s="33">
        <v>0.32721863835262521</v>
      </c>
      <c r="AEV8" s="33">
        <v>0.32721863835262521</v>
      </c>
      <c r="AEW8" s="33">
        <v>0.2902586454801539</v>
      </c>
      <c r="AEX8" s="33">
        <v>0.2902586454801539</v>
      </c>
      <c r="AEY8" s="33">
        <v>7.6499999999999999E-2</v>
      </c>
      <c r="AEZ8" s="33">
        <v>0.2867049975839977</v>
      </c>
      <c r="AFA8" s="33">
        <v>0.2867049975839977</v>
      </c>
      <c r="AFB8" s="33">
        <v>0.25125886067630732</v>
      </c>
      <c r="AFC8" s="33">
        <v>0.25125886067630732</v>
      </c>
      <c r="AFD8" s="33">
        <v>7.6499999999999999E-2</v>
      </c>
      <c r="AFE8" s="33">
        <v>0.21049314551611875</v>
      </c>
      <c r="AFF8" s="33">
        <v>0.21049314551611875</v>
      </c>
      <c r="AFG8" s="33">
        <v>0.17767497754219552</v>
      </c>
      <c r="AFH8" s="33">
        <v>0.17767497754219552</v>
      </c>
      <c r="AFI8" s="33">
        <v>7.6499999999999999E-2</v>
      </c>
      <c r="AFJ8" s="33">
        <v>0.13977452736540008</v>
      </c>
      <c r="AFK8" s="33">
        <v>0.13977452736540008</v>
      </c>
      <c r="AFL8" s="33">
        <v>0.10914118689109786</v>
      </c>
      <c r="AFM8" s="33">
        <v>0.10914118689109786</v>
      </c>
    </row>
    <row r="9" spans="1:1570">
      <c r="A9" s="33" t="s">
        <v>10</v>
      </c>
      <c r="B9" s="33">
        <f>FixedParams!B25</f>
        <v>1.7525788174877349E-3</v>
      </c>
      <c r="C9" s="33">
        <f>FixedParams!C25</f>
        <v>0.36840544995609315</v>
      </c>
      <c r="D9" s="34">
        <f t="shared" si="839"/>
        <v>0.36840544995609315</v>
      </c>
      <c r="F9" s="33">
        <v>1.7525788174877349E-3</v>
      </c>
      <c r="G9" s="33">
        <v>0.36840544995609315</v>
      </c>
      <c r="H9" s="33">
        <v>0.36840544995609315</v>
      </c>
      <c r="I9" s="33">
        <v>0.36574473081634307</v>
      </c>
      <c r="J9" s="33">
        <v>0.36574473081634307</v>
      </c>
      <c r="K9" s="33">
        <v>1.7525788174877349E-3</v>
      </c>
      <c r="L9" s="33">
        <v>0.34621189686812004</v>
      </c>
      <c r="M9" s="33">
        <v>0.34621189686812004</v>
      </c>
      <c r="N9" s="33">
        <v>0.34361932384613825</v>
      </c>
      <c r="O9" s="33">
        <v>0.34361932384613825</v>
      </c>
      <c r="P9" s="33">
        <v>1.7525788174877349E-3</v>
      </c>
      <c r="Q9" s="33">
        <v>0.32457984760191838</v>
      </c>
      <c r="R9" s="33">
        <v>0.32457984760191838</v>
      </c>
      <c r="S9" s="33">
        <v>0.32205184546622245</v>
      </c>
      <c r="T9" s="33">
        <v>0.32205184546622245</v>
      </c>
      <c r="U9" s="33">
        <v>1.7525788174877349E-3</v>
      </c>
      <c r="V9" s="33">
        <v>0.30348005680004508</v>
      </c>
      <c r="W9" s="33">
        <v>0.30348005680004508</v>
      </c>
      <c r="X9" s="33">
        <v>0.30101329355185835</v>
      </c>
      <c r="Y9" s="33">
        <v>0.30101329355185835</v>
      </c>
      <c r="Z9" s="33">
        <v>1.7525788174877349E-3</v>
      </c>
      <c r="AA9" s="33">
        <v>0.28288524964644557</v>
      </c>
      <c r="AB9" s="33">
        <v>0.28288524964644557</v>
      </c>
      <c r="AC9" s="33">
        <v>0.28047661499631182</v>
      </c>
      <c r="AD9" s="33">
        <v>0.28047661499631182</v>
      </c>
      <c r="AE9" s="33">
        <v>1.7525788174877349E-3</v>
      </c>
      <c r="AF9" s="33">
        <v>0.26276994886414129</v>
      </c>
      <c r="AG9" s="33">
        <v>0.26276994886414129</v>
      </c>
      <c r="AH9" s="33">
        <v>0.26041653496538242</v>
      </c>
      <c r="AI9" s="33">
        <v>0.26041653496538242</v>
      </c>
      <c r="AJ9" s="33">
        <v>1.7525788174877349E-3</v>
      </c>
      <c r="AK9" s="33">
        <v>0.24311031969757524</v>
      </c>
      <c r="AL9" s="33">
        <v>0.24311031969757524</v>
      </c>
      <c r="AM9" s="33">
        <v>0.24080940386004768</v>
      </c>
      <c r="AN9" s="33">
        <v>0.24080940386004768</v>
      </c>
      <c r="AO9" s="33">
        <v>1.7525788174877349E-3</v>
      </c>
      <c r="AP9" s="33">
        <v>0.22388403069305585</v>
      </c>
      <c r="AQ9" s="33">
        <v>0.22388403069305585</v>
      </c>
      <c r="AR9" s="33">
        <v>0.22163305983891424</v>
      </c>
      <c r="AS9" s="33">
        <v>0.22163305983891424</v>
      </c>
      <c r="AT9" s="33">
        <v>1.7525788174877349E-3</v>
      </c>
      <c r="AU9" s="33">
        <v>0.20507012839077587</v>
      </c>
      <c r="AV9" s="33">
        <v>0.20507012839077587</v>
      </c>
      <c r="AW9" s="33">
        <v>0.20286670504630688</v>
      </c>
      <c r="AX9" s="33">
        <v>0.20286670504630688</v>
      </c>
      <c r="AY9" s="33">
        <v>1.7525788174877349E-3</v>
      </c>
      <c r="AZ9" s="33">
        <v>0.16860189271271508</v>
      </c>
      <c r="BA9" s="33">
        <v>0.16860189271271508</v>
      </c>
      <c r="BB9" s="33">
        <v>0.1664869323324758</v>
      </c>
      <c r="BC9" s="33">
        <v>0.1664869323324758</v>
      </c>
      <c r="BD9" s="33">
        <v>1.7525788174877349E-3</v>
      </c>
      <c r="BE9" s="33">
        <v>9.9820725614599981E-2</v>
      </c>
      <c r="BF9" s="33">
        <v>9.9820725614599981E-2</v>
      </c>
      <c r="BG9" s="33">
        <v>9.7859500980916003E-2</v>
      </c>
      <c r="BH9" s="33">
        <v>9.7859500980916003E-2</v>
      </c>
      <c r="BI9" s="33">
        <v>1.7525788174877349E-3</v>
      </c>
      <c r="BJ9" s="33">
        <v>3.5790414926116787E-2</v>
      </c>
      <c r="BK9" s="33">
        <v>3.5790414926116787E-2</v>
      </c>
      <c r="BL9" s="33">
        <v>3.3957135316726506E-2</v>
      </c>
      <c r="BM9" s="33">
        <v>3.3957135316726506E-2</v>
      </c>
      <c r="BN9" s="33">
        <v>1.7525788174877349E-3</v>
      </c>
      <c r="BO9" s="33">
        <v>0.36441747658428048</v>
      </c>
      <c r="BP9" s="33">
        <v>0.36441747658428048</v>
      </c>
      <c r="BQ9" s="33">
        <v>0.36309228363499702</v>
      </c>
      <c r="BR9" s="33">
        <v>0.36309228363499702</v>
      </c>
      <c r="BS9" s="33">
        <v>1.7525788174877349E-3</v>
      </c>
      <c r="BT9" s="33">
        <v>0.34232597848779944</v>
      </c>
      <c r="BU9" s="33">
        <v>0.34232597848779944</v>
      </c>
      <c r="BV9" s="33">
        <v>0.3410345855763679</v>
      </c>
      <c r="BW9" s="33">
        <v>0.3410345855763679</v>
      </c>
      <c r="BX9" s="33">
        <v>1.7525788174877349E-3</v>
      </c>
      <c r="BY9" s="33">
        <v>0.32079063264938901</v>
      </c>
      <c r="BZ9" s="33">
        <v>0.32079063264938901</v>
      </c>
      <c r="CA9" s="33">
        <v>0.31953127091006017</v>
      </c>
      <c r="CB9" s="33">
        <v>0.31953127091006017</v>
      </c>
      <c r="CC9" s="33">
        <v>1.7525788174877349E-3</v>
      </c>
      <c r="CD9" s="33">
        <v>0.29978255755382799</v>
      </c>
      <c r="CE9" s="33">
        <v>0.29978255755382799</v>
      </c>
      <c r="CF9" s="33">
        <v>0.2985535780651114</v>
      </c>
      <c r="CG9" s="33">
        <v>0.2985535780651114</v>
      </c>
      <c r="CH9" s="33">
        <v>1.7525788174877349E-3</v>
      </c>
      <c r="CI9" s="33">
        <v>0.27927481004873767</v>
      </c>
      <c r="CJ9" s="33">
        <v>0.27927481004873767</v>
      </c>
      <c r="CK9" s="33">
        <v>0.27807467324851909</v>
      </c>
      <c r="CL9" s="33">
        <v>0.27807467324851909</v>
      </c>
      <c r="CM9" s="33">
        <v>1.7525788174877349E-3</v>
      </c>
      <c r="CN9" s="33">
        <v>0.25924221571437189</v>
      </c>
      <c r="CO9" s="33">
        <v>0.25924221571437189</v>
      </c>
      <c r="CP9" s="33">
        <v>0.25806948192161916</v>
      </c>
      <c r="CQ9" s="33">
        <v>0.25806948192161916</v>
      </c>
      <c r="CR9" s="33">
        <v>1.7525788174877349E-3</v>
      </c>
      <c r="CS9" s="33">
        <v>0.23966121680508268</v>
      </c>
      <c r="CT9" s="33">
        <v>0.23966121680508268</v>
      </c>
      <c r="CU9" s="33">
        <v>0.23851453771290987</v>
      </c>
      <c r="CV9" s="33">
        <v>0.23851453771290987</v>
      </c>
      <c r="CW9" s="33">
        <v>1.7525788174877349E-3</v>
      </c>
      <c r="CX9" s="33">
        <v>0.22050973563300036</v>
      </c>
      <c r="CY9" s="33">
        <v>0.22050973563300036</v>
      </c>
      <c r="CZ9" s="33">
        <v>0.21938784665651889</v>
      </c>
      <c r="DA9" s="33">
        <v>0.21938784665651889</v>
      </c>
      <c r="DB9" s="33">
        <v>1.7525788174877349E-3</v>
      </c>
      <c r="DC9" s="33">
        <v>0.20176705155569508</v>
      </c>
      <c r="DD9" s="33">
        <v>0.20176705155569508</v>
      </c>
      <c r="DE9" s="33">
        <v>0.20066876493386232</v>
      </c>
      <c r="DF9" s="33">
        <v>0.20066876493386232</v>
      </c>
      <c r="DG9" s="33">
        <v>1.7525788174877349E-3</v>
      </c>
      <c r="DH9" s="33">
        <v>0.16543132197485733</v>
      </c>
      <c r="DI9" s="33">
        <v>0.16543132197485733</v>
      </c>
      <c r="DJ9" s="33">
        <v>0.16437695350740578</v>
      </c>
      <c r="DK9" s="33">
        <v>0.16437695350740578</v>
      </c>
      <c r="DL9" s="33">
        <v>1.7525788174877349E-3</v>
      </c>
      <c r="DM9" s="33">
        <v>9.6880440672386881E-2</v>
      </c>
      <c r="DN9" s="33">
        <v>9.6880440672386881E-2</v>
      </c>
      <c r="DO9" s="33">
        <v>9.5902411297465129E-2</v>
      </c>
      <c r="DP9" s="33">
        <v>9.5902411297465129E-2</v>
      </c>
      <c r="DQ9" s="33">
        <v>1.7525788174877349E-3</v>
      </c>
      <c r="DR9" s="33">
        <v>3.3041790286141515E-2</v>
      </c>
      <c r="DS9" s="33">
        <v>3.3041790286141515E-2</v>
      </c>
      <c r="DT9" s="33">
        <v>3.2127305379327842E-2</v>
      </c>
      <c r="DU9" s="33">
        <v>3.2127305379327842E-2</v>
      </c>
      <c r="DV9" s="33">
        <v>1.7525788174877349E-3</v>
      </c>
      <c r="DW9" s="33">
        <v>0.36840544995609315</v>
      </c>
      <c r="DX9" s="33">
        <v>0.36840544995609315</v>
      </c>
      <c r="DY9" s="33">
        <v>0.36574473081634307</v>
      </c>
      <c r="DZ9" s="33">
        <v>0.36574473081634307</v>
      </c>
      <c r="EA9" s="33">
        <v>1.7525788174877349E-3</v>
      </c>
      <c r="EB9" s="33">
        <v>0.34621189686812004</v>
      </c>
      <c r="EC9" s="33">
        <v>0.34621189686812004</v>
      </c>
      <c r="ED9" s="33">
        <v>0.34361932384613825</v>
      </c>
      <c r="EE9" s="33">
        <v>0.34361932384613825</v>
      </c>
      <c r="EF9" s="33">
        <v>1.7525788174877349E-3</v>
      </c>
      <c r="EG9" s="33">
        <v>0.32457984760191838</v>
      </c>
      <c r="EH9" s="33">
        <v>0.32457984760191838</v>
      </c>
      <c r="EI9" s="33">
        <v>0.32205184546622245</v>
      </c>
      <c r="EJ9" s="33">
        <v>0.32205184546622245</v>
      </c>
      <c r="EK9" s="33">
        <v>1.7525788174877349E-3</v>
      </c>
      <c r="EL9" s="33">
        <v>0.30348005680004508</v>
      </c>
      <c r="EM9" s="33">
        <v>0.30348005680004508</v>
      </c>
      <c r="EN9" s="33">
        <v>0.30101329355185835</v>
      </c>
      <c r="EO9" s="33">
        <v>0.30101329355185835</v>
      </c>
      <c r="EP9" s="33">
        <v>1.7525788174877349E-3</v>
      </c>
      <c r="EQ9" s="33">
        <v>0.28288524964644557</v>
      </c>
      <c r="ER9" s="33">
        <v>0.28288524964644557</v>
      </c>
      <c r="ES9" s="33">
        <v>0.28047661499631182</v>
      </c>
      <c r="ET9" s="33">
        <v>0.28047661499631182</v>
      </c>
      <c r="EU9" s="33">
        <v>1.7525788174877349E-3</v>
      </c>
      <c r="EV9" s="33">
        <v>0.26276994886414129</v>
      </c>
      <c r="EW9" s="33">
        <v>0.26276994886414129</v>
      </c>
      <c r="EX9" s="33">
        <v>0.26041653496538242</v>
      </c>
      <c r="EY9" s="33">
        <v>0.26041653496538242</v>
      </c>
      <c r="EZ9" s="33">
        <v>1.7525788174877349E-3</v>
      </c>
      <c r="FA9" s="33">
        <v>0.24311031969757524</v>
      </c>
      <c r="FB9" s="33">
        <v>0.24311031969757524</v>
      </c>
      <c r="FC9" s="33">
        <v>0.24080940386004768</v>
      </c>
      <c r="FD9" s="33">
        <v>0.24080940386004768</v>
      </c>
      <c r="FE9" s="33">
        <v>1.7525788174877349E-3</v>
      </c>
      <c r="FF9" s="33">
        <v>0.22388403069305585</v>
      </c>
      <c r="FG9" s="33">
        <v>0.22388403069305585</v>
      </c>
      <c r="FH9" s="33">
        <v>0.22163305983891424</v>
      </c>
      <c r="FI9" s="33">
        <v>0.22163305983891424</v>
      </c>
      <c r="FJ9" s="33">
        <v>1.7525788174877349E-3</v>
      </c>
      <c r="FK9" s="33">
        <v>0.20507012839077587</v>
      </c>
      <c r="FL9" s="33">
        <v>0.20507012839077587</v>
      </c>
      <c r="FM9" s="33">
        <v>0.20286670504630688</v>
      </c>
      <c r="FN9" s="33">
        <v>0.20286670504630688</v>
      </c>
      <c r="FO9" s="33">
        <v>1.7525788174877349E-3</v>
      </c>
      <c r="FP9" s="33">
        <v>0.16860189271271508</v>
      </c>
      <c r="FQ9" s="33">
        <v>0.16860189271271508</v>
      </c>
      <c r="FR9" s="33">
        <v>0.1664869323324758</v>
      </c>
      <c r="FS9" s="33">
        <v>0.1664869323324758</v>
      </c>
      <c r="FT9" s="33">
        <v>1.7525788174877349E-3</v>
      </c>
      <c r="FU9" s="33">
        <v>9.9820725614599981E-2</v>
      </c>
      <c r="FV9" s="33">
        <v>9.9820725614599981E-2</v>
      </c>
      <c r="FW9" s="33">
        <v>9.7859500980916003E-2</v>
      </c>
      <c r="FX9" s="33">
        <v>9.7859500980916003E-2</v>
      </c>
      <c r="FY9" s="33">
        <v>1.7525788174877349E-3</v>
      </c>
      <c r="FZ9" s="33">
        <v>3.5790414926116787E-2</v>
      </c>
      <c r="GA9" s="33">
        <v>3.5790414926116787E-2</v>
      </c>
      <c r="GB9" s="33">
        <v>3.3957135316726506E-2</v>
      </c>
      <c r="GC9" s="33">
        <v>3.3957135316726506E-2</v>
      </c>
      <c r="GD9" s="33">
        <v>1.7525788174877349E-3</v>
      </c>
      <c r="GE9" s="33">
        <v>0.36441747658428048</v>
      </c>
      <c r="GF9" s="33">
        <v>0.36441747658428048</v>
      </c>
      <c r="GG9" s="33">
        <v>0.36309228363499702</v>
      </c>
      <c r="GH9" s="33">
        <v>0.36309228363499702</v>
      </c>
      <c r="GI9" s="33">
        <v>1.7525788174877349E-3</v>
      </c>
      <c r="GJ9" s="33">
        <v>0.34232597848779944</v>
      </c>
      <c r="GK9" s="33">
        <v>0.34232597848779944</v>
      </c>
      <c r="GL9" s="33">
        <v>0.3410345855763679</v>
      </c>
      <c r="GM9" s="33">
        <v>0.3410345855763679</v>
      </c>
      <c r="GN9" s="33">
        <v>1.7525788174877349E-3</v>
      </c>
      <c r="GO9" s="33">
        <v>0.32079063264938901</v>
      </c>
      <c r="GP9" s="33">
        <v>0.32079063264938901</v>
      </c>
      <c r="GQ9" s="33">
        <v>0.31953127091006017</v>
      </c>
      <c r="GR9" s="33">
        <v>0.31953127091006017</v>
      </c>
      <c r="GS9" s="33">
        <v>1.7525788174877349E-3</v>
      </c>
      <c r="GT9" s="33">
        <v>0.29978255755382799</v>
      </c>
      <c r="GU9" s="33">
        <v>0.29978255755382799</v>
      </c>
      <c r="GV9" s="33">
        <v>0.2985535780651114</v>
      </c>
      <c r="GW9" s="33">
        <v>0.2985535780651114</v>
      </c>
      <c r="GX9" s="33">
        <v>1.7525788174877349E-3</v>
      </c>
      <c r="GY9" s="33">
        <v>0.27927481004873767</v>
      </c>
      <c r="GZ9" s="33">
        <v>0.27927481004873767</v>
      </c>
      <c r="HA9" s="33">
        <v>0.27807467324851909</v>
      </c>
      <c r="HB9" s="33">
        <v>0.27807467324851909</v>
      </c>
      <c r="HC9" s="33">
        <v>1.7525788174877349E-3</v>
      </c>
      <c r="HD9" s="33">
        <v>0.25924221571437189</v>
      </c>
      <c r="HE9" s="33">
        <v>0.25924221571437189</v>
      </c>
      <c r="HF9" s="33">
        <v>0.25806948192161916</v>
      </c>
      <c r="HG9" s="33">
        <v>0.25806948192161916</v>
      </c>
      <c r="HH9" s="33">
        <v>1.7525788174877349E-3</v>
      </c>
      <c r="HI9" s="33">
        <v>0.23966121680508268</v>
      </c>
      <c r="HJ9" s="33">
        <v>0.23966121680508268</v>
      </c>
      <c r="HK9" s="33">
        <v>0.23851453771290987</v>
      </c>
      <c r="HL9" s="33">
        <v>0.23851453771290987</v>
      </c>
      <c r="HM9" s="33">
        <v>1.7525788174877349E-3</v>
      </c>
      <c r="HN9" s="33">
        <v>0.22050973563300036</v>
      </c>
      <c r="HO9" s="33">
        <v>0.22050973563300036</v>
      </c>
      <c r="HP9" s="33">
        <v>0.21938784665651889</v>
      </c>
      <c r="HQ9" s="33">
        <v>0.21938784665651889</v>
      </c>
      <c r="HR9" s="33">
        <v>1.7525788174877349E-3</v>
      </c>
      <c r="HS9" s="33">
        <v>0.20176705155569508</v>
      </c>
      <c r="HT9" s="33">
        <v>0.20176705155569508</v>
      </c>
      <c r="HU9" s="33">
        <v>0.20066876493386232</v>
      </c>
      <c r="HV9" s="33">
        <v>0.20066876493386232</v>
      </c>
      <c r="HW9" s="33">
        <v>1.7525788174877349E-3</v>
      </c>
      <c r="HX9" s="33">
        <v>0.16543132197485733</v>
      </c>
      <c r="HY9" s="33">
        <v>0.16543132197485733</v>
      </c>
      <c r="HZ9" s="33">
        <v>0.16437695350740578</v>
      </c>
      <c r="IA9" s="33">
        <v>0.16437695350740578</v>
      </c>
      <c r="IB9" s="33">
        <v>1.7525788174877349E-3</v>
      </c>
      <c r="IC9" s="33">
        <v>9.6880440672386881E-2</v>
      </c>
      <c r="ID9" s="33">
        <v>9.6880440672386881E-2</v>
      </c>
      <c r="IE9" s="33">
        <v>9.5902411297465129E-2</v>
      </c>
      <c r="IF9" s="33">
        <v>9.5902411297465129E-2</v>
      </c>
      <c r="IG9" s="33">
        <v>1.7525788174877349E-3</v>
      </c>
      <c r="IH9" s="33">
        <v>3.3041790286141515E-2</v>
      </c>
      <c r="II9" s="33">
        <v>3.3041790286141515E-2</v>
      </c>
      <c r="IJ9" s="33">
        <v>3.2127305379327842E-2</v>
      </c>
      <c r="IK9" s="33">
        <v>3.2127305379327842E-2</v>
      </c>
      <c r="IL9" s="33">
        <v>1.7525788174877349E-3</v>
      </c>
      <c r="IM9" s="33">
        <v>0.28548715013079673</v>
      </c>
      <c r="IN9" s="33">
        <v>0.28548715013079673</v>
      </c>
      <c r="IO9" s="33">
        <v>0.2716698258046919</v>
      </c>
      <c r="IP9" s="33">
        <v>0.2716698258046919</v>
      </c>
      <c r="IQ9" s="33">
        <v>1.7525788174877349E-3</v>
      </c>
      <c r="IR9" s="33">
        <v>0.27031187630068931</v>
      </c>
      <c r="IS9" s="33">
        <v>0.27031187630068931</v>
      </c>
      <c r="IT9" s="33">
        <v>0.25673263734840179</v>
      </c>
      <c r="IU9" s="33">
        <v>0.25673263734840179</v>
      </c>
      <c r="IV9" s="33">
        <v>1.7525788174877349E-3</v>
      </c>
      <c r="IW9" s="33">
        <v>0.25539784579494373</v>
      </c>
      <c r="IX9" s="33">
        <v>0.25539784579494373</v>
      </c>
      <c r="IY9" s="33">
        <v>0.24204782065672203</v>
      </c>
      <c r="IZ9" s="33">
        <v>0.24204782065672203</v>
      </c>
      <c r="JA9" s="33">
        <v>1.7525788174877349E-3</v>
      </c>
      <c r="JB9" s="33">
        <v>0.24073532874261638</v>
      </c>
      <c r="JC9" s="33">
        <v>0.24073532874261638</v>
      </c>
      <c r="JD9" s="33">
        <v>0.22760606567952135</v>
      </c>
      <c r="JE9" s="33">
        <v>0.22760606567952135</v>
      </c>
      <c r="JF9" s="33">
        <v>1.7525788174877349E-3</v>
      </c>
      <c r="JG9" s="33">
        <v>0.22631505537352115</v>
      </c>
      <c r="JH9" s="33">
        <v>0.22631505537352115</v>
      </c>
      <c r="JI9" s="33">
        <v>0.21339849603984051</v>
      </c>
      <c r="JJ9" s="33">
        <v>0.21339849603984051</v>
      </c>
      <c r="JK9" s="33">
        <v>1.7525788174877349E-3</v>
      </c>
      <c r="JL9" s="33">
        <v>0.21212818707068948</v>
      </c>
      <c r="JM9" s="33">
        <v>0.21212818707068948</v>
      </c>
      <c r="JN9" s="33">
        <v>0.19941664204912879</v>
      </c>
      <c r="JO9" s="33">
        <v>0.19941664204912879</v>
      </c>
      <c r="JP9" s="33">
        <v>1.7525788174877349E-3</v>
      </c>
      <c r="JQ9" s="33">
        <v>0.19816628957137095</v>
      </c>
      <c r="JR9" s="33">
        <v>0.19816628957137095</v>
      </c>
      <c r="JS9" s="33">
        <v>0.1856524156986159</v>
      </c>
      <c r="JT9" s="33">
        <v>0.1856524156986159</v>
      </c>
      <c r="JU9" s="33">
        <v>1.7525788174877349E-3</v>
      </c>
      <c r="JV9" s="33">
        <v>0.18442130812795288</v>
      </c>
      <c r="JW9" s="33">
        <v>0.18442130812795288</v>
      </c>
      <c r="JX9" s="33">
        <v>0.17209808745530708</v>
      </c>
      <c r="JY9" s="33">
        <v>0.17209808745530708</v>
      </c>
      <c r="JZ9" s="33">
        <v>1.7525788174877349E-3</v>
      </c>
      <c r="KA9" s="33">
        <v>0.17088554445889659</v>
      </c>
      <c r="KB9" s="33">
        <v>0.17088554445889659</v>
      </c>
      <c r="KC9" s="33">
        <v>0.15874626470791564</v>
      </c>
      <c r="KD9" s="33">
        <v>0.15874626470791564</v>
      </c>
      <c r="KE9" s="33">
        <v>1.7525788174877349E-3</v>
      </c>
      <c r="KF9" s="33">
        <v>0.14441253267236642</v>
      </c>
      <c r="KG9" s="33">
        <v>0.14441253267236642</v>
      </c>
      <c r="KH9" s="33">
        <v>0.13262213098465025</v>
      </c>
      <c r="KI9" s="33">
        <v>0.13262213098465025</v>
      </c>
      <c r="KJ9" s="33">
        <v>1.7525788174877349E-3</v>
      </c>
      <c r="KK9" s="33">
        <v>9.3673250872169378E-2</v>
      </c>
      <c r="KL9" s="33">
        <v>9.3673250872169378E-2</v>
      </c>
      <c r="KM9" s="33">
        <v>8.2511635788606208E-2</v>
      </c>
      <c r="KN9" s="33">
        <v>8.2511635788606208E-2</v>
      </c>
      <c r="KO9" s="33">
        <v>1.7525788174877349E-3</v>
      </c>
      <c r="KP9" s="33">
        <v>4.5557371364475685E-2</v>
      </c>
      <c r="KQ9" s="33">
        <v>4.5557371364475685E-2</v>
      </c>
      <c r="KR9" s="33">
        <v>3.4944028245545322E-2</v>
      </c>
      <c r="KS9" s="33">
        <v>3.4944028245545322E-2</v>
      </c>
      <c r="KT9" s="33">
        <v>1.7525788174877349E-3</v>
      </c>
      <c r="KU9" s="33">
        <v>0.26484299997192218</v>
      </c>
      <c r="KV9" s="33">
        <v>0.26484299997192218</v>
      </c>
      <c r="KW9" s="33">
        <v>0.25806948192161916</v>
      </c>
      <c r="KX9" s="33">
        <v>0.25806948192161916</v>
      </c>
      <c r="KY9" s="33">
        <v>1.7525788174877349E-3</v>
      </c>
      <c r="KZ9" s="33">
        <v>0.25002179850229567</v>
      </c>
      <c r="LA9" s="33">
        <v>0.25002179850229567</v>
      </c>
      <c r="LB9" s="33">
        <v>0.2433622898623462</v>
      </c>
      <c r="LC9" s="33">
        <v>0.2433622898623462</v>
      </c>
      <c r="LD9" s="33">
        <v>1.7525788174877349E-3</v>
      </c>
      <c r="LE9" s="33">
        <v>0.23544867808108272</v>
      </c>
      <c r="LF9" s="33">
        <v>0.23544867808108272</v>
      </c>
      <c r="LG9" s="33">
        <v>0.22889898107576734</v>
      </c>
      <c r="LH9" s="33">
        <v>0.22889898107576734</v>
      </c>
      <c r="LI9" s="33">
        <v>1.7525788174877349E-3</v>
      </c>
      <c r="LJ9" s="33">
        <v>0.22111452941529852</v>
      </c>
      <c r="LK9" s="33">
        <v>0.22111452941529852</v>
      </c>
      <c r="LL9" s="33">
        <v>0.21467064120550838</v>
      </c>
      <c r="LM9" s="33">
        <v>0.21467064120550838</v>
      </c>
      <c r="LN9" s="33">
        <v>1.7525788174877349E-3</v>
      </c>
      <c r="LO9" s="33">
        <v>0.20701066435306936</v>
      </c>
      <c r="LP9" s="33">
        <v>0.20701066435306936</v>
      </c>
      <c r="LQ9" s="33">
        <v>0.20066876493386232</v>
      </c>
      <c r="LR9" s="33">
        <v>0.20066876493386232</v>
      </c>
      <c r="LS9" s="33">
        <v>1.7525788174877349E-3</v>
      </c>
      <c r="LT9" s="33">
        <v>0.19312878982023007</v>
      </c>
      <c r="LU9" s="33">
        <v>0.19312878982023007</v>
      </c>
      <c r="LV9" s="33">
        <v>0.18688523080221087</v>
      </c>
      <c r="LW9" s="33">
        <v>0.18688523080221087</v>
      </c>
      <c r="LX9" s="33">
        <v>1.7525788174877349E-3</v>
      </c>
      <c r="LY9" s="33">
        <v>0.17946098365282692</v>
      </c>
      <c r="LZ9" s="33">
        <v>0.17946098365282692</v>
      </c>
      <c r="MA9" s="33">
        <v>0.17331227785083336</v>
      </c>
      <c r="MB9" s="33">
        <v>0.17331227785083336</v>
      </c>
      <c r="MC9" s="33">
        <v>1.7525788174877349E-3</v>
      </c>
      <c r="MD9" s="33">
        <v>0.16599967216190947</v>
      </c>
      <c r="ME9" s="33">
        <v>0.16599967216190947</v>
      </c>
      <c r="MF9" s="33">
        <v>0.15994248392195165</v>
      </c>
      <c r="MG9" s="33">
        <v>0.15994248392195165</v>
      </c>
      <c r="MH9" s="33">
        <v>1.7525788174877349E-3</v>
      </c>
      <c r="MI9" s="33">
        <v>0.15273760928292934</v>
      </c>
      <c r="MJ9" s="33">
        <v>0.15273760928292934</v>
      </c>
      <c r="MK9" s="33">
        <v>0.14676874548499597</v>
      </c>
      <c r="ML9" s="33">
        <v>0.14676874548499597</v>
      </c>
      <c r="MM9" s="33">
        <v>1.7525788174877349E-3</v>
      </c>
      <c r="MN9" s="33">
        <v>0.1267837681578603</v>
      </c>
      <c r="MO9" s="33">
        <v>0.1267837681578603</v>
      </c>
      <c r="MP9" s="33">
        <v>0.12098250269915289</v>
      </c>
      <c r="MQ9" s="33">
        <v>0.12098250269915289</v>
      </c>
      <c r="MR9" s="33">
        <v>1.7525788174877349E-3</v>
      </c>
      <c r="MS9" s="33">
        <v>7.6980331895020848E-2</v>
      </c>
      <c r="MT9" s="33">
        <v>7.6980331895020848E-2</v>
      </c>
      <c r="MU9" s="33">
        <v>7.1481353377017109E-2</v>
      </c>
      <c r="MV9" s="33">
        <v>7.1481353377017109E-2</v>
      </c>
      <c r="MW9" s="33">
        <v>1.7525788174877349E-3</v>
      </c>
      <c r="MX9" s="33">
        <v>2.9680580645244037E-2</v>
      </c>
      <c r="MY9" s="33">
        <v>2.9680580645244037E-2</v>
      </c>
      <c r="MZ9" s="33">
        <v>2.4445365408908293E-2</v>
      </c>
      <c r="NA9" s="33">
        <v>2.4445365408908293E-2</v>
      </c>
      <c r="NB9" s="33">
        <v>1.7525788174877349E-3</v>
      </c>
      <c r="NC9" s="33">
        <v>0.36840544995609315</v>
      </c>
      <c r="ND9" s="33">
        <v>0.36840544995609315</v>
      </c>
      <c r="NE9" s="33">
        <v>0.36574473081634307</v>
      </c>
      <c r="NF9" s="33">
        <v>0.36574473081634307</v>
      </c>
      <c r="NG9" s="33">
        <v>1.7525788174877349E-3</v>
      </c>
      <c r="NH9" s="33">
        <v>0.34621189686812004</v>
      </c>
      <c r="NI9" s="33">
        <v>0.34621189686812004</v>
      </c>
      <c r="NJ9" s="33">
        <v>0.34361932384613825</v>
      </c>
      <c r="NK9" s="33">
        <v>0.34361932384613825</v>
      </c>
      <c r="NL9" s="33">
        <v>1.7525788174877349E-3</v>
      </c>
      <c r="NM9" s="33">
        <v>0.32457984760191838</v>
      </c>
      <c r="NN9" s="33">
        <v>0.32457984760191838</v>
      </c>
      <c r="NO9" s="33">
        <v>0.32205184546622245</v>
      </c>
      <c r="NP9" s="33">
        <v>0.32205184546622245</v>
      </c>
      <c r="NQ9" s="33">
        <v>1.7525788174877349E-3</v>
      </c>
      <c r="NR9" s="33">
        <v>0.30348005680004508</v>
      </c>
      <c r="NS9" s="33">
        <v>0.30348005680004508</v>
      </c>
      <c r="NT9" s="33">
        <v>0.30101329355185835</v>
      </c>
      <c r="NU9" s="33">
        <v>0.30101329355185835</v>
      </c>
      <c r="NV9" s="33">
        <v>1.7525788174877349E-3</v>
      </c>
      <c r="NW9" s="33">
        <v>0.28288524964644557</v>
      </c>
      <c r="NX9" s="33">
        <v>0.28288524964644557</v>
      </c>
      <c r="NY9" s="33">
        <v>0.28047661499631182</v>
      </c>
      <c r="NZ9" s="33">
        <v>0.28047661499631182</v>
      </c>
      <c r="OA9" s="33">
        <v>1.7525788174877349E-3</v>
      </c>
      <c r="OB9" s="33">
        <v>0.26276994886414129</v>
      </c>
      <c r="OC9" s="33">
        <v>0.26276994886414129</v>
      </c>
      <c r="OD9" s="33">
        <v>0.26041653496538242</v>
      </c>
      <c r="OE9" s="33">
        <v>0.26041653496538242</v>
      </c>
      <c r="OF9" s="33">
        <v>1.7525788174877349E-3</v>
      </c>
      <c r="OG9" s="33">
        <v>0.24311031969757524</v>
      </c>
      <c r="OH9" s="33">
        <v>0.24311031969757524</v>
      </c>
      <c r="OI9" s="33">
        <v>0.24080940386004768</v>
      </c>
      <c r="OJ9" s="33">
        <v>0.24080940386004768</v>
      </c>
      <c r="OK9" s="33">
        <v>1.7525788174877349E-3</v>
      </c>
      <c r="OL9" s="33">
        <v>0.22388403069305585</v>
      </c>
      <c r="OM9" s="33">
        <v>0.22388403069305585</v>
      </c>
      <c r="ON9" s="33">
        <v>0.22163305983891424</v>
      </c>
      <c r="OO9" s="33">
        <v>0.22163305983891424</v>
      </c>
      <c r="OP9" s="33">
        <v>1.7525788174877349E-3</v>
      </c>
      <c r="OQ9" s="33">
        <v>0.20507012839077587</v>
      </c>
      <c r="OR9" s="33">
        <v>0.20507012839077587</v>
      </c>
      <c r="OS9" s="33">
        <v>0.20286670504630688</v>
      </c>
      <c r="OT9" s="33">
        <v>0.20286670504630688</v>
      </c>
      <c r="OU9" s="33">
        <v>1.7525788174877349E-3</v>
      </c>
      <c r="OV9" s="33">
        <v>0.16860189271271508</v>
      </c>
      <c r="OW9" s="33">
        <v>0.16860189271271508</v>
      </c>
      <c r="OX9" s="33">
        <v>0.1664869323324758</v>
      </c>
      <c r="OY9" s="33">
        <v>0.1664869323324758</v>
      </c>
      <c r="OZ9" s="33">
        <v>1.7525788174877349E-3</v>
      </c>
      <c r="PA9" s="33">
        <v>9.9820725614599981E-2</v>
      </c>
      <c r="PB9" s="33">
        <v>9.9820725614599981E-2</v>
      </c>
      <c r="PC9" s="33">
        <v>9.7859500980916003E-2</v>
      </c>
      <c r="PD9" s="33">
        <v>9.7859500980916003E-2</v>
      </c>
      <c r="PE9" s="33">
        <v>1.7525788174877349E-3</v>
      </c>
      <c r="PF9" s="33">
        <v>3.5790414926116787E-2</v>
      </c>
      <c r="PG9" s="33">
        <v>3.5790414926116787E-2</v>
      </c>
      <c r="PH9" s="33">
        <v>3.3957135316726506E-2</v>
      </c>
      <c r="PI9" s="33">
        <v>3.3957135316726506E-2</v>
      </c>
      <c r="PJ9" s="33">
        <v>1.7525788174877349E-3</v>
      </c>
      <c r="PK9" s="33">
        <v>0.36441747658428048</v>
      </c>
      <c r="PL9" s="33">
        <v>0.36441747658428048</v>
      </c>
      <c r="PM9" s="33">
        <v>0.36309228363499702</v>
      </c>
      <c r="PN9" s="33">
        <v>0.36309228363499702</v>
      </c>
      <c r="PO9" s="33">
        <v>1.7525788174877349E-3</v>
      </c>
      <c r="PP9" s="33">
        <v>0.34232597848779944</v>
      </c>
      <c r="PQ9" s="33">
        <v>0.34232597848779944</v>
      </c>
      <c r="PR9" s="33">
        <v>0.3410345855763679</v>
      </c>
      <c r="PS9" s="33">
        <v>0.3410345855763679</v>
      </c>
      <c r="PT9" s="33">
        <v>1.7525788174877349E-3</v>
      </c>
      <c r="PU9" s="33">
        <v>0.32079063264938901</v>
      </c>
      <c r="PV9" s="33">
        <v>0.32079063264938901</v>
      </c>
      <c r="PW9" s="33">
        <v>0.31953127091006017</v>
      </c>
      <c r="PX9" s="33">
        <v>0.31953127091006017</v>
      </c>
      <c r="PY9" s="33">
        <v>1.7525788174877349E-3</v>
      </c>
      <c r="PZ9" s="33">
        <v>0.29978255755382799</v>
      </c>
      <c r="QA9" s="33">
        <v>0.29978255755382799</v>
      </c>
      <c r="QB9" s="33">
        <v>0.2985535780651114</v>
      </c>
      <c r="QC9" s="33">
        <v>0.2985535780651114</v>
      </c>
      <c r="QD9" s="33">
        <v>1.7525788174877349E-3</v>
      </c>
      <c r="QE9" s="33">
        <v>0.27927481004873767</v>
      </c>
      <c r="QF9" s="33">
        <v>0.27927481004873767</v>
      </c>
      <c r="QG9" s="33">
        <v>0.27807467324851909</v>
      </c>
      <c r="QH9" s="33">
        <v>0.27807467324851909</v>
      </c>
      <c r="QI9" s="33">
        <v>1.7525788174877349E-3</v>
      </c>
      <c r="QJ9" s="33">
        <v>0.25924221571437189</v>
      </c>
      <c r="QK9" s="33">
        <v>0.25924221571437189</v>
      </c>
      <c r="QL9" s="33">
        <v>0.25806948192161916</v>
      </c>
      <c r="QM9" s="33">
        <v>0.25806948192161916</v>
      </c>
      <c r="QN9" s="33">
        <v>1.7525788174877349E-3</v>
      </c>
      <c r="QO9" s="33">
        <v>0.23966121680508268</v>
      </c>
      <c r="QP9" s="33">
        <v>0.23966121680508268</v>
      </c>
      <c r="QQ9" s="33">
        <v>0.23851453771290987</v>
      </c>
      <c r="QR9" s="33">
        <v>0.23851453771290987</v>
      </c>
      <c r="QS9" s="33">
        <v>1.7525788174877349E-3</v>
      </c>
      <c r="QT9" s="33">
        <v>0.22050973563300036</v>
      </c>
      <c r="QU9" s="33">
        <v>0.22050973563300036</v>
      </c>
      <c r="QV9" s="33">
        <v>0.21938784665651889</v>
      </c>
      <c r="QW9" s="33">
        <v>0.21938784665651889</v>
      </c>
      <c r="QX9" s="33">
        <v>1.7525788174877349E-3</v>
      </c>
      <c r="QY9" s="33">
        <v>0.20176705155569508</v>
      </c>
      <c r="QZ9" s="33">
        <v>0.20176705155569508</v>
      </c>
      <c r="RA9" s="33">
        <v>0.20066876493386232</v>
      </c>
      <c r="RB9" s="33">
        <v>0.20066876493386232</v>
      </c>
      <c r="RC9" s="33">
        <v>1.7525788174877349E-3</v>
      </c>
      <c r="RD9" s="33">
        <v>0.16543132197485733</v>
      </c>
      <c r="RE9" s="33">
        <v>0.16543132197485733</v>
      </c>
      <c r="RF9" s="33">
        <v>0.16437695350740578</v>
      </c>
      <c r="RG9" s="33">
        <v>0.16437695350740578</v>
      </c>
      <c r="RH9" s="33">
        <v>1.7525788174877349E-3</v>
      </c>
      <c r="RI9" s="33">
        <v>9.6880440672386881E-2</v>
      </c>
      <c r="RJ9" s="33">
        <v>9.6880440672386881E-2</v>
      </c>
      <c r="RK9" s="33">
        <v>9.5902411297465129E-2</v>
      </c>
      <c r="RL9" s="33">
        <v>9.5902411297465129E-2</v>
      </c>
      <c r="RM9" s="33">
        <v>1.7525788174877349E-3</v>
      </c>
      <c r="RN9" s="33">
        <v>3.3041790286141515E-2</v>
      </c>
      <c r="RO9" s="33">
        <v>3.3041790286141515E-2</v>
      </c>
      <c r="RP9" s="33">
        <v>3.2127305379327842E-2</v>
      </c>
      <c r="RQ9" s="33">
        <v>3.2127305379327842E-2</v>
      </c>
      <c r="RR9" s="33">
        <v>1.7525788174877349E-3</v>
      </c>
      <c r="RS9" s="33">
        <v>0.36840544995609315</v>
      </c>
      <c r="RT9" s="33">
        <v>0.36840544995609315</v>
      </c>
      <c r="RU9" s="33">
        <v>0.36574473081634307</v>
      </c>
      <c r="RV9" s="33">
        <v>0.36574473081634307</v>
      </c>
      <c r="RW9" s="33">
        <v>1.7525788174877349E-3</v>
      </c>
      <c r="RX9" s="33">
        <v>0.34621189686812004</v>
      </c>
      <c r="RY9" s="33">
        <v>0.34621189686812004</v>
      </c>
      <c r="RZ9" s="33">
        <v>0.34361932384613825</v>
      </c>
      <c r="SA9" s="33">
        <v>0.34361932384613825</v>
      </c>
      <c r="SB9" s="33">
        <v>1.7525788174877349E-3</v>
      </c>
      <c r="SC9" s="33">
        <v>0.32457984760191838</v>
      </c>
      <c r="SD9" s="33">
        <v>0.32457984760191838</v>
      </c>
      <c r="SE9" s="33">
        <v>0.32205184546622245</v>
      </c>
      <c r="SF9" s="33">
        <v>0.32205184546622245</v>
      </c>
      <c r="SG9" s="33">
        <v>1.7525788174877349E-3</v>
      </c>
      <c r="SH9" s="33">
        <v>0.30348005680004508</v>
      </c>
      <c r="SI9" s="33">
        <v>0.30348005680004508</v>
      </c>
      <c r="SJ9" s="33">
        <v>0.30101329355185835</v>
      </c>
      <c r="SK9" s="33">
        <v>0.30101329355185835</v>
      </c>
      <c r="SL9" s="33">
        <v>1.7525788174877349E-3</v>
      </c>
      <c r="SM9" s="33">
        <v>0.28288524964644557</v>
      </c>
      <c r="SN9" s="33">
        <v>0.28288524964644557</v>
      </c>
      <c r="SO9" s="33">
        <v>0.28047661499631182</v>
      </c>
      <c r="SP9" s="33">
        <v>0.28047661499631182</v>
      </c>
      <c r="SQ9" s="33">
        <v>1.7525788174877349E-3</v>
      </c>
      <c r="SR9" s="33">
        <v>0.26276994886414129</v>
      </c>
      <c r="SS9" s="33">
        <v>0.26276994886414129</v>
      </c>
      <c r="ST9" s="33">
        <v>0.26041653496538242</v>
      </c>
      <c r="SU9" s="33">
        <v>0.26041653496538242</v>
      </c>
      <c r="SV9" s="33">
        <v>1.7525788174877349E-3</v>
      </c>
      <c r="SW9" s="33">
        <v>0.24311031969757524</v>
      </c>
      <c r="SX9" s="33">
        <v>0.24311031969757524</v>
      </c>
      <c r="SY9" s="33">
        <v>0.24080940386004768</v>
      </c>
      <c r="SZ9" s="33">
        <v>0.24080940386004768</v>
      </c>
      <c r="TA9" s="33">
        <v>1.7525788174877349E-3</v>
      </c>
      <c r="TB9" s="33">
        <v>0.22388403069305585</v>
      </c>
      <c r="TC9" s="33">
        <v>0.22388403069305585</v>
      </c>
      <c r="TD9" s="33">
        <v>0.22163305983891424</v>
      </c>
      <c r="TE9" s="33">
        <v>0.22163305983891424</v>
      </c>
      <c r="TF9" s="33">
        <v>1.7525788174877349E-3</v>
      </c>
      <c r="TG9" s="33">
        <v>0.20507012839077587</v>
      </c>
      <c r="TH9" s="33">
        <v>0.20507012839077587</v>
      </c>
      <c r="TI9" s="33">
        <v>0.20286670504630688</v>
      </c>
      <c r="TJ9" s="33">
        <v>0.20286670504630688</v>
      </c>
      <c r="TK9" s="33">
        <v>1.7525788174877349E-3</v>
      </c>
      <c r="TL9" s="33">
        <v>0.16860189271271508</v>
      </c>
      <c r="TM9" s="33">
        <v>0.16860189271271508</v>
      </c>
      <c r="TN9" s="33">
        <v>0.1664869323324758</v>
      </c>
      <c r="TO9" s="33">
        <v>0.1664869323324758</v>
      </c>
      <c r="TP9" s="33">
        <v>1.7525788174877349E-3</v>
      </c>
      <c r="TQ9" s="33">
        <v>9.9820725614599981E-2</v>
      </c>
      <c r="TR9" s="33">
        <v>9.9820725614599981E-2</v>
      </c>
      <c r="TS9" s="33">
        <v>9.7859500980916003E-2</v>
      </c>
      <c r="TT9" s="33">
        <v>9.7859500980916003E-2</v>
      </c>
      <c r="TU9" s="33">
        <v>1.7525788174877349E-3</v>
      </c>
      <c r="TV9" s="33">
        <v>3.5790414926116787E-2</v>
      </c>
      <c r="TW9" s="33">
        <v>3.5790414926116787E-2</v>
      </c>
      <c r="TX9" s="33">
        <v>3.3957135316726506E-2</v>
      </c>
      <c r="TY9" s="33">
        <v>3.3957135316726506E-2</v>
      </c>
      <c r="TZ9" s="33">
        <v>1.7525788174877349E-3</v>
      </c>
      <c r="UA9" s="33">
        <v>0.36441747658428048</v>
      </c>
      <c r="UB9" s="33">
        <v>0.36441747658428048</v>
      </c>
      <c r="UC9" s="33">
        <v>0.36309228363499702</v>
      </c>
      <c r="UD9" s="33">
        <v>0.36309228363499702</v>
      </c>
      <c r="UE9" s="33">
        <v>1.7525788174877349E-3</v>
      </c>
      <c r="UF9" s="33">
        <v>0.34232597848779944</v>
      </c>
      <c r="UG9" s="33">
        <v>0.34232597848779944</v>
      </c>
      <c r="UH9" s="33">
        <v>0.3410345855763679</v>
      </c>
      <c r="UI9" s="33">
        <v>0.3410345855763679</v>
      </c>
      <c r="UJ9" s="33">
        <v>1.7525788174877349E-3</v>
      </c>
      <c r="UK9" s="33">
        <v>0.32079063264938901</v>
      </c>
      <c r="UL9" s="33">
        <v>0.32079063264938901</v>
      </c>
      <c r="UM9" s="33">
        <v>0.31953127091006017</v>
      </c>
      <c r="UN9" s="33">
        <v>0.31953127091006017</v>
      </c>
      <c r="UO9" s="33">
        <v>1.7525788174877349E-3</v>
      </c>
      <c r="UP9" s="33">
        <v>0.29978255755382799</v>
      </c>
      <c r="UQ9" s="33">
        <v>0.29978255755382799</v>
      </c>
      <c r="UR9" s="33">
        <v>0.2985535780651114</v>
      </c>
      <c r="US9" s="33">
        <v>0.2985535780651114</v>
      </c>
      <c r="UT9" s="33">
        <v>1.7525788174877349E-3</v>
      </c>
      <c r="UU9" s="33">
        <v>0.27927481004873767</v>
      </c>
      <c r="UV9" s="33">
        <v>0.27927481004873767</v>
      </c>
      <c r="UW9" s="33">
        <v>0.27807467324851909</v>
      </c>
      <c r="UX9" s="33">
        <v>0.27807467324851909</v>
      </c>
      <c r="UY9" s="33">
        <v>1.7525788174877349E-3</v>
      </c>
      <c r="UZ9" s="33">
        <v>0.25924221571437189</v>
      </c>
      <c r="VA9" s="33">
        <v>0.25924221571437189</v>
      </c>
      <c r="VB9" s="33">
        <v>0.25806948192161916</v>
      </c>
      <c r="VC9" s="33">
        <v>0.25806948192161916</v>
      </c>
      <c r="VD9" s="33">
        <v>1.7525788174877349E-3</v>
      </c>
      <c r="VE9" s="33">
        <v>0.23966121680508268</v>
      </c>
      <c r="VF9" s="33">
        <v>0.23966121680508268</v>
      </c>
      <c r="VG9" s="33">
        <v>0.23851453771290987</v>
      </c>
      <c r="VH9" s="33">
        <v>0.23851453771290987</v>
      </c>
      <c r="VI9" s="33">
        <v>1.7525788174877349E-3</v>
      </c>
      <c r="VJ9" s="33">
        <v>0.22050973563300036</v>
      </c>
      <c r="VK9" s="33">
        <v>0.22050973563300036</v>
      </c>
      <c r="VL9" s="33">
        <v>0.21938784665651889</v>
      </c>
      <c r="VM9" s="33">
        <v>0.21938784665651889</v>
      </c>
      <c r="VN9" s="33">
        <v>1.7525788174877349E-3</v>
      </c>
      <c r="VO9" s="33">
        <v>0.20176705155569508</v>
      </c>
      <c r="VP9" s="33">
        <v>0.20176705155569508</v>
      </c>
      <c r="VQ9" s="33">
        <v>0.20066876493386232</v>
      </c>
      <c r="VR9" s="33">
        <v>0.20066876493386232</v>
      </c>
      <c r="VS9" s="33">
        <v>1.7525788174877349E-3</v>
      </c>
      <c r="VT9" s="33">
        <v>0.16543132197485733</v>
      </c>
      <c r="VU9" s="33">
        <v>0.16543132197485733</v>
      </c>
      <c r="VV9" s="33">
        <v>0.16437695350740578</v>
      </c>
      <c r="VW9" s="33">
        <v>0.16437695350740578</v>
      </c>
      <c r="VX9" s="33">
        <v>1.7525788174877349E-3</v>
      </c>
      <c r="VY9" s="33">
        <v>9.6880440672386881E-2</v>
      </c>
      <c r="VZ9" s="33">
        <v>9.6880440672386881E-2</v>
      </c>
      <c r="WA9" s="33">
        <v>9.5902411297465129E-2</v>
      </c>
      <c r="WB9" s="33">
        <v>9.5902411297465129E-2</v>
      </c>
      <c r="WC9" s="33">
        <v>1.7525788174877349E-3</v>
      </c>
      <c r="WD9" s="33">
        <v>3.3041790286141515E-2</v>
      </c>
      <c r="WE9" s="33">
        <v>3.3041790286141515E-2</v>
      </c>
      <c r="WF9" s="33">
        <v>3.2127305379327842E-2</v>
      </c>
      <c r="WG9" s="33">
        <v>3.2127305379327842E-2</v>
      </c>
      <c r="WH9" s="33">
        <v>1.7525788174877349E-3</v>
      </c>
      <c r="WI9" s="33">
        <v>0.36840544995609315</v>
      </c>
      <c r="WJ9" s="33">
        <v>0.36840544995609315</v>
      </c>
      <c r="WK9" s="33">
        <v>0.36574473081634307</v>
      </c>
      <c r="WL9" s="33">
        <v>0.36574473081634307</v>
      </c>
      <c r="WM9" s="33">
        <v>1.7525788174877349E-3</v>
      </c>
      <c r="WN9" s="33">
        <v>0.34621189686812004</v>
      </c>
      <c r="WO9" s="33">
        <v>0.34621189686812004</v>
      </c>
      <c r="WP9" s="33">
        <v>0.34361932384613825</v>
      </c>
      <c r="WQ9" s="33">
        <v>0.34361932384613825</v>
      </c>
      <c r="WR9" s="33">
        <v>1.7525788174877349E-3</v>
      </c>
      <c r="WS9" s="33">
        <v>0.32457984760191838</v>
      </c>
      <c r="WT9" s="33">
        <v>0.32457984760191838</v>
      </c>
      <c r="WU9" s="33">
        <v>0.32205184546622245</v>
      </c>
      <c r="WV9" s="33">
        <v>0.32205184546622245</v>
      </c>
      <c r="WW9" s="33">
        <v>1.7525788174877349E-3</v>
      </c>
      <c r="WX9" s="33">
        <v>0.30348005680004508</v>
      </c>
      <c r="WY9" s="33">
        <v>0.30348005680004508</v>
      </c>
      <c r="WZ9" s="33">
        <v>0.30101329355185835</v>
      </c>
      <c r="XA9" s="33">
        <v>0.30101329355185835</v>
      </c>
      <c r="XB9" s="33">
        <v>1.7525788174877349E-3</v>
      </c>
      <c r="XC9" s="33">
        <v>0.28288524964644557</v>
      </c>
      <c r="XD9" s="33">
        <v>0.28288524964644557</v>
      </c>
      <c r="XE9" s="33">
        <v>0.28047661499631182</v>
      </c>
      <c r="XF9" s="33">
        <v>0.28047661499631182</v>
      </c>
      <c r="XG9" s="33">
        <v>1.7525788174877349E-3</v>
      </c>
      <c r="XH9" s="33">
        <v>0.26276994886414129</v>
      </c>
      <c r="XI9" s="33">
        <v>0.26276994886414129</v>
      </c>
      <c r="XJ9" s="33">
        <v>0.26041653496538242</v>
      </c>
      <c r="XK9" s="33">
        <v>0.26041653496538242</v>
      </c>
      <c r="XL9" s="33">
        <v>1.7525788174877349E-3</v>
      </c>
      <c r="XM9" s="33">
        <v>0.24311031969757524</v>
      </c>
      <c r="XN9" s="33">
        <v>0.24311031969757524</v>
      </c>
      <c r="XO9" s="33">
        <v>0.24080940386004768</v>
      </c>
      <c r="XP9" s="33">
        <v>0.24080940386004768</v>
      </c>
      <c r="XQ9" s="33">
        <v>1.7525788174877349E-3</v>
      </c>
      <c r="XR9" s="33">
        <v>0.22388403069305585</v>
      </c>
      <c r="XS9" s="33">
        <v>0.22388403069305585</v>
      </c>
      <c r="XT9" s="33">
        <v>0.22163305983891424</v>
      </c>
      <c r="XU9" s="33">
        <v>0.22163305983891424</v>
      </c>
      <c r="XV9" s="33">
        <v>1.7525788174877349E-3</v>
      </c>
      <c r="XW9" s="33">
        <v>0.20507012839077587</v>
      </c>
      <c r="XX9" s="33">
        <v>0.20507012839077587</v>
      </c>
      <c r="XY9" s="33">
        <v>0.20286670504630688</v>
      </c>
      <c r="XZ9" s="33">
        <v>0.20286670504630688</v>
      </c>
      <c r="YA9" s="33">
        <v>1.7525788174877349E-3</v>
      </c>
      <c r="YB9" s="33">
        <v>0.16860189271271508</v>
      </c>
      <c r="YC9" s="33">
        <v>0.16860189271271508</v>
      </c>
      <c r="YD9" s="33">
        <v>0.1664869323324758</v>
      </c>
      <c r="YE9" s="33">
        <v>0.1664869323324758</v>
      </c>
      <c r="YF9" s="33">
        <v>1.7525788174877349E-3</v>
      </c>
      <c r="YG9" s="33">
        <v>9.9820725614599981E-2</v>
      </c>
      <c r="YH9" s="33">
        <v>9.9820725614599981E-2</v>
      </c>
      <c r="YI9" s="33">
        <v>9.7859500980916003E-2</v>
      </c>
      <c r="YJ9" s="33">
        <v>9.7859500980916003E-2</v>
      </c>
      <c r="YK9" s="33">
        <v>1.7525788174877349E-3</v>
      </c>
      <c r="YL9" s="33">
        <v>3.5790414926116787E-2</v>
      </c>
      <c r="YM9" s="33">
        <v>3.5790414926116787E-2</v>
      </c>
      <c r="YN9" s="33">
        <v>3.3957135316726506E-2</v>
      </c>
      <c r="YO9" s="33">
        <v>3.3957135316726506E-2</v>
      </c>
      <c r="YP9" s="33">
        <v>1.7525788174877349E-3</v>
      </c>
      <c r="YQ9" s="33">
        <v>0.36441747658428048</v>
      </c>
      <c r="YR9" s="33">
        <v>0.36441747658428048</v>
      </c>
      <c r="YS9" s="33">
        <v>0.36309228363499702</v>
      </c>
      <c r="YT9" s="33">
        <v>0.36309228363499702</v>
      </c>
      <c r="YU9" s="33">
        <v>1.7525788174877349E-3</v>
      </c>
      <c r="YV9" s="33">
        <v>0.34232597848779944</v>
      </c>
      <c r="YW9" s="33">
        <v>0.34232597848779944</v>
      </c>
      <c r="YX9" s="33">
        <v>0.3410345855763679</v>
      </c>
      <c r="YY9" s="33">
        <v>0.3410345855763679</v>
      </c>
      <c r="YZ9" s="33">
        <v>1.7525788174877349E-3</v>
      </c>
      <c r="ZA9" s="33">
        <v>0.32079063264938901</v>
      </c>
      <c r="ZB9" s="33">
        <v>0.32079063264938901</v>
      </c>
      <c r="ZC9" s="33">
        <v>0.31953127091006017</v>
      </c>
      <c r="ZD9" s="33">
        <v>0.31953127091006017</v>
      </c>
      <c r="ZE9" s="33">
        <v>1.7525788174877349E-3</v>
      </c>
      <c r="ZF9" s="33">
        <v>0.29978255755382799</v>
      </c>
      <c r="ZG9" s="33">
        <v>0.29978255755382799</v>
      </c>
      <c r="ZH9" s="33">
        <v>0.2985535780651114</v>
      </c>
      <c r="ZI9" s="33">
        <v>0.2985535780651114</v>
      </c>
      <c r="ZJ9" s="33">
        <v>1.7525788174877349E-3</v>
      </c>
      <c r="ZK9" s="33">
        <v>0.27927481004873767</v>
      </c>
      <c r="ZL9" s="33">
        <v>0.27927481004873767</v>
      </c>
      <c r="ZM9" s="33">
        <v>0.27807467324851909</v>
      </c>
      <c r="ZN9" s="33">
        <v>0.27807467324851909</v>
      </c>
      <c r="ZO9" s="33">
        <v>1.7525788174877349E-3</v>
      </c>
      <c r="ZP9" s="33">
        <v>0.25924221571437189</v>
      </c>
      <c r="ZQ9" s="33">
        <v>0.25924221571437189</v>
      </c>
      <c r="ZR9" s="33">
        <v>0.25806948192161916</v>
      </c>
      <c r="ZS9" s="33">
        <v>0.25806948192161916</v>
      </c>
      <c r="ZT9" s="33">
        <v>1.7525788174877349E-3</v>
      </c>
      <c r="ZU9" s="33">
        <v>0.23966121680508268</v>
      </c>
      <c r="ZV9" s="33">
        <v>0.23966121680508268</v>
      </c>
      <c r="ZW9" s="33">
        <v>0.23851453771290987</v>
      </c>
      <c r="ZX9" s="33">
        <v>0.23851453771290987</v>
      </c>
      <c r="ZY9" s="33">
        <v>1.7525788174877349E-3</v>
      </c>
      <c r="ZZ9" s="33">
        <v>0.22050973563300036</v>
      </c>
      <c r="AAA9" s="33">
        <v>0.22050973563300036</v>
      </c>
      <c r="AAB9" s="33">
        <v>0.21938784665651889</v>
      </c>
      <c r="AAC9" s="33">
        <v>0.21938784665651889</v>
      </c>
      <c r="AAD9" s="33">
        <v>1.7525788174877349E-3</v>
      </c>
      <c r="AAE9" s="33">
        <v>0.20176705155569508</v>
      </c>
      <c r="AAF9" s="33">
        <v>0.20176705155569508</v>
      </c>
      <c r="AAG9" s="33">
        <v>0.20066876493386232</v>
      </c>
      <c r="AAH9" s="33">
        <v>0.20066876493386232</v>
      </c>
      <c r="AAI9" s="33">
        <v>1.7525788174877349E-3</v>
      </c>
      <c r="AAJ9" s="33">
        <v>0.16543132197485733</v>
      </c>
      <c r="AAK9" s="33">
        <v>0.16543132197485733</v>
      </c>
      <c r="AAL9" s="33">
        <v>0.16437695350740578</v>
      </c>
      <c r="AAM9" s="33">
        <v>0.16437695350740578</v>
      </c>
      <c r="AAN9" s="33">
        <v>1.7525788174877349E-3</v>
      </c>
      <c r="AAO9" s="33">
        <v>9.6880440672386881E-2</v>
      </c>
      <c r="AAP9" s="33">
        <v>9.6880440672386881E-2</v>
      </c>
      <c r="AAQ9" s="33">
        <v>9.5902411297465129E-2</v>
      </c>
      <c r="AAR9" s="33">
        <v>9.5902411297465129E-2</v>
      </c>
      <c r="AAS9" s="33">
        <v>1.7525788174877349E-3</v>
      </c>
      <c r="AAT9" s="33">
        <v>3.3041790286141515E-2</v>
      </c>
      <c r="AAU9" s="33">
        <v>3.3041790286141515E-2</v>
      </c>
      <c r="AAV9" s="33">
        <v>3.2127305379327842E-2</v>
      </c>
      <c r="AAW9" s="33">
        <v>3.2127305379327842E-2</v>
      </c>
      <c r="AAX9" s="33">
        <v>1.7525788174877349E-3</v>
      </c>
      <c r="AAY9" s="33">
        <v>0.36840544995609315</v>
      </c>
      <c r="AAZ9" s="33">
        <v>0.36840544995609315</v>
      </c>
      <c r="ABA9" s="33">
        <v>0.36574473081634307</v>
      </c>
      <c r="ABB9" s="33">
        <v>0.36574473081634307</v>
      </c>
      <c r="ABC9" s="33">
        <v>1.7525788174877349E-3</v>
      </c>
      <c r="ABD9" s="33">
        <v>0.34621189686812004</v>
      </c>
      <c r="ABE9" s="33">
        <v>0.34621189686812004</v>
      </c>
      <c r="ABF9" s="33">
        <v>0.34361932384613825</v>
      </c>
      <c r="ABG9" s="33">
        <v>0.34361932384613825</v>
      </c>
      <c r="ABH9" s="33">
        <v>1.7525788174877349E-3</v>
      </c>
      <c r="ABI9" s="33">
        <v>0.32457984760191838</v>
      </c>
      <c r="ABJ9" s="33">
        <v>0.32457984760191838</v>
      </c>
      <c r="ABK9" s="33">
        <v>0.32205184546622245</v>
      </c>
      <c r="ABL9" s="33">
        <v>0.32205184546622245</v>
      </c>
      <c r="ABM9" s="33">
        <v>1.7525788174877349E-3</v>
      </c>
      <c r="ABN9" s="33">
        <v>0.30348005680004508</v>
      </c>
      <c r="ABO9" s="33">
        <v>0.30348005680004508</v>
      </c>
      <c r="ABP9" s="33">
        <v>0.30101329355185835</v>
      </c>
      <c r="ABQ9" s="33">
        <v>0.30101329355185835</v>
      </c>
      <c r="ABR9" s="33">
        <v>1.7525788174877349E-3</v>
      </c>
      <c r="ABS9" s="33">
        <v>0.28288524964644557</v>
      </c>
      <c r="ABT9" s="33">
        <v>0.28288524964644557</v>
      </c>
      <c r="ABU9" s="33">
        <v>0.28047661499631182</v>
      </c>
      <c r="ABV9" s="33">
        <v>0.28047661499631182</v>
      </c>
      <c r="ABW9" s="33">
        <v>1.7525788174877349E-3</v>
      </c>
      <c r="ABX9" s="33">
        <v>0.26276994886414129</v>
      </c>
      <c r="ABY9" s="33">
        <v>0.26276994886414129</v>
      </c>
      <c r="ABZ9" s="33">
        <v>0.26041653496538242</v>
      </c>
      <c r="ACA9" s="33">
        <v>0.26041653496538242</v>
      </c>
      <c r="ACB9" s="33">
        <v>1.7525788174877349E-3</v>
      </c>
      <c r="ACC9" s="33">
        <v>0.24311031969757524</v>
      </c>
      <c r="ACD9" s="33">
        <v>0.24311031969757524</v>
      </c>
      <c r="ACE9" s="33">
        <v>0.24080940386004768</v>
      </c>
      <c r="ACF9" s="33">
        <v>0.24080940386004768</v>
      </c>
      <c r="ACG9" s="33">
        <v>1.7525788174877349E-3</v>
      </c>
      <c r="ACH9" s="33">
        <v>0.22388403069305585</v>
      </c>
      <c r="ACI9" s="33">
        <v>0.22388403069305585</v>
      </c>
      <c r="ACJ9" s="33">
        <v>0.22163305983891424</v>
      </c>
      <c r="ACK9" s="33">
        <v>0.22163305983891424</v>
      </c>
      <c r="ACL9" s="33">
        <v>1.7525788174877349E-3</v>
      </c>
      <c r="ACM9" s="33">
        <v>0.20507012839077587</v>
      </c>
      <c r="ACN9" s="33">
        <v>0.20507012839077587</v>
      </c>
      <c r="ACO9" s="33">
        <v>0.20286670504630688</v>
      </c>
      <c r="ACP9" s="33">
        <v>0.20286670504630688</v>
      </c>
      <c r="ACQ9" s="33">
        <v>1.7525788174877349E-3</v>
      </c>
      <c r="ACR9" s="33">
        <v>0.16860189271271508</v>
      </c>
      <c r="ACS9" s="33">
        <v>0.16860189271271508</v>
      </c>
      <c r="ACT9" s="33">
        <v>0.1664869323324758</v>
      </c>
      <c r="ACU9" s="33">
        <v>0.1664869323324758</v>
      </c>
      <c r="ACV9" s="33">
        <v>1.7525788174877349E-3</v>
      </c>
      <c r="ACW9" s="33">
        <v>9.9820725614599981E-2</v>
      </c>
      <c r="ACX9" s="33">
        <v>9.9820725614599981E-2</v>
      </c>
      <c r="ACY9" s="33">
        <v>9.7859500980916003E-2</v>
      </c>
      <c r="ACZ9" s="33">
        <v>9.7859500980916003E-2</v>
      </c>
      <c r="ADA9" s="33">
        <v>1.7525788174877349E-3</v>
      </c>
      <c r="ADB9" s="33">
        <v>3.5790414926116787E-2</v>
      </c>
      <c r="ADC9" s="33">
        <v>3.5790414926116787E-2</v>
      </c>
      <c r="ADD9" s="33">
        <v>3.3957135316726506E-2</v>
      </c>
      <c r="ADE9" s="33">
        <v>3.3957135316726506E-2</v>
      </c>
      <c r="ADF9" s="33">
        <v>1.7525788174877349E-3</v>
      </c>
      <c r="ADG9" s="33">
        <v>0.36441747658428048</v>
      </c>
      <c r="ADH9" s="33">
        <v>0.36441747658428048</v>
      </c>
      <c r="ADI9" s="33">
        <v>0.36309228363499702</v>
      </c>
      <c r="ADJ9" s="33">
        <v>0.36309228363499702</v>
      </c>
      <c r="ADK9" s="33">
        <v>1.7525788174877349E-3</v>
      </c>
      <c r="ADL9" s="33">
        <v>0.34232597848779944</v>
      </c>
      <c r="ADM9" s="33">
        <v>0.34232597848779944</v>
      </c>
      <c r="ADN9" s="33">
        <v>0.3410345855763679</v>
      </c>
      <c r="ADO9" s="33">
        <v>0.3410345855763679</v>
      </c>
      <c r="ADP9" s="33">
        <v>1.7525788174877349E-3</v>
      </c>
      <c r="ADQ9" s="33">
        <v>0.32079063264938901</v>
      </c>
      <c r="ADR9" s="33">
        <v>0.32079063264938901</v>
      </c>
      <c r="ADS9" s="33">
        <v>0.31953127091006017</v>
      </c>
      <c r="ADT9" s="33">
        <v>0.31953127091006017</v>
      </c>
      <c r="ADU9" s="33">
        <v>1.7525788174877349E-3</v>
      </c>
      <c r="ADV9" s="33">
        <v>0.29978255755382799</v>
      </c>
      <c r="ADW9" s="33">
        <v>0.29978255755382799</v>
      </c>
      <c r="ADX9" s="33">
        <v>0.2985535780651114</v>
      </c>
      <c r="ADY9" s="33">
        <v>0.2985535780651114</v>
      </c>
      <c r="ADZ9" s="33">
        <v>1.7525788174877349E-3</v>
      </c>
      <c r="AEA9" s="33">
        <v>0.27927481004873767</v>
      </c>
      <c r="AEB9" s="33">
        <v>0.27927481004873767</v>
      </c>
      <c r="AEC9" s="33">
        <v>0.27807467324851909</v>
      </c>
      <c r="AED9" s="33">
        <v>0.27807467324851909</v>
      </c>
      <c r="AEE9" s="33">
        <v>1.7525788174877349E-3</v>
      </c>
      <c r="AEF9" s="33">
        <v>0.25924221571437189</v>
      </c>
      <c r="AEG9" s="33">
        <v>0.25924221571437189</v>
      </c>
      <c r="AEH9" s="33">
        <v>0.25806948192161916</v>
      </c>
      <c r="AEI9" s="33">
        <v>0.25806948192161916</v>
      </c>
      <c r="AEJ9" s="33">
        <v>1.7525788174877349E-3</v>
      </c>
      <c r="AEK9" s="33">
        <v>0.23966121680508268</v>
      </c>
      <c r="AEL9" s="33">
        <v>0.23966121680508268</v>
      </c>
      <c r="AEM9" s="33">
        <v>0.23851453771290987</v>
      </c>
      <c r="AEN9" s="33">
        <v>0.23851453771290987</v>
      </c>
      <c r="AEO9" s="33">
        <v>1.7525788174877349E-3</v>
      </c>
      <c r="AEP9" s="33">
        <v>0.22050973563300036</v>
      </c>
      <c r="AEQ9" s="33">
        <v>0.22050973563300036</v>
      </c>
      <c r="AER9" s="33">
        <v>0.21938784665651889</v>
      </c>
      <c r="AES9" s="33">
        <v>0.21938784665651889</v>
      </c>
      <c r="AET9" s="33">
        <v>1.7525788174877349E-3</v>
      </c>
      <c r="AEU9" s="33">
        <v>0.20176705155569508</v>
      </c>
      <c r="AEV9" s="33">
        <v>0.20176705155569508</v>
      </c>
      <c r="AEW9" s="33">
        <v>0.20066876493386232</v>
      </c>
      <c r="AEX9" s="33">
        <v>0.20066876493386232</v>
      </c>
      <c r="AEY9" s="33">
        <v>1.7525788174877349E-3</v>
      </c>
      <c r="AEZ9" s="33">
        <v>0.16543132197485733</v>
      </c>
      <c r="AFA9" s="33">
        <v>0.16543132197485733</v>
      </c>
      <c r="AFB9" s="33">
        <v>0.16437695350740578</v>
      </c>
      <c r="AFC9" s="33">
        <v>0.16437695350740578</v>
      </c>
      <c r="AFD9" s="33">
        <v>1.7525788174877349E-3</v>
      </c>
      <c r="AFE9" s="33">
        <v>9.6880440672386881E-2</v>
      </c>
      <c r="AFF9" s="33">
        <v>9.6880440672386881E-2</v>
      </c>
      <c r="AFG9" s="33">
        <v>9.5902411297465129E-2</v>
      </c>
      <c r="AFH9" s="33">
        <v>9.5902411297465129E-2</v>
      </c>
      <c r="AFI9" s="33">
        <v>1.7525788174877349E-3</v>
      </c>
      <c r="AFJ9" s="33">
        <v>3.3041790286141515E-2</v>
      </c>
      <c r="AFK9" s="33">
        <v>3.3041790286141515E-2</v>
      </c>
      <c r="AFL9" s="33">
        <v>3.2127305379327842E-2</v>
      </c>
      <c r="AFM9" s="33">
        <v>3.2127305379327842E-2</v>
      </c>
    </row>
    <row r="10" spans="1:1570">
      <c r="A10" s="33" t="s">
        <v>81</v>
      </c>
      <c r="B10" s="33">
        <f>FixedParams!B26</f>
        <v>7.6499999999999999E-2</v>
      </c>
      <c r="C10" s="33">
        <f>FixedParams!C26</f>
        <v>0.11210483828151419</v>
      </c>
      <c r="D10" s="34">
        <f t="shared" si="839"/>
        <v>0.11210483828151419</v>
      </c>
      <c r="F10" s="33">
        <v>7.6499999999999999E-2</v>
      </c>
      <c r="G10" s="33">
        <v>0.11210483828151419</v>
      </c>
      <c r="H10" s="33">
        <v>0.11210483828151419</v>
      </c>
      <c r="I10" s="33">
        <v>9.4152891280268491E-2</v>
      </c>
      <c r="J10" s="33">
        <v>9.4152891280268491E-2</v>
      </c>
      <c r="K10" s="33">
        <v>7.6499999999999999E-2</v>
      </c>
      <c r="L10" s="33">
        <v>0.11210483828151419</v>
      </c>
      <c r="M10" s="33">
        <v>0.11210483828151419</v>
      </c>
      <c r="N10" s="33">
        <v>9.4152891280268491E-2</v>
      </c>
      <c r="O10" s="33">
        <v>9.4152891280268491E-2</v>
      </c>
      <c r="P10" s="33">
        <v>7.6499999999999999E-2</v>
      </c>
      <c r="Q10" s="33">
        <v>0.11210483828151419</v>
      </c>
      <c r="R10" s="33">
        <v>0.11210483828151419</v>
      </c>
      <c r="S10" s="33">
        <v>9.4152891280268491E-2</v>
      </c>
      <c r="T10" s="33">
        <v>9.4152891280268491E-2</v>
      </c>
      <c r="U10" s="33">
        <v>7.6499999999999999E-2</v>
      </c>
      <c r="V10" s="33">
        <v>0.11210483828151419</v>
      </c>
      <c r="W10" s="33">
        <v>0.11210483828151419</v>
      </c>
      <c r="X10" s="33">
        <v>9.4152891280268491E-2</v>
      </c>
      <c r="Y10" s="33">
        <v>9.4152891280268491E-2</v>
      </c>
      <c r="Z10" s="33">
        <v>7.6499999999999999E-2</v>
      </c>
      <c r="AA10" s="33">
        <v>0.11210483828151419</v>
      </c>
      <c r="AB10" s="33">
        <v>0.11210483828151419</v>
      </c>
      <c r="AC10" s="33">
        <v>9.4152891280268491E-2</v>
      </c>
      <c r="AD10" s="33">
        <v>9.4152891280268491E-2</v>
      </c>
      <c r="AE10" s="33">
        <v>7.6499999999999999E-2</v>
      </c>
      <c r="AF10" s="33">
        <v>0.11210483828151419</v>
      </c>
      <c r="AG10" s="33">
        <v>0.11210483828151419</v>
      </c>
      <c r="AH10" s="33">
        <v>9.4152891280268491E-2</v>
      </c>
      <c r="AI10" s="33">
        <v>9.4152891280268491E-2</v>
      </c>
      <c r="AJ10" s="33">
        <v>7.6499999999999999E-2</v>
      </c>
      <c r="AK10" s="33">
        <v>0.11210483828151419</v>
      </c>
      <c r="AL10" s="33">
        <v>0.11210483828151419</v>
      </c>
      <c r="AM10" s="33">
        <v>9.4152891280268491E-2</v>
      </c>
      <c r="AN10" s="33">
        <v>9.4152891280268491E-2</v>
      </c>
      <c r="AO10" s="33">
        <v>7.6499999999999999E-2</v>
      </c>
      <c r="AP10" s="33">
        <v>0.11210483828151419</v>
      </c>
      <c r="AQ10" s="33">
        <v>0.11210483828151419</v>
      </c>
      <c r="AR10" s="33">
        <v>9.4152891280268491E-2</v>
      </c>
      <c r="AS10" s="33">
        <v>9.4152891280268491E-2</v>
      </c>
      <c r="AT10" s="33">
        <v>7.6499999999999999E-2</v>
      </c>
      <c r="AU10" s="33">
        <v>0.11210483828151419</v>
      </c>
      <c r="AV10" s="33">
        <v>0.11210483828151419</v>
      </c>
      <c r="AW10" s="33">
        <v>9.4152891280268491E-2</v>
      </c>
      <c r="AX10" s="33">
        <v>9.4152891280268491E-2</v>
      </c>
      <c r="AY10" s="33">
        <v>7.6499999999999999E-2</v>
      </c>
      <c r="AZ10" s="33">
        <v>0.11210483828151419</v>
      </c>
      <c r="BA10" s="33">
        <v>0.11210483828151419</v>
      </c>
      <c r="BB10" s="33">
        <v>9.4152891280268491E-2</v>
      </c>
      <c r="BC10" s="33">
        <v>9.4152891280268491E-2</v>
      </c>
      <c r="BD10" s="33">
        <v>7.6499999999999999E-2</v>
      </c>
      <c r="BE10" s="33">
        <v>0.11210483828151419</v>
      </c>
      <c r="BF10" s="33">
        <v>0.11210483828151419</v>
      </c>
      <c r="BG10" s="33">
        <v>9.4152891280268491E-2</v>
      </c>
      <c r="BH10" s="33">
        <v>9.4152891280268491E-2</v>
      </c>
      <c r="BI10" s="33">
        <v>7.6499999999999999E-2</v>
      </c>
      <c r="BJ10" s="33">
        <v>0.11210483828151419</v>
      </c>
      <c r="BK10" s="33">
        <v>0.11210483828151419</v>
      </c>
      <c r="BL10" s="33">
        <v>9.4152891280268491E-2</v>
      </c>
      <c r="BM10" s="33">
        <v>9.4152891280268491E-2</v>
      </c>
      <c r="BN10" s="33">
        <v>7.6499999999999999E-2</v>
      </c>
      <c r="BO10" s="33">
        <v>8.5289970653106728E-2</v>
      </c>
      <c r="BP10" s="33">
        <v>8.5289970653106728E-2</v>
      </c>
      <c r="BQ10" s="33">
        <v>7.6500000000000012E-2</v>
      </c>
      <c r="BR10" s="33">
        <v>7.6500000000000012E-2</v>
      </c>
      <c r="BS10" s="33">
        <v>7.6499999999999999E-2</v>
      </c>
      <c r="BT10" s="33">
        <v>8.5289970653106728E-2</v>
      </c>
      <c r="BU10" s="33">
        <v>8.5289970653106728E-2</v>
      </c>
      <c r="BV10" s="33">
        <v>7.6500000000000012E-2</v>
      </c>
      <c r="BW10" s="33">
        <v>7.6500000000000012E-2</v>
      </c>
      <c r="BX10" s="33">
        <v>7.6499999999999999E-2</v>
      </c>
      <c r="BY10" s="33">
        <v>8.5289970653106728E-2</v>
      </c>
      <c r="BZ10" s="33">
        <v>8.5289970653106728E-2</v>
      </c>
      <c r="CA10" s="33">
        <v>7.6500000000000012E-2</v>
      </c>
      <c r="CB10" s="33">
        <v>7.6500000000000012E-2</v>
      </c>
      <c r="CC10" s="33">
        <v>7.6499999999999999E-2</v>
      </c>
      <c r="CD10" s="33">
        <v>8.5289970653106728E-2</v>
      </c>
      <c r="CE10" s="33">
        <v>8.5289970653106728E-2</v>
      </c>
      <c r="CF10" s="33">
        <v>7.6500000000000012E-2</v>
      </c>
      <c r="CG10" s="33">
        <v>7.6500000000000012E-2</v>
      </c>
      <c r="CH10" s="33">
        <v>7.6499999999999999E-2</v>
      </c>
      <c r="CI10" s="33">
        <v>8.5289970653106728E-2</v>
      </c>
      <c r="CJ10" s="33">
        <v>8.5289970653106728E-2</v>
      </c>
      <c r="CK10" s="33">
        <v>7.6500000000000012E-2</v>
      </c>
      <c r="CL10" s="33">
        <v>7.6500000000000012E-2</v>
      </c>
      <c r="CM10" s="33">
        <v>7.6499999999999999E-2</v>
      </c>
      <c r="CN10" s="33">
        <v>8.5289970653106728E-2</v>
      </c>
      <c r="CO10" s="33">
        <v>8.5289970653106728E-2</v>
      </c>
      <c r="CP10" s="33">
        <v>7.6500000000000012E-2</v>
      </c>
      <c r="CQ10" s="33">
        <v>7.6500000000000012E-2</v>
      </c>
      <c r="CR10" s="33">
        <v>7.6499999999999999E-2</v>
      </c>
      <c r="CS10" s="33">
        <v>8.5289970653106728E-2</v>
      </c>
      <c r="CT10" s="33">
        <v>8.5289970653106728E-2</v>
      </c>
      <c r="CU10" s="33">
        <v>7.6500000000000012E-2</v>
      </c>
      <c r="CV10" s="33">
        <v>7.6500000000000012E-2</v>
      </c>
      <c r="CW10" s="33">
        <v>7.6499999999999999E-2</v>
      </c>
      <c r="CX10" s="33">
        <v>8.5289970653106728E-2</v>
      </c>
      <c r="CY10" s="33">
        <v>8.5289970653106728E-2</v>
      </c>
      <c r="CZ10" s="33">
        <v>7.6500000000000012E-2</v>
      </c>
      <c r="DA10" s="33">
        <v>7.6500000000000012E-2</v>
      </c>
      <c r="DB10" s="33">
        <v>7.6499999999999999E-2</v>
      </c>
      <c r="DC10" s="33">
        <v>8.5289970653106728E-2</v>
      </c>
      <c r="DD10" s="33">
        <v>8.5289970653106728E-2</v>
      </c>
      <c r="DE10" s="33">
        <v>7.6500000000000012E-2</v>
      </c>
      <c r="DF10" s="33">
        <v>7.6500000000000012E-2</v>
      </c>
      <c r="DG10" s="33">
        <v>7.6499999999999999E-2</v>
      </c>
      <c r="DH10" s="33">
        <v>8.5289970653106728E-2</v>
      </c>
      <c r="DI10" s="33">
        <v>8.5289970653106728E-2</v>
      </c>
      <c r="DJ10" s="33">
        <v>7.6500000000000012E-2</v>
      </c>
      <c r="DK10" s="33">
        <v>7.6500000000000012E-2</v>
      </c>
      <c r="DL10" s="33">
        <v>7.6499999999999999E-2</v>
      </c>
      <c r="DM10" s="33">
        <v>8.5289970653106728E-2</v>
      </c>
      <c r="DN10" s="33">
        <v>8.5289970653106728E-2</v>
      </c>
      <c r="DO10" s="33">
        <v>7.6500000000000012E-2</v>
      </c>
      <c r="DP10" s="33">
        <v>7.6500000000000012E-2</v>
      </c>
      <c r="DQ10" s="33">
        <v>7.6499999999999999E-2</v>
      </c>
      <c r="DR10" s="33">
        <v>8.5289970653106728E-2</v>
      </c>
      <c r="DS10" s="33">
        <v>8.5289970653106728E-2</v>
      </c>
      <c r="DT10" s="33">
        <v>7.6500000000000012E-2</v>
      </c>
      <c r="DU10" s="33">
        <v>7.6500000000000012E-2</v>
      </c>
      <c r="DV10" s="33">
        <v>7.6499999999999999E-2</v>
      </c>
      <c r="DW10" s="33">
        <v>0.11210483828151419</v>
      </c>
      <c r="DX10" s="33">
        <v>0.11210483828151419</v>
      </c>
      <c r="DY10" s="33">
        <v>9.4152891280268491E-2</v>
      </c>
      <c r="DZ10" s="33">
        <v>9.4152891280268491E-2</v>
      </c>
      <c r="EA10" s="33">
        <v>7.6499999999999999E-2</v>
      </c>
      <c r="EB10" s="33">
        <v>0.11210483828151419</v>
      </c>
      <c r="EC10" s="33">
        <v>0.11210483828151419</v>
      </c>
      <c r="ED10" s="33">
        <v>9.4152891280268491E-2</v>
      </c>
      <c r="EE10" s="33">
        <v>9.4152891280268491E-2</v>
      </c>
      <c r="EF10" s="33">
        <v>7.6499999999999999E-2</v>
      </c>
      <c r="EG10" s="33">
        <v>0.11210483828151419</v>
      </c>
      <c r="EH10" s="33">
        <v>0.11210483828151419</v>
      </c>
      <c r="EI10" s="33">
        <v>9.4152891280268491E-2</v>
      </c>
      <c r="EJ10" s="33">
        <v>9.4152891280268491E-2</v>
      </c>
      <c r="EK10" s="33">
        <v>7.6499999999999999E-2</v>
      </c>
      <c r="EL10" s="33">
        <v>0.11210483828151419</v>
      </c>
      <c r="EM10" s="33">
        <v>0.11210483828151419</v>
      </c>
      <c r="EN10" s="33">
        <v>9.4152891280268491E-2</v>
      </c>
      <c r="EO10" s="33">
        <v>9.4152891280268491E-2</v>
      </c>
      <c r="EP10" s="33">
        <v>7.6499999999999999E-2</v>
      </c>
      <c r="EQ10" s="33">
        <v>0.11210483828151419</v>
      </c>
      <c r="ER10" s="33">
        <v>0.11210483828151419</v>
      </c>
      <c r="ES10" s="33">
        <v>9.4152891280268491E-2</v>
      </c>
      <c r="ET10" s="33">
        <v>9.4152891280268491E-2</v>
      </c>
      <c r="EU10" s="33">
        <v>7.6499999999999999E-2</v>
      </c>
      <c r="EV10" s="33">
        <v>0.11210483828151419</v>
      </c>
      <c r="EW10" s="33">
        <v>0.11210483828151419</v>
      </c>
      <c r="EX10" s="33">
        <v>9.4152891280268491E-2</v>
      </c>
      <c r="EY10" s="33">
        <v>9.4152891280268491E-2</v>
      </c>
      <c r="EZ10" s="33">
        <v>7.6499999999999999E-2</v>
      </c>
      <c r="FA10" s="33">
        <v>0.11210483828151419</v>
      </c>
      <c r="FB10" s="33">
        <v>0.11210483828151419</v>
      </c>
      <c r="FC10" s="33">
        <v>9.4152891280268491E-2</v>
      </c>
      <c r="FD10" s="33">
        <v>9.4152891280268491E-2</v>
      </c>
      <c r="FE10" s="33">
        <v>7.6499999999999999E-2</v>
      </c>
      <c r="FF10" s="33">
        <v>0.11210483828151419</v>
      </c>
      <c r="FG10" s="33">
        <v>0.11210483828151419</v>
      </c>
      <c r="FH10" s="33">
        <v>9.4152891280268491E-2</v>
      </c>
      <c r="FI10" s="33">
        <v>9.4152891280268491E-2</v>
      </c>
      <c r="FJ10" s="33">
        <v>7.6499999999999999E-2</v>
      </c>
      <c r="FK10" s="33">
        <v>0.11210483828151419</v>
      </c>
      <c r="FL10" s="33">
        <v>0.11210483828151419</v>
      </c>
      <c r="FM10" s="33">
        <v>9.4152891280268491E-2</v>
      </c>
      <c r="FN10" s="33">
        <v>9.4152891280268491E-2</v>
      </c>
      <c r="FO10" s="33">
        <v>7.6499999999999999E-2</v>
      </c>
      <c r="FP10" s="33">
        <v>0.11210483828151419</v>
      </c>
      <c r="FQ10" s="33">
        <v>0.11210483828151419</v>
      </c>
      <c r="FR10" s="33">
        <v>9.4152891280268491E-2</v>
      </c>
      <c r="FS10" s="33">
        <v>9.4152891280268491E-2</v>
      </c>
      <c r="FT10" s="33">
        <v>7.6499999999999999E-2</v>
      </c>
      <c r="FU10" s="33">
        <v>0.11210483828151419</v>
      </c>
      <c r="FV10" s="33">
        <v>0.11210483828151419</v>
      </c>
      <c r="FW10" s="33">
        <v>9.4152891280268491E-2</v>
      </c>
      <c r="FX10" s="33">
        <v>9.4152891280268491E-2</v>
      </c>
      <c r="FY10" s="33">
        <v>7.6499999999999999E-2</v>
      </c>
      <c r="FZ10" s="33">
        <v>0.11210483828151419</v>
      </c>
      <c r="GA10" s="33">
        <v>0.11210483828151419</v>
      </c>
      <c r="GB10" s="33">
        <v>9.4152891280268491E-2</v>
      </c>
      <c r="GC10" s="33">
        <v>9.4152891280268491E-2</v>
      </c>
      <c r="GD10" s="33">
        <v>7.6499999999999999E-2</v>
      </c>
      <c r="GE10" s="33">
        <v>8.5289970653106728E-2</v>
      </c>
      <c r="GF10" s="33">
        <v>8.5289970653106728E-2</v>
      </c>
      <c r="GG10" s="33">
        <v>7.6500000000000012E-2</v>
      </c>
      <c r="GH10" s="33">
        <v>7.6500000000000012E-2</v>
      </c>
      <c r="GI10" s="33">
        <v>7.6499999999999999E-2</v>
      </c>
      <c r="GJ10" s="33">
        <v>8.5289970653106728E-2</v>
      </c>
      <c r="GK10" s="33">
        <v>8.5289970653106728E-2</v>
      </c>
      <c r="GL10" s="33">
        <v>7.6500000000000012E-2</v>
      </c>
      <c r="GM10" s="33">
        <v>7.6500000000000012E-2</v>
      </c>
      <c r="GN10" s="33">
        <v>7.6499999999999999E-2</v>
      </c>
      <c r="GO10" s="33">
        <v>8.5289970653106728E-2</v>
      </c>
      <c r="GP10" s="33">
        <v>8.5289970653106728E-2</v>
      </c>
      <c r="GQ10" s="33">
        <v>7.6500000000000012E-2</v>
      </c>
      <c r="GR10" s="33">
        <v>7.6500000000000012E-2</v>
      </c>
      <c r="GS10" s="33">
        <v>7.6499999999999999E-2</v>
      </c>
      <c r="GT10" s="33">
        <v>8.5289970653106728E-2</v>
      </c>
      <c r="GU10" s="33">
        <v>8.5289970653106728E-2</v>
      </c>
      <c r="GV10" s="33">
        <v>7.6500000000000012E-2</v>
      </c>
      <c r="GW10" s="33">
        <v>7.6500000000000012E-2</v>
      </c>
      <c r="GX10" s="33">
        <v>7.6499999999999999E-2</v>
      </c>
      <c r="GY10" s="33">
        <v>8.5289970653106728E-2</v>
      </c>
      <c r="GZ10" s="33">
        <v>8.5289970653106728E-2</v>
      </c>
      <c r="HA10" s="33">
        <v>7.6500000000000012E-2</v>
      </c>
      <c r="HB10" s="33">
        <v>7.6500000000000012E-2</v>
      </c>
      <c r="HC10" s="33">
        <v>7.6499999999999999E-2</v>
      </c>
      <c r="HD10" s="33">
        <v>8.5289970653106728E-2</v>
      </c>
      <c r="HE10" s="33">
        <v>8.5289970653106728E-2</v>
      </c>
      <c r="HF10" s="33">
        <v>7.6500000000000012E-2</v>
      </c>
      <c r="HG10" s="33">
        <v>7.6500000000000012E-2</v>
      </c>
      <c r="HH10" s="33">
        <v>7.6499999999999999E-2</v>
      </c>
      <c r="HI10" s="33">
        <v>8.5289970653106728E-2</v>
      </c>
      <c r="HJ10" s="33">
        <v>8.5289970653106728E-2</v>
      </c>
      <c r="HK10" s="33">
        <v>7.6500000000000012E-2</v>
      </c>
      <c r="HL10" s="33">
        <v>7.6500000000000012E-2</v>
      </c>
      <c r="HM10" s="33">
        <v>7.6499999999999999E-2</v>
      </c>
      <c r="HN10" s="33">
        <v>8.5289970653106728E-2</v>
      </c>
      <c r="HO10" s="33">
        <v>8.5289970653106728E-2</v>
      </c>
      <c r="HP10" s="33">
        <v>7.6500000000000012E-2</v>
      </c>
      <c r="HQ10" s="33">
        <v>7.6500000000000012E-2</v>
      </c>
      <c r="HR10" s="33">
        <v>7.6499999999999999E-2</v>
      </c>
      <c r="HS10" s="33">
        <v>8.5289970653106728E-2</v>
      </c>
      <c r="HT10" s="33">
        <v>8.5289970653106728E-2</v>
      </c>
      <c r="HU10" s="33">
        <v>7.6500000000000012E-2</v>
      </c>
      <c r="HV10" s="33">
        <v>7.6500000000000012E-2</v>
      </c>
      <c r="HW10" s="33">
        <v>7.6499999999999999E-2</v>
      </c>
      <c r="HX10" s="33">
        <v>8.5289970653106728E-2</v>
      </c>
      <c r="HY10" s="33">
        <v>8.5289970653106728E-2</v>
      </c>
      <c r="HZ10" s="33">
        <v>7.6500000000000012E-2</v>
      </c>
      <c r="IA10" s="33">
        <v>7.6500000000000012E-2</v>
      </c>
      <c r="IB10" s="33">
        <v>7.6499999999999999E-2</v>
      </c>
      <c r="IC10" s="33">
        <v>8.5289970653106728E-2</v>
      </c>
      <c r="ID10" s="33">
        <v>8.5289970653106728E-2</v>
      </c>
      <c r="IE10" s="33">
        <v>7.6500000000000012E-2</v>
      </c>
      <c r="IF10" s="33">
        <v>7.6500000000000012E-2</v>
      </c>
      <c r="IG10" s="33">
        <v>7.6499999999999999E-2</v>
      </c>
      <c r="IH10" s="33">
        <v>8.5289970653106728E-2</v>
      </c>
      <c r="II10" s="33">
        <v>8.5289970653106728E-2</v>
      </c>
      <c r="IJ10" s="33">
        <v>7.6500000000000012E-2</v>
      </c>
      <c r="IK10" s="33">
        <v>7.6500000000000012E-2</v>
      </c>
      <c r="IL10" s="33">
        <v>7.6499999999999999E-2</v>
      </c>
      <c r="IM10" s="33">
        <v>0.11210483828151419</v>
      </c>
      <c r="IN10" s="33">
        <v>0.11210483828151419</v>
      </c>
      <c r="IO10" s="33">
        <v>9.4152891280268491E-2</v>
      </c>
      <c r="IP10" s="33">
        <v>9.4152891280268491E-2</v>
      </c>
      <c r="IQ10" s="33">
        <v>7.6499999999999999E-2</v>
      </c>
      <c r="IR10" s="33">
        <v>0.11210483828151419</v>
      </c>
      <c r="IS10" s="33">
        <v>0.11210483828151419</v>
      </c>
      <c r="IT10" s="33">
        <v>9.4152891280268491E-2</v>
      </c>
      <c r="IU10" s="33">
        <v>9.4152891280268491E-2</v>
      </c>
      <c r="IV10" s="33">
        <v>7.6499999999999999E-2</v>
      </c>
      <c r="IW10" s="33">
        <v>0.11210483828151419</v>
      </c>
      <c r="IX10" s="33">
        <v>0.11210483828151419</v>
      </c>
      <c r="IY10" s="33">
        <v>9.4152891280268491E-2</v>
      </c>
      <c r="IZ10" s="33">
        <v>9.4152891280268491E-2</v>
      </c>
      <c r="JA10" s="33">
        <v>7.6499999999999999E-2</v>
      </c>
      <c r="JB10" s="33">
        <v>0.11210483828151419</v>
      </c>
      <c r="JC10" s="33">
        <v>0.11210483828151419</v>
      </c>
      <c r="JD10" s="33">
        <v>9.4152891280268491E-2</v>
      </c>
      <c r="JE10" s="33">
        <v>9.4152891280268491E-2</v>
      </c>
      <c r="JF10" s="33">
        <v>7.6499999999999999E-2</v>
      </c>
      <c r="JG10" s="33">
        <v>0.11210483828151419</v>
      </c>
      <c r="JH10" s="33">
        <v>0.11210483828151419</v>
      </c>
      <c r="JI10" s="33">
        <v>9.4152891280268491E-2</v>
      </c>
      <c r="JJ10" s="33">
        <v>9.4152891280268491E-2</v>
      </c>
      <c r="JK10" s="33">
        <v>7.6499999999999999E-2</v>
      </c>
      <c r="JL10" s="33">
        <v>0.11210483828151419</v>
      </c>
      <c r="JM10" s="33">
        <v>0.11210483828151419</v>
      </c>
      <c r="JN10" s="33">
        <v>9.4152891280268491E-2</v>
      </c>
      <c r="JO10" s="33">
        <v>9.4152891280268491E-2</v>
      </c>
      <c r="JP10" s="33">
        <v>7.6499999999999999E-2</v>
      </c>
      <c r="JQ10" s="33">
        <v>0.11210483828151419</v>
      </c>
      <c r="JR10" s="33">
        <v>0.11210483828151419</v>
      </c>
      <c r="JS10" s="33">
        <v>9.4152891280268491E-2</v>
      </c>
      <c r="JT10" s="33">
        <v>9.4152891280268491E-2</v>
      </c>
      <c r="JU10" s="33">
        <v>7.6499999999999999E-2</v>
      </c>
      <c r="JV10" s="33">
        <v>0.11210483828151419</v>
      </c>
      <c r="JW10" s="33">
        <v>0.11210483828151419</v>
      </c>
      <c r="JX10" s="33">
        <v>9.4152891280268491E-2</v>
      </c>
      <c r="JY10" s="33">
        <v>9.4152891280268491E-2</v>
      </c>
      <c r="JZ10" s="33">
        <v>7.6499999999999999E-2</v>
      </c>
      <c r="KA10" s="33">
        <v>0.11210483828151419</v>
      </c>
      <c r="KB10" s="33">
        <v>0.11210483828151419</v>
      </c>
      <c r="KC10" s="33">
        <v>9.4152891280268491E-2</v>
      </c>
      <c r="KD10" s="33">
        <v>9.4152891280268491E-2</v>
      </c>
      <c r="KE10" s="33">
        <v>7.6499999999999999E-2</v>
      </c>
      <c r="KF10" s="33">
        <v>0.11210483828151419</v>
      </c>
      <c r="KG10" s="33">
        <v>0.11210483828151419</v>
      </c>
      <c r="KH10" s="33">
        <v>9.4152891280268491E-2</v>
      </c>
      <c r="KI10" s="33">
        <v>9.4152891280268491E-2</v>
      </c>
      <c r="KJ10" s="33">
        <v>7.6499999999999999E-2</v>
      </c>
      <c r="KK10" s="33">
        <v>0.11210483828151419</v>
      </c>
      <c r="KL10" s="33">
        <v>0.11210483828151419</v>
      </c>
      <c r="KM10" s="33">
        <v>9.4152891280268491E-2</v>
      </c>
      <c r="KN10" s="33">
        <v>9.4152891280268491E-2</v>
      </c>
      <c r="KO10" s="33">
        <v>7.6499999999999999E-2</v>
      </c>
      <c r="KP10" s="33">
        <v>0.11210483828151419</v>
      </c>
      <c r="KQ10" s="33">
        <v>0.11210483828151419</v>
      </c>
      <c r="KR10" s="33">
        <v>9.4152891280268491E-2</v>
      </c>
      <c r="KS10" s="33">
        <v>9.4152891280268491E-2</v>
      </c>
      <c r="KT10" s="33">
        <v>7.6499999999999999E-2</v>
      </c>
      <c r="KU10" s="33">
        <v>8.5289970653106728E-2</v>
      </c>
      <c r="KV10" s="33">
        <v>8.5289970653106728E-2</v>
      </c>
      <c r="KW10" s="33">
        <v>7.6500000000000012E-2</v>
      </c>
      <c r="KX10" s="33">
        <v>7.6500000000000012E-2</v>
      </c>
      <c r="KY10" s="33">
        <v>7.6499999999999999E-2</v>
      </c>
      <c r="KZ10" s="33">
        <v>8.5289970653106728E-2</v>
      </c>
      <c r="LA10" s="33">
        <v>8.5289970653106728E-2</v>
      </c>
      <c r="LB10" s="33">
        <v>7.6500000000000012E-2</v>
      </c>
      <c r="LC10" s="33">
        <v>7.6500000000000012E-2</v>
      </c>
      <c r="LD10" s="33">
        <v>7.6499999999999999E-2</v>
      </c>
      <c r="LE10" s="33">
        <v>8.5289970653106728E-2</v>
      </c>
      <c r="LF10" s="33">
        <v>8.5289970653106728E-2</v>
      </c>
      <c r="LG10" s="33">
        <v>7.6500000000000012E-2</v>
      </c>
      <c r="LH10" s="33">
        <v>7.6500000000000012E-2</v>
      </c>
      <c r="LI10" s="33">
        <v>7.6499999999999999E-2</v>
      </c>
      <c r="LJ10" s="33">
        <v>8.5289970653106728E-2</v>
      </c>
      <c r="LK10" s="33">
        <v>8.5289970653106728E-2</v>
      </c>
      <c r="LL10" s="33">
        <v>7.6500000000000012E-2</v>
      </c>
      <c r="LM10" s="33">
        <v>7.6500000000000012E-2</v>
      </c>
      <c r="LN10" s="33">
        <v>7.6499999999999999E-2</v>
      </c>
      <c r="LO10" s="33">
        <v>8.5289970653106728E-2</v>
      </c>
      <c r="LP10" s="33">
        <v>8.5289970653106728E-2</v>
      </c>
      <c r="LQ10" s="33">
        <v>7.6500000000000012E-2</v>
      </c>
      <c r="LR10" s="33">
        <v>7.6500000000000012E-2</v>
      </c>
      <c r="LS10" s="33">
        <v>7.6499999999999999E-2</v>
      </c>
      <c r="LT10" s="33">
        <v>8.5289970653106728E-2</v>
      </c>
      <c r="LU10" s="33">
        <v>8.5289970653106728E-2</v>
      </c>
      <c r="LV10" s="33">
        <v>7.6500000000000012E-2</v>
      </c>
      <c r="LW10" s="33">
        <v>7.6500000000000012E-2</v>
      </c>
      <c r="LX10" s="33">
        <v>7.6499999999999999E-2</v>
      </c>
      <c r="LY10" s="33">
        <v>8.5289970653106728E-2</v>
      </c>
      <c r="LZ10" s="33">
        <v>8.5289970653106728E-2</v>
      </c>
      <c r="MA10" s="33">
        <v>7.6500000000000012E-2</v>
      </c>
      <c r="MB10" s="33">
        <v>7.6500000000000012E-2</v>
      </c>
      <c r="MC10" s="33">
        <v>7.6499999999999999E-2</v>
      </c>
      <c r="MD10" s="33">
        <v>8.5289970653106728E-2</v>
      </c>
      <c r="ME10" s="33">
        <v>8.5289970653106728E-2</v>
      </c>
      <c r="MF10" s="33">
        <v>7.6500000000000012E-2</v>
      </c>
      <c r="MG10" s="33">
        <v>7.6500000000000012E-2</v>
      </c>
      <c r="MH10" s="33">
        <v>7.6499999999999999E-2</v>
      </c>
      <c r="MI10" s="33">
        <v>8.5289970653106728E-2</v>
      </c>
      <c r="MJ10" s="33">
        <v>8.5289970653106728E-2</v>
      </c>
      <c r="MK10" s="33">
        <v>7.6500000000000012E-2</v>
      </c>
      <c r="ML10" s="33">
        <v>7.6500000000000012E-2</v>
      </c>
      <c r="MM10" s="33">
        <v>7.6499999999999999E-2</v>
      </c>
      <c r="MN10" s="33">
        <v>8.5289970653106728E-2</v>
      </c>
      <c r="MO10" s="33">
        <v>8.5289970653106728E-2</v>
      </c>
      <c r="MP10" s="33">
        <v>7.6500000000000012E-2</v>
      </c>
      <c r="MQ10" s="33">
        <v>7.6500000000000012E-2</v>
      </c>
      <c r="MR10" s="33">
        <v>7.6499999999999999E-2</v>
      </c>
      <c r="MS10" s="33">
        <v>8.5289970653106728E-2</v>
      </c>
      <c r="MT10" s="33">
        <v>8.5289970653106728E-2</v>
      </c>
      <c r="MU10" s="33">
        <v>7.6500000000000012E-2</v>
      </c>
      <c r="MV10" s="33">
        <v>7.6500000000000012E-2</v>
      </c>
      <c r="MW10" s="33">
        <v>7.6499999999999999E-2</v>
      </c>
      <c r="MX10" s="33">
        <v>8.5289970653106728E-2</v>
      </c>
      <c r="MY10" s="33">
        <v>8.5289970653106728E-2</v>
      </c>
      <c r="MZ10" s="33">
        <v>7.6500000000000012E-2</v>
      </c>
      <c r="NA10" s="33">
        <v>7.6500000000000012E-2</v>
      </c>
      <c r="NB10" s="33">
        <v>7.6499999999999999E-2</v>
      </c>
      <c r="NC10" s="33">
        <v>0.11210483828151419</v>
      </c>
      <c r="ND10" s="33">
        <v>0.11210483828151419</v>
      </c>
      <c r="NE10" s="33">
        <v>9.4152891280268491E-2</v>
      </c>
      <c r="NF10" s="33">
        <v>9.4152891280268491E-2</v>
      </c>
      <c r="NG10" s="33">
        <v>7.6499999999999999E-2</v>
      </c>
      <c r="NH10" s="33">
        <v>0.11210483828151419</v>
      </c>
      <c r="NI10" s="33">
        <v>0.11210483828151419</v>
      </c>
      <c r="NJ10" s="33">
        <v>9.4152891280268491E-2</v>
      </c>
      <c r="NK10" s="33">
        <v>9.4152891280268491E-2</v>
      </c>
      <c r="NL10" s="33">
        <v>7.6499999999999999E-2</v>
      </c>
      <c r="NM10" s="33">
        <v>0.11210483828151419</v>
      </c>
      <c r="NN10" s="33">
        <v>0.11210483828151419</v>
      </c>
      <c r="NO10" s="33">
        <v>9.4152891280268491E-2</v>
      </c>
      <c r="NP10" s="33">
        <v>9.4152891280268491E-2</v>
      </c>
      <c r="NQ10" s="33">
        <v>7.6499999999999999E-2</v>
      </c>
      <c r="NR10" s="33">
        <v>0.11210483828151419</v>
      </c>
      <c r="NS10" s="33">
        <v>0.11210483828151419</v>
      </c>
      <c r="NT10" s="33">
        <v>9.4152891280268491E-2</v>
      </c>
      <c r="NU10" s="33">
        <v>9.4152891280268491E-2</v>
      </c>
      <c r="NV10" s="33">
        <v>7.6499999999999999E-2</v>
      </c>
      <c r="NW10" s="33">
        <v>0.11210483828151419</v>
      </c>
      <c r="NX10" s="33">
        <v>0.11210483828151419</v>
      </c>
      <c r="NY10" s="33">
        <v>9.4152891280268491E-2</v>
      </c>
      <c r="NZ10" s="33">
        <v>9.4152891280268491E-2</v>
      </c>
      <c r="OA10" s="33">
        <v>7.6499999999999999E-2</v>
      </c>
      <c r="OB10" s="33">
        <v>0.11210483828151419</v>
      </c>
      <c r="OC10" s="33">
        <v>0.11210483828151419</v>
      </c>
      <c r="OD10" s="33">
        <v>9.4152891280268491E-2</v>
      </c>
      <c r="OE10" s="33">
        <v>9.4152891280268491E-2</v>
      </c>
      <c r="OF10" s="33">
        <v>7.6499999999999999E-2</v>
      </c>
      <c r="OG10" s="33">
        <v>0.11210483828151419</v>
      </c>
      <c r="OH10" s="33">
        <v>0.11210483828151419</v>
      </c>
      <c r="OI10" s="33">
        <v>9.4152891280268491E-2</v>
      </c>
      <c r="OJ10" s="33">
        <v>9.4152891280268491E-2</v>
      </c>
      <c r="OK10" s="33">
        <v>7.6499999999999999E-2</v>
      </c>
      <c r="OL10" s="33">
        <v>0.11210483828151419</v>
      </c>
      <c r="OM10" s="33">
        <v>0.11210483828151419</v>
      </c>
      <c r="ON10" s="33">
        <v>9.4152891280268491E-2</v>
      </c>
      <c r="OO10" s="33">
        <v>9.4152891280268491E-2</v>
      </c>
      <c r="OP10" s="33">
        <v>7.6499999999999999E-2</v>
      </c>
      <c r="OQ10" s="33">
        <v>0.11210483828151419</v>
      </c>
      <c r="OR10" s="33">
        <v>0.11210483828151419</v>
      </c>
      <c r="OS10" s="33">
        <v>9.4152891280268491E-2</v>
      </c>
      <c r="OT10" s="33">
        <v>9.4152891280268491E-2</v>
      </c>
      <c r="OU10" s="33">
        <v>7.6499999999999999E-2</v>
      </c>
      <c r="OV10" s="33">
        <v>0.11210483828151419</v>
      </c>
      <c r="OW10" s="33">
        <v>0.11210483828151419</v>
      </c>
      <c r="OX10" s="33">
        <v>9.4152891280268491E-2</v>
      </c>
      <c r="OY10" s="33">
        <v>9.4152891280268491E-2</v>
      </c>
      <c r="OZ10" s="33">
        <v>7.6499999999999999E-2</v>
      </c>
      <c r="PA10" s="33">
        <v>0.11210483828151419</v>
      </c>
      <c r="PB10" s="33">
        <v>0.11210483828151419</v>
      </c>
      <c r="PC10" s="33">
        <v>9.4152891280268491E-2</v>
      </c>
      <c r="PD10" s="33">
        <v>9.4152891280268491E-2</v>
      </c>
      <c r="PE10" s="33">
        <v>7.6499999999999999E-2</v>
      </c>
      <c r="PF10" s="33">
        <v>0.11210483828151419</v>
      </c>
      <c r="PG10" s="33">
        <v>0.11210483828151419</v>
      </c>
      <c r="PH10" s="33">
        <v>9.4152891280268491E-2</v>
      </c>
      <c r="PI10" s="33">
        <v>9.4152891280268491E-2</v>
      </c>
      <c r="PJ10" s="33">
        <v>7.6499999999999999E-2</v>
      </c>
      <c r="PK10" s="33">
        <v>8.5289970653106728E-2</v>
      </c>
      <c r="PL10" s="33">
        <v>8.5289970653106728E-2</v>
      </c>
      <c r="PM10" s="33">
        <v>7.6500000000000012E-2</v>
      </c>
      <c r="PN10" s="33">
        <v>7.6500000000000012E-2</v>
      </c>
      <c r="PO10" s="33">
        <v>7.6499999999999999E-2</v>
      </c>
      <c r="PP10" s="33">
        <v>8.5289970653106728E-2</v>
      </c>
      <c r="PQ10" s="33">
        <v>8.5289970653106728E-2</v>
      </c>
      <c r="PR10" s="33">
        <v>7.6500000000000012E-2</v>
      </c>
      <c r="PS10" s="33">
        <v>7.6500000000000012E-2</v>
      </c>
      <c r="PT10" s="33">
        <v>7.6499999999999999E-2</v>
      </c>
      <c r="PU10" s="33">
        <v>8.5289970653106728E-2</v>
      </c>
      <c r="PV10" s="33">
        <v>8.5289970653106728E-2</v>
      </c>
      <c r="PW10" s="33">
        <v>7.6500000000000012E-2</v>
      </c>
      <c r="PX10" s="33">
        <v>7.6500000000000012E-2</v>
      </c>
      <c r="PY10" s="33">
        <v>7.6499999999999999E-2</v>
      </c>
      <c r="PZ10" s="33">
        <v>8.5289970653106728E-2</v>
      </c>
      <c r="QA10" s="33">
        <v>8.5289970653106728E-2</v>
      </c>
      <c r="QB10" s="33">
        <v>7.6500000000000012E-2</v>
      </c>
      <c r="QC10" s="33">
        <v>7.6500000000000012E-2</v>
      </c>
      <c r="QD10" s="33">
        <v>7.6499999999999999E-2</v>
      </c>
      <c r="QE10" s="33">
        <v>8.5289970653106728E-2</v>
      </c>
      <c r="QF10" s="33">
        <v>8.5289970653106728E-2</v>
      </c>
      <c r="QG10" s="33">
        <v>7.6500000000000012E-2</v>
      </c>
      <c r="QH10" s="33">
        <v>7.6500000000000012E-2</v>
      </c>
      <c r="QI10" s="33">
        <v>7.6499999999999999E-2</v>
      </c>
      <c r="QJ10" s="33">
        <v>8.5289970653106728E-2</v>
      </c>
      <c r="QK10" s="33">
        <v>8.5289970653106728E-2</v>
      </c>
      <c r="QL10" s="33">
        <v>7.6500000000000012E-2</v>
      </c>
      <c r="QM10" s="33">
        <v>7.6500000000000012E-2</v>
      </c>
      <c r="QN10" s="33">
        <v>7.6499999999999999E-2</v>
      </c>
      <c r="QO10" s="33">
        <v>8.5289970653106728E-2</v>
      </c>
      <c r="QP10" s="33">
        <v>8.5289970653106728E-2</v>
      </c>
      <c r="QQ10" s="33">
        <v>7.6500000000000012E-2</v>
      </c>
      <c r="QR10" s="33">
        <v>7.6500000000000012E-2</v>
      </c>
      <c r="QS10" s="33">
        <v>7.6499999999999999E-2</v>
      </c>
      <c r="QT10" s="33">
        <v>8.5289970653106728E-2</v>
      </c>
      <c r="QU10" s="33">
        <v>8.5289970653106728E-2</v>
      </c>
      <c r="QV10" s="33">
        <v>7.6500000000000012E-2</v>
      </c>
      <c r="QW10" s="33">
        <v>7.6500000000000012E-2</v>
      </c>
      <c r="QX10" s="33">
        <v>7.6499999999999999E-2</v>
      </c>
      <c r="QY10" s="33">
        <v>8.5289970653106728E-2</v>
      </c>
      <c r="QZ10" s="33">
        <v>8.5289970653106728E-2</v>
      </c>
      <c r="RA10" s="33">
        <v>7.6500000000000012E-2</v>
      </c>
      <c r="RB10" s="33">
        <v>7.6500000000000012E-2</v>
      </c>
      <c r="RC10" s="33">
        <v>7.6499999999999999E-2</v>
      </c>
      <c r="RD10" s="33">
        <v>8.5289970653106728E-2</v>
      </c>
      <c r="RE10" s="33">
        <v>8.5289970653106728E-2</v>
      </c>
      <c r="RF10" s="33">
        <v>7.6500000000000012E-2</v>
      </c>
      <c r="RG10" s="33">
        <v>7.6500000000000012E-2</v>
      </c>
      <c r="RH10" s="33">
        <v>7.6499999999999999E-2</v>
      </c>
      <c r="RI10" s="33">
        <v>8.5289970653106728E-2</v>
      </c>
      <c r="RJ10" s="33">
        <v>8.5289970653106728E-2</v>
      </c>
      <c r="RK10" s="33">
        <v>7.6500000000000012E-2</v>
      </c>
      <c r="RL10" s="33">
        <v>7.6500000000000012E-2</v>
      </c>
      <c r="RM10" s="33">
        <v>7.6499999999999999E-2</v>
      </c>
      <c r="RN10" s="33">
        <v>8.5289970653106728E-2</v>
      </c>
      <c r="RO10" s="33">
        <v>8.5289970653106728E-2</v>
      </c>
      <c r="RP10" s="33">
        <v>7.6500000000000012E-2</v>
      </c>
      <c r="RQ10" s="33">
        <v>7.6500000000000012E-2</v>
      </c>
      <c r="RR10" s="33">
        <v>7.6499999999999999E-2</v>
      </c>
      <c r="RS10" s="33">
        <v>0.11210483828151419</v>
      </c>
      <c r="RT10" s="33">
        <v>0.11210483828151419</v>
      </c>
      <c r="RU10" s="33">
        <v>9.4152891280268491E-2</v>
      </c>
      <c r="RV10" s="33">
        <v>9.4152891280268491E-2</v>
      </c>
      <c r="RW10" s="33">
        <v>7.6499999999999999E-2</v>
      </c>
      <c r="RX10" s="33">
        <v>0.11210483828151419</v>
      </c>
      <c r="RY10" s="33">
        <v>0.11210483828151419</v>
      </c>
      <c r="RZ10" s="33">
        <v>9.4152891280268491E-2</v>
      </c>
      <c r="SA10" s="33">
        <v>9.4152891280268491E-2</v>
      </c>
      <c r="SB10" s="33">
        <v>7.6499999999999999E-2</v>
      </c>
      <c r="SC10" s="33">
        <v>0.11210483828151419</v>
      </c>
      <c r="SD10" s="33">
        <v>0.11210483828151419</v>
      </c>
      <c r="SE10" s="33">
        <v>9.4152891280268491E-2</v>
      </c>
      <c r="SF10" s="33">
        <v>9.4152891280268491E-2</v>
      </c>
      <c r="SG10" s="33">
        <v>7.6499999999999999E-2</v>
      </c>
      <c r="SH10" s="33">
        <v>0.11210483828151419</v>
      </c>
      <c r="SI10" s="33">
        <v>0.11210483828151419</v>
      </c>
      <c r="SJ10" s="33">
        <v>9.4152891280268491E-2</v>
      </c>
      <c r="SK10" s="33">
        <v>9.4152891280268491E-2</v>
      </c>
      <c r="SL10" s="33">
        <v>7.6499999999999999E-2</v>
      </c>
      <c r="SM10" s="33">
        <v>0.11210483828151419</v>
      </c>
      <c r="SN10" s="33">
        <v>0.11210483828151419</v>
      </c>
      <c r="SO10" s="33">
        <v>9.4152891280268491E-2</v>
      </c>
      <c r="SP10" s="33">
        <v>9.4152891280268491E-2</v>
      </c>
      <c r="SQ10" s="33">
        <v>7.6499999999999999E-2</v>
      </c>
      <c r="SR10" s="33">
        <v>0.11210483828151419</v>
      </c>
      <c r="SS10" s="33">
        <v>0.11210483828151419</v>
      </c>
      <c r="ST10" s="33">
        <v>9.4152891280268491E-2</v>
      </c>
      <c r="SU10" s="33">
        <v>9.4152891280268491E-2</v>
      </c>
      <c r="SV10" s="33">
        <v>7.6499999999999999E-2</v>
      </c>
      <c r="SW10" s="33">
        <v>0.11210483828151419</v>
      </c>
      <c r="SX10" s="33">
        <v>0.11210483828151419</v>
      </c>
      <c r="SY10" s="33">
        <v>9.4152891280268491E-2</v>
      </c>
      <c r="SZ10" s="33">
        <v>9.4152891280268491E-2</v>
      </c>
      <c r="TA10" s="33">
        <v>7.6499999999999999E-2</v>
      </c>
      <c r="TB10" s="33">
        <v>0.11210483828151419</v>
      </c>
      <c r="TC10" s="33">
        <v>0.11210483828151419</v>
      </c>
      <c r="TD10" s="33">
        <v>9.4152891280268491E-2</v>
      </c>
      <c r="TE10" s="33">
        <v>9.4152891280268491E-2</v>
      </c>
      <c r="TF10" s="33">
        <v>7.6499999999999999E-2</v>
      </c>
      <c r="TG10" s="33">
        <v>0.11210483828151419</v>
      </c>
      <c r="TH10" s="33">
        <v>0.11210483828151419</v>
      </c>
      <c r="TI10" s="33">
        <v>9.4152891280268491E-2</v>
      </c>
      <c r="TJ10" s="33">
        <v>9.4152891280268491E-2</v>
      </c>
      <c r="TK10" s="33">
        <v>7.6499999999999999E-2</v>
      </c>
      <c r="TL10" s="33">
        <v>0.11210483828151419</v>
      </c>
      <c r="TM10" s="33">
        <v>0.11210483828151419</v>
      </c>
      <c r="TN10" s="33">
        <v>9.4152891280268491E-2</v>
      </c>
      <c r="TO10" s="33">
        <v>9.4152891280268491E-2</v>
      </c>
      <c r="TP10" s="33">
        <v>7.6499999999999999E-2</v>
      </c>
      <c r="TQ10" s="33">
        <v>0.11210483828151419</v>
      </c>
      <c r="TR10" s="33">
        <v>0.11210483828151419</v>
      </c>
      <c r="TS10" s="33">
        <v>9.4152891280268491E-2</v>
      </c>
      <c r="TT10" s="33">
        <v>9.4152891280268491E-2</v>
      </c>
      <c r="TU10" s="33">
        <v>7.6499999999999999E-2</v>
      </c>
      <c r="TV10" s="33">
        <v>0.11210483828151419</v>
      </c>
      <c r="TW10" s="33">
        <v>0.11210483828151419</v>
      </c>
      <c r="TX10" s="33">
        <v>9.4152891280268491E-2</v>
      </c>
      <c r="TY10" s="33">
        <v>9.4152891280268491E-2</v>
      </c>
      <c r="TZ10" s="33">
        <v>7.6499999999999999E-2</v>
      </c>
      <c r="UA10" s="33">
        <v>8.5289970653106728E-2</v>
      </c>
      <c r="UB10" s="33">
        <v>8.5289970653106728E-2</v>
      </c>
      <c r="UC10" s="33">
        <v>7.6500000000000012E-2</v>
      </c>
      <c r="UD10" s="33">
        <v>7.6500000000000012E-2</v>
      </c>
      <c r="UE10" s="33">
        <v>7.6499999999999999E-2</v>
      </c>
      <c r="UF10" s="33">
        <v>8.5289970653106728E-2</v>
      </c>
      <c r="UG10" s="33">
        <v>8.5289970653106728E-2</v>
      </c>
      <c r="UH10" s="33">
        <v>7.6500000000000012E-2</v>
      </c>
      <c r="UI10" s="33">
        <v>7.6500000000000012E-2</v>
      </c>
      <c r="UJ10" s="33">
        <v>7.6499999999999999E-2</v>
      </c>
      <c r="UK10" s="33">
        <v>8.5289970653106728E-2</v>
      </c>
      <c r="UL10" s="33">
        <v>8.5289970653106728E-2</v>
      </c>
      <c r="UM10" s="33">
        <v>7.6500000000000012E-2</v>
      </c>
      <c r="UN10" s="33">
        <v>7.6500000000000012E-2</v>
      </c>
      <c r="UO10" s="33">
        <v>7.6499999999999999E-2</v>
      </c>
      <c r="UP10" s="33">
        <v>8.5289970653106728E-2</v>
      </c>
      <c r="UQ10" s="33">
        <v>8.5289970653106728E-2</v>
      </c>
      <c r="UR10" s="33">
        <v>7.6500000000000012E-2</v>
      </c>
      <c r="US10" s="33">
        <v>7.6500000000000012E-2</v>
      </c>
      <c r="UT10" s="33">
        <v>7.6499999999999999E-2</v>
      </c>
      <c r="UU10" s="33">
        <v>8.5289970653106728E-2</v>
      </c>
      <c r="UV10" s="33">
        <v>8.5289970653106728E-2</v>
      </c>
      <c r="UW10" s="33">
        <v>7.6500000000000012E-2</v>
      </c>
      <c r="UX10" s="33">
        <v>7.6500000000000012E-2</v>
      </c>
      <c r="UY10" s="33">
        <v>7.6499999999999999E-2</v>
      </c>
      <c r="UZ10" s="33">
        <v>8.5289970653106728E-2</v>
      </c>
      <c r="VA10" s="33">
        <v>8.5289970653106728E-2</v>
      </c>
      <c r="VB10" s="33">
        <v>7.6500000000000012E-2</v>
      </c>
      <c r="VC10" s="33">
        <v>7.6500000000000012E-2</v>
      </c>
      <c r="VD10" s="33">
        <v>7.6499999999999999E-2</v>
      </c>
      <c r="VE10" s="33">
        <v>8.5289970653106728E-2</v>
      </c>
      <c r="VF10" s="33">
        <v>8.5289970653106728E-2</v>
      </c>
      <c r="VG10" s="33">
        <v>7.6500000000000012E-2</v>
      </c>
      <c r="VH10" s="33">
        <v>7.6500000000000012E-2</v>
      </c>
      <c r="VI10" s="33">
        <v>7.6499999999999999E-2</v>
      </c>
      <c r="VJ10" s="33">
        <v>8.5289970653106728E-2</v>
      </c>
      <c r="VK10" s="33">
        <v>8.5289970653106728E-2</v>
      </c>
      <c r="VL10" s="33">
        <v>7.6500000000000012E-2</v>
      </c>
      <c r="VM10" s="33">
        <v>7.6500000000000012E-2</v>
      </c>
      <c r="VN10" s="33">
        <v>7.6499999999999999E-2</v>
      </c>
      <c r="VO10" s="33">
        <v>8.5289970653106728E-2</v>
      </c>
      <c r="VP10" s="33">
        <v>8.5289970653106728E-2</v>
      </c>
      <c r="VQ10" s="33">
        <v>7.6500000000000012E-2</v>
      </c>
      <c r="VR10" s="33">
        <v>7.6500000000000012E-2</v>
      </c>
      <c r="VS10" s="33">
        <v>7.6499999999999999E-2</v>
      </c>
      <c r="VT10" s="33">
        <v>8.5289970653106728E-2</v>
      </c>
      <c r="VU10" s="33">
        <v>8.5289970653106728E-2</v>
      </c>
      <c r="VV10" s="33">
        <v>7.6500000000000012E-2</v>
      </c>
      <c r="VW10" s="33">
        <v>7.6500000000000012E-2</v>
      </c>
      <c r="VX10" s="33">
        <v>7.6499999999999999E-2</v>
      </c>
      <c r="VY10" s="33">
        <v>8.5289970653106728E-2</v>
      </c>
      <c r="VZ10" s="33">
        <v>8.5289970653106728E-2</v>
      </c>
      <c r="WA10" s="33">
        <v>7.6500000000000012E-2</v>
      </c>
      <c r="WB10" s="33">
        <v>7.6500000000000012E-2</v>
      </c>
      <c r="WC10" s="33">
        <v>7.6499999999999999E-2</v>
      </c>
      <c r="WD10" s="33">
        <v>8.5289970653106728E-2</v>
      </c>
      <c r="WE10" s="33">
        <v>8.5289970653106728E-2</v>
      </c>
      <c r="WF10" s="33">
        <v>7.6500000000000012E-2</v>
      </c>
      <c r="WG10" s="33">
        <v>7.6500000000000012E-2</v>
      </c>
      <c r="WH10" s="33">
        <v>7.6499999999999999E-2</v>
      </c>
      <c r="WI10" s="33">
        <v>0.11210483828151419</v>
      </c>
      <c r="WJ10" s="33">
        <v>0.11210483828151419</v>
      </c>
      <c r="WK10" s="33">
        <v>9.4152891280268491E-2</v>
      </c>
      <c r="WL10" s="33">
        <v>9.4152891280268491E-2</v>
      </c>
      <c r="WM10" s="33">
        <v>7.6499999999999999E-2</v>
      </c>
      <c r="WN10" s="33">
        <v>0.11210483828151419</v>
      </c>
      <c r="WO10" s="33">
        <v>0.11210483828151419</v>
      </c>
      <c r="WP10" s="33">
        <v>9.4152891280268491E-2</v>
      </c>
      <c r="WQ10" s="33">
        <v>9.4152891280268491E-2</v>
      </c>
      <c r="WR10" s="33">
        <v>7.6499999999999999E-2</v>
      </c>
      <c r="WS10" s="33">
        <v>0.11210483828151419</v>
      </c>
      <c r="WT10" s="33">
        <v>0.11210483828151419</v>
      </c>
      <c r="WU10" s="33">
        <v>9.4152891280268491E-2</v>
      </c>
      <c r="WV10" s="33">
        <v>9.4152891280268491E-2</v>
      </c>
      <c r="WW10" s="33">
        <v>7.6499999999999999E-2</v>
      </c>
      <c r="WX10" s="33">
        <v>0.11210483828151419</v>
      </c>
      <c r="WY10" s="33">
        <v>0.11210483828151419</v>
      </c>
      <c r="WZ10" s="33">
        <v>9.4152891280268491E-2</v>
      </c>
      <c r="XA10" s="33">
        <v>9.4152891280268491E-2</v>
      </c>
      <c r="XB10" s="33">
        <v>7.6499999999999999E-2</v>
      </c>
      <c r="XC10" s="33">
        <v>0.11210483828151419</v>
      </c>
      <c r="XD10" s="33">
        <v>0.11210483828151419</v>
      </c>
      <c r="XE10" s="33">
        <v>9.4152891280268491E-2</v>
      </c>
      <c r="XF10" s="33">
        <v>9.4152891280268491E-2</v>
      </c>
      <c r="XG10" s="33">
        <v>7.6499999999999999E-2</v>
      </c>
      <c r="XH10" s="33">
        <v>0.11210483828151419</v>
      </c>
      <c r="XI10" s="33">
        <v>0.11210483828151419</v>
      </c>
      <c r="XJ10" s="33">
        <v>9.4152891280268491E-2</v>
      </c>
      <c r="XK10" s="33">
        <v>9.4152891280268491E-2</v>
      </c>
      <c r="XL10" s="33">
        <v>7.6499999999999999E-2</v>
      </c>
      <c r="XM10" s="33">
        <v>0.11210483828151419</v>
      </c>
      <c r="XN10" s="33">
        <v>0.11210483828151419</v>
      </c>
      <c r="XO10" s="33">
        <v>9.4152891280268491E-2</v>
      </c>
      <c r="XP10" s="33">
        <v>9.4152891280268491E-2</v>
      </c>
      <c r="XQ10" s="33">
        <v>7.6499999999999999E-2</v>
      </c>
      <c r="XR10" s="33">
        <v>0.11210483828151419</v>
      </c>
      <c r="XS10" s="33">
        <v>0.11210483828151419</v>
      </c>
      <c r="XT10" s="33">
        <v>9.4152891280268491E-2</v>
      </c>
      <c r="XU10" s="33">
        <v>9.4152891280268491E-2</v>
      </c>
      <c r="XV10" s="33">
        <v>7.6499999999999999E-2</v>
      </c>
      <c r="XW10" s="33">
        <v>0.11210483828151419</v>
      </c>
      <c r="XX10" s="33">
        <v>0.11210483828151419</v>
      </c>
      <c r="XY10" s="33">
        <v>9.4152891280268491E-2</v>
      </c>
      <c r="XZ10" s="33">
        <v>9.4152891280268491E-2</v>
      </c>
      <c r="YA10" s="33">
        <v>7.6499999999999999E-2</v>
      </c>
      <c r="YB10" s="33">
        <v>0.11210483828151419</v>
      </c>
      <c r="YC10" s="33">
        <v>0.11210483828151419</v>
      </c>
      <c r="YD10" s="33">
        <v>9.4152891280268491E-2</v>
      </c>
      <c r="YE10" s="33">
        <v>9.4152891280268491E-2</v>
      </c>
      <c r="YF10" s="33">
        <v>7.6499999999999999E-2</v>
      </c>
      <c r="YG10" s="33">
        <v>0.11210483828151419</v>
      </c>
      <c r="YH10" s="33">
        <v>0.11210483828151419</v>
      </c>
      <c r="YI10" s="33">
        <v>9.4152891280268491E-2</v>
      </c>
      <c r="YJ10" s="33">
        <v>9.4152891280268491E-2</v>
      </c>
      <c r="YK10" s="33">
        <v>7.6499999999999999E-2</v>
      </c>
      <c r="YL10" s="33">
        <v>0.11210483828151419</v>
      </c>
      <c r="YM10" s="33">
        <v>0.11210483828151419</v>
      </c>
      <c r="YN10" s="33">
        <v>9.4152891280268491E-2</v>
      </c>
      <c r="YO10" s="33">
        <v>9.4152891280268491E-2</v>
      </c>
      <c r="YP10" s="33">
        <v>7.6499999999999999E-2</v>
      </c>
      <c r="YQ10" s="33">
        <v>8.5289970653106728E-2</v>
      </c>
      <c r="YR10" s="33">
        <v>8.5289970653106728E-2</v>
      </c>
      <c r="YS10" s="33">
        <v>7.6500000000000012E-2</v>
      </c>
      <c r="YT10" s="33">
        <v>7.6500000000000012E-2</v>
      </c>
      <c r="YU10" s="33">
        <v>7.6499999999999999E-2</v>
      </c>
      <c r="YV10" s="33">
        <v>8.5289970653106728E-2</v>
      </c>
      <c r="YW10" s="33">
        <v>8.5289970653106728E-2</v>
      </c>
      <c r="YX10" s="33">
        <v>7.6500000000000012E-2</v>
      </c>
      <c r="YY10" s="33">
        <v>7.6500000000000012E-2</v>
      </c>
      <c r="YZ10" s="33">
        <v>7.6499999999999999E-2</v>
      </c>
      <c r="ZA10" s="33">
        <v>8.5289970653106728E-2</v>
      </c>
      <c r="ZB10" s="33">
        <v>8.5289970653106728E-2</v>
      </c>
      <c r="ZC10" s="33">
        <v>7.6500000000000012E-2</v>
      </c>
      <c r="ZD10" s="33">
        <v>7.6500000000000012E-2</v>
      </c>
      <c r="ZE10" s="33">
        <v>7.6499999999999999E-2</v>
      </c>
      <c r="ZF10" s="33">
        <v>8.5289970653106728E-2</v>
      </c>
      <c r="ZG10" s="33">
        <v>8.5289970653106728E-2</v>
      </c>
      <c r="ZH10" s="33">
        <v>7.6500000000000012E-2</v>
      </c>
      <c r="ZI10" s="33">
        <v>7.6500000000000012E-2</v>
      </c>
      <c r="ZJ10" s="33">
        <v>7.6499999999999999E-2</v>
      </c>
      <c r="ZK10" s="33">
        <v>8.5289970653106728E-2</v>
      </c>
      <c r="ZL10" s="33">
        <v>8.5289970653106728E-2</v>
      </c>
      <c r="ZM10" s="33">
        <v>7.6500000000000012E-2</v>
      </c>
      <c r="ZN10" s="33">
        <v>7.6500000000000012E-2</v>
      </c>
      <c r="ZO10" s="33">
        <v>7.6499999999999999E-2</v>
      </c>
      <c r="ZP10" s="33">
        <v>8.5289970653106728E-2</v>
      </c>
      <c r="ZQ10" s="33">
        <v>8.5289970653106728E-2</v>
      </c>
      <c r="ZR10" s="33">
        <v>7.6500000000000012E-2</v>
      </c>
      <c r="ZS10" s="33">
        <v>7.6500000000000012E-2</v>
      </c>
      <c r="ZT10" s="33">
        <v>7.6499999999999999E-2</v>
      </c>
      <c r="ZU10" s="33">
        <v>8.5289970653106728E-2</v>
      </c>
      <c r="ZV10" s="33">
        <v>8.5289970653106728E-2</v>
      </c>
      <c r="ZW10" s="33">
        <v>7.6500000000000012E-2</v>
      </c>
      <c r="ZX10" s="33">
        <v>7.6500000000000012E-2</v>
      </c>
      <c r="ZY10" s="33">
        <v>7.6499999999999999E-2</v>
      </c>
      <c r="ZZ10" s="33">
        <v>8.5289970653106728E-2</v>
      </c>
      <c r="AAA10" s="33">
        <v>8.5289970653106728E-2</v>
      </c>
      <c r="AAB10" s="33">
        <v>7.6500000000000012E-2</v>
      </c>
      <c r="AAC10" s="33">
        <v>7.6500000000000012E-2</v>
      </c>
      <c r="AAD10" s="33">
        <v>7.6499999999999999E-2</v>
      </c>
      <c r="AAE10" s="33">
        <v>8.5289970653106728E-2</v>
      </c>
      <c r="AAF10" s="33">
        <v>8.5289970653106728E-2</v>
      </c>
      <c r="AAG10" s="33">
        <v>7.6500000000000012E-2</v>
      </c>
      <c r="AAH10" s="33">
        <v>7.6500000000000012E-2</v>
      </c>
      <c r="AAI10" s="33">
        <v>7.6499999999999999E-2</v>
      </c>
      <c r="AAJ10" s="33">
        <v>8.5289970653106728E-2</v>
      </c>
      <c r="AAK10" s="33">
        <v>8.5289970653106728E-2</v>
      </c>
      <c r="AAL10" s="33">
        <v>7.6500000000000012E-2</v>
      </c>
      <c r="AAM10" s="33">
        <v>7.6500000000000012E-2</v>
      </c>
      <c r="AAN10" s="33">
        <v>7.6499999999999999E-2</v>
      </c>
      <c r="AAO10" s="33">
        <v>8.5289970653106728E-2</v>
      </c>
      <c r="AAP10" s="33">
        <v>8.5289970653106728E-2</v>
      </c>
      <c r="AAQ10" s="33">
        <v>7.6500000000000012E-2</v>
      </c>
      <c r="AAR10" s="33">
        <v>7.6500000000000012E-2</v>
      </c>
      <c r="AAS10" s="33">
        <v>7.6499999999999999E-2</v>
      </c>
      <c r="AAT10" s="33">
        <v>8.5289970653106728E-2</v>
      </c>
      <c r="AAU10" s="33">
        <v>8.5289970653106728E-2</v>
      </c>
      <c r="AAV10" s="33">
        <v>7.6500000000000012E-2</v>
      </c>
      <c r="AAW10" s="33">
        <v>7.6500000000000012E-2</v>
      </c>
      <c r="AAX10" s="33">
        <v>7.6499999999999999E-2</v>
      </c>
      <c r="AAY10" s="33">
        <v>0.11210483828151419</v>
      </c>
      <c r="AAZ10" s="33">
        <v>0.11210483828151419</v>
      </c>
      <c r="ABA10" s="33">
        <v>9.4152891280268491E-2</v>
      </c>
      <c r="ABB10" s="33">
        <v>9.4152891280268491E-2</v>
      </c>
      <c r="ABC10" s="33">
        <v>7.6499999999999999E-2</v>
      </c>
      <c r="ABD10" s="33">
        <v>0.11210483828151419</v>
      </c>
      <c r="ABE10" s="33">
        <v>0.11210483828151419</v>
      </c>
      <c r="ABF10" s="33">
        <v>9.4152891280268491E-2</v>
      </c>
      <c r="ABG10" s="33">
        <v>9.4152891280268491E-2</v>
      </c>
      <c r="ABH10" s="33">
        <v>7.6499999999999999E-2</v>
      </c>
      <c r="ABI10" s="33">
        <v>0.11210483828151419</v>
      </c>
      <c r="ABJ10" s="33">
        <v>0.11210483828151419</v>
      </c>
      <c r="ABK10" s="33">
        <v>9.4152891280268491E-2</v>
      </c>
      <c r="ABL10" s="33">
        <v>9.4152891280268491E-2</v>
      </c>
      <c r="ABM10" s="33">
        <v>7.6499999999999999E-2</v>
      </c>
      <c r="ABN10" s="33">
        <v>0.11210483828151419</v>
      </c>
      <c r="ABO10" s="33">
        <v>0.11210483828151419</v>
      </c>
      <c r="ABP10" s="33">
        <v>9.4152891280268491E-2</v>
      </c>
      <c r="ABQ10" s="33">
        <v>9.4152891280268491E-2</v>
      </c>
      <c r="ABR10" s="33">
        <v>7.6499999999999999E-2</v>
      </c>
      <c r="ABS10" s="33">
        <v>0.11210483828151419</v>
      </c>
      <c r="ABT10" s="33">
        <v>0.11210483828151419</v>
      </c>
      <c r="ABU10" s="33">
        <v>9.4152891280268491E-2</v>
      </c>
      <c r="ABV10" s="33">
        <v>9.4152891280268491E-2</v>
      </c>
      <c r="ABW10" s="33">
        <v>7.6499999999999999E-2</v>
      </c>
      <c r="ABX10" s="33">
        <v>0.11210483828151419</v>
      </c>
      <c r="ABY10" s="33">
        <v>0.11210483828151419</v>
      </c>
      <c r="ABZ10" s="33">
        <v>9.4152891280268491E-2</v>
      </c>
      <c r="ACA10" s="33">
        <v>9.4152891280268491E-2</v>
      </c>
      <c r="ACB10" s="33">
        <v>7.6499999999999999E-2</v>
      </c>
      <c r="ACC10" s="33">
        <v>0.11210483828151419</v>
      </c>
      <c r="ACD10" s="33">
        <v>0.11210483828151419</v>
      </c>
      <c r="ACE10" s="33">
        <v>9.4152891280268491E-2</v>
      </c>
      <c r="ACF10" s="33">
        <v>9.4152891280268491E-2</v>
      </c>
      <c r="ACG10" s="33">
        <v>7.6499999999999999E-2</v>
      </c>
      <c r="ACH10" s="33">
        <v>0.11210483828151419</v>
      </c>
      <c r="ACI10" s="33">
        <v>0.11210483828151419</v>
      </c>
      <c r="ACJ10" s="33">
        <v>9.4152891280268491E-2</v>
      </c>
      <c r="ACK10" s="33">
        <v>9.4152891280268491E-2</v>
      </c>
      <c r="ACL10" s="33">
        <v>7.6499999999999999E-2</v>
      </c>
      <c r="ACM10" s="33">
        <v>0.11210483828151419</v>
      </c>
      <c r="ACN10" s="33">
        <v>0.11210483828151419</v>
      </c>
      <c r="ACO10" s="33">
        <v>9.4152891280268491E-2</v>
      </c>
      <c r="ACP10" s="33">
        <v>9.4152891280268491E-2</v>
      </c>
      <c r="ACQ10" s="33">
        <v>7.6499999999999999E-2</v>
      </c>
      <c r="ACR10" s="33">
        <v>0.11210483828151419</v>
      </c>
      <c r="ACS10" s="33">
        <v>0.11210483828151419</v>
      </c>
      <c r="ACT10" s="33">
        <v>9.4152891280268491E-2</v>
      </c>
      <c r="ACU10" s="33">
        <v>9.4152891280268491E-2</v>
      </c>
      <c r="ACV10" s="33">
        <v>7.6499999999999999E-2</v>
      </c>
      <c r="ACW10" s="33">
        <v>0.11210483828151419</v>
      </c>
      <c r="ACX10" s="33">
        <v>0.11210483828151419</v>
      </c>
      <c r="ACY10" s="33">
        <v>9.4152891280268491E-2</v>
      </c>
      <c r="ACZ10" s="33">
        <v>9.4152891280268491E-2</v>
      </c>
      <c r="ADA10" s="33">
        <v>7.6499999999999999E-2</v>
      </c>
      <c r="ADB10" s="33">
        <v>0.11210483828151419</v>
      </c>
      <c r="ADC10" s="33">
        <v>0.11210483828151419</v>
      </c>
      <c r="ADD10" s="33">
        <v>9.4152891280268491E-2</v>
      </c>
      <c r="ADE10" s="33">
        <v>9.4152891280268491E-2</v>
      </c>
      <c r="ADF10" s="33">
        <v>7.6499999999999999E-2</v>
      </c>
      <c r="ADG10" s="33">
        <v>8.5289970653106728E-2</v>
      </c>
      <c r="ADH10" s="33">
        <v>8.5289970653106728E-2</v>
      </c>
      <c r="ADI10" s="33">
        <v>7.6500000000000012E-2</v>
      </c>
      <c r="ADJ10" s="33">
        <v>7.6500000000000012E-2</v>
      </c>
      <c r="ADK10" s="33">
        <v>7.6499999999999999E-2</v>
      </c>
      <c r="ADL10" s="33">
        <v>8.5289970653106728E-2</v>
      </c>
      <c r="ADM10" s="33">
        <v>8.5289970653106728E-2</v>
      </c>
      <c r="ADN10" s="33">
        <v>7.6500000000000012E-2</v>
      </c>
      <c r="ADO10" s="33">
        <v>7.6500000000000012E-2</v>
      </c>
      <c r="ADP10" s="33">
        <v>7.6499999999999999E-2</v>
      </c>
      <c r="ADQ10" s="33">
        <v>8.5289970653106728E-2</v>
      </c>
      <c r="ADR10" s="33">
        <v>8.5289970653106728E-2</v>
      </c>
      <c r="ADS10" s="33">
        <v>7.6500000000000012E-2</v>
      </c>
      <c r="ADT10" s="33">
        <v>7.6500000000000012E-2</v>
      </c>
      <c r="ADU10" s="33">
        <v>7.6499999999999999E-2</v>
      </c>
      <c r="ADV10" s="33">
        <v>8.5289970653106728E-2</v>
      </c>
      <c r="ADW10" s="33">
        <v>8.5289970653106728E-2</v>
      </c>
      <c r="ADX10" s="33">
        <v>7.6500000000000012E-2</v>
      </c>
      <c r="ADY10" s="33">
        <v>7.6500000000000012E-2</v>
      </c>
      <c r="ADZ10" s="33">
        <v>7.6499999999999999E-2</v>
      </c>
      <c r="AEA10" s="33">
        <v>8.5289970653106728E-2</v>
      </c>
      <c r="AEB10" s="33">
        <v>8.5289970653106728E-2</v>
      </c>
      <c r="AEC10" s="33">
        <v>7.6500000000000012E-2</v>
      </c>
      <c r="AED10" s="33">
        <v>7.6500000000000012E-2</v>
      </c>
      <c r="AEE10" s="33">
        <v>7.6499999999999999E-2</v>
      </c>
      <c r="AEF10" s="33">
        <v>8.5289970653106728E-2</v>
      </c>
      <c r="AEG10" s="33">
        <v>8.5289970653106728E-2</v>
      </c>
      <c r="AEH10" s="33">
        <v>7.6500000000000012E-2</v>
      </c>
      <c r="AEI10" s="33">
        <v>7.6500000000000012E-2</v>
      </c>
      <c r="AEJ10" s="33">
        <v>7.6499999999999999E-2</v>
      </c>
      <c r="AEK10" s="33">
        <v>8.5289970653106728E-2</v>
      </c>
      <c r="AEL10" s="33">
        <v>8.5289970653106728E-2</v>
      </c>
      <c r="AEM10" s="33">
        <v>7.6500000000000012E-2</v>
      </c>
      <c r="AEN10" s="33">
        <v>7.6500000000000012E-2</v>
      </c>
      <c r="AEO10" s="33">
        <v>7.6499999999999999E-2</v>
      </c>
      <c r="AEP10" s="33">
        <v>8.5289970653106728E-2</v>
      </c>
      <c r="AEQ10" s="33">
        <v>8.5289970653106728E-2</v>
      </c>
      <c r="AER10" s="33">
        <v>7.6500000000000012E-2</v>
      </c>
      <c r="AES10" s="33">
        <v>7.6500000000000012E-2</v>
      </c>
      <c r="AET10" s="33">
        <v>7.6499999999999999E-2</v>
      </c>
      <c r="AEU10" s="33">
        <v>8.5289970653106728E-2</v>
      </c>
      <c r="AEV10" s="33">
        <v>8.5289970653106728E-2</v>
      </c>
      <c r="AEW10" s="33">
        <v>7.6500000000000012E-2</v>
      </c>
      <c r="AEX10" s="33">
        <v>7.6500000000000012E-2</v>
      </c>
      <c r="AEY10" s="33">
        <v>7.6499999999999999E-2</v>
      </c>
      <c r="AEZ10" s="33">
        <v>8.5289970653106728E-2</v>
      </c>
      <c r="AFA10" s="33">
        <v>8.5289970653106728E-2</v>
      </c>
      <c r="AFB10" s="33">
        <v>7.6500000000000012E-2</v>
      </c>
      <c r="AFC10" s="33">
        <v>7.6500000000000012E-2</v>
      </c>
      <c r="AFD10" s="33">
        <v>7.6499999999999999E-2</v>
      </c>
      <c r="AFE10" s="33">
        <v>8.5289970653106728E-2</v>
      </c>
      <c r="AFF10" s="33">
        <v>8.5289970653106728E-2</v>
      </c>
      <c r="AFG10" s="33">
        <v>7.6500000000000012E-2</v>
      </c>
      <c r="AFH10" s="33">
        <v>7.6500000000000012E-2</v>
      </c>
      <c r="AFI10" s="33">
        <v>7.6499999999999999E-2</v>
      </c>
      <c r="AFJ10" s="33">
        <v>8.5289970653106728E-2</v>
      </c>
      <c r="AFK10" s="33">
        <v>8.5289970653106728E-2</v>
      </c>
      <c r="AFL10" s="33">
        <v>7.6500000000000012E-2</v>
      </c>
      <c r="AFM10" s="33">
        <v>7.6500000000000012E-2</v>
      </c>
    </row>
    <row r="11" spans="1:1570">
      <c r="A11" s="33" t="s">
        <v>11</v>
      </c>
      <c r="B11" s="33">
        <f>FixedParams!B27</f>
        <v>7.6499999999999999E-2</v>
      </c>
      <c r="C11" s="33">
        <f>FixedParams!C27</f>
        <v>0.1579163879894796</v>
      </c>
      <c r="D11" s="34">
        <f t="shared" si="839"/>
        <v>0.1579163879894796</v>
      </c>
      <c r="F11" s="33">
        <v>7.6499999999999999E-2</v>
      </c>
      <c r="G11" s="33">
        <v>0.1579163879894796</v>
      </c>
      <c r="H11" s="33">
        <v>0.1579163879894796</v>
      </c>
      <c r="I11" s="33">
        <v>0.12231018749488354</v>
      </c>
      <c r="J11" s="33">
        <v>0.12231018749488354</v>
      </c>
      <c r="K11" s="33">
        <v>7.6499999999999999E-2</v>
      </c>
      <c r="L11" s="33">
        <v>0.15730415374640283</v>
      </c>
      <c r="M11" s="33">
        <v>0.15730415374640283</v>
      </c>
      <c r="N11" s="33">
        <v>0.1217188866197334</v>
      </c>
      <c r="O11" s="33">
        <v>0.1217188866197334</v>
      </c>
      <c r="P11" s="33">
        <v>7.6499999999999999E-2</v>
      </c>
      <c r="Q11" s="33">
        <v>0.15669228996413631</v>
      </c>
      <c r="R11" s="33">
        <v>0.15669228996413631</v>
      </c>
      <c r="S11" s="33">
        <v>0.12112792288599517</v>
      </c>
      <c r="T11" s="33">
        <v>0.12112792288599517</v>
      </c>
      <c r="U11" s="33">
        <v>7.6499999999999999E-2</v>
      </c>
      <c r="V11" s="33">
        <v>0.15608079605008873</v>
      </c>
      <c r="W11" s="33">
        <v>0.15608079605008873</v>
      </c>
      <c r="X11" s="33">
        <v>0.1205372957594506</v>
      </c>
      <c r="Y11" s="33">
        <v>0.1205372957594506</v>
      </c>
      <c r="Z11" s="33">
        <v>7.6499999999999999E-2</v>
      </c>
      <c r="AA11" s="33">
        <v>0.15546967141273438</v>
      </c>
      <c r="AB11" s="33">
        <v>0.15546967141273438</v>
      </c>
      <c r="AC11" s="33">
        <v>0.1199470047067912</v>
      </c>
      <c r="AD11" s="33">
        <v>0.1199470047067912</v>
      </c>
      <c r="AE11" s="33">
        <v>7.6499999999999999E-2</v>
      </c>
      <c r="AF11" s="33">
        <v>0.15485891546160935</v>
      </c>
      <c r="AG11" s="33">
        <v>0.15485891546160935</v>
      </c>
      <c r="AH11" s="33">
        <v>0.11935704919561463</v>
      </c>
      <c r="AI11" s="33">
        <v>0.11935704919561463</v>
      </c>
      <c r="AJ11" s="33">
        <v>7.6499999999999999E-2</v>
      </c>
      <c r="AK11" s="33">
        <v>0.15424852760730956</v>
      </c>
      <c r="AL11" s="33">
        <v>0.15424852760730956</v>
      </c>
      <c r="AM11" s="33">
        <v>0.11876742869442491</v>
      </c>
      <c r="AN11" s="33">
        <v>0.11876742869442491</v>
      </c>
      <c r="AO11" s="33">
        <v>7.6499999999999999E-2</v>
      </c>
      <c r="AP11" s="33">
        <v>0.15363850726148764</v>
      </c>
      <c r="AQ11" s="33">
        <v>0.15363850726148764</v>
      </c>
      <c r="AR11" s="33">
        <v>0.11817814267262783</v>
      </c>
      <c r="AS11" s="33">
        <v>0.11817814267262783</v>
      </c>
      <c r="AT11" s="33">
        <v>7.6499999999999999E-2</v>
      </c>
      <c r="AU11" s="33">
        <v>0.15302885383684983</v>
      </c>
      <c r="AV11" s="33">
        <v>0.15302885383684983</v>
      </c>
      <c r="AW11" s="33">
        <v>0.1175891906005293</v>
      </c>
      <c r="AX11" s="33">
        <v>0.1175891906005293</v>
      </c>
      <c r="AY11" s="33">
        <v>7.6499999999999999E-2</v>
      </c>
      <c r="AZ11" s="33">
        <v>0.15181064540720501</v>
      </c>
      <c r="BA11" s="33">
        <v>0.15181064540720501</v>
      </c>
      <c r="BB11" s="33">
        <v>0.11641228619113808</v>
      </c>
      <c r="BC11" s="33">
        <v>0.11641228619113808</v>
      </c>
      <c r="BD11" s="33">
        <v>7.6499999999999999E-2</v>
      </c>
      <c r="BE11" s="33">
        <v>0.1493786058775266</v>
      </c>
      <c r="BF11" s="33">
        <v>0.1493786058775266</v>
      </c>
      <c r="BG11" s="33">
        <v>0.11406246156155975</v>
      </c>
      <c r="BH11" s="33">
        <v>0.11406246156155975</v>
      </c>
      <c r="BI11" s="33">
        <v>7.6499999999999999E-2</v>
      </c>
      <c r="BJ11" s="33">
        <v>0.14695237179888965</v>
      </c>
      <c r="BK11" s="33">
        <v>0.14695237179888965</v>
      </c>
      <c r="BL11" s="33">
        <v>0.11171792121912305</v>
      </c>
      <c r="BM11" s="33">
        <v>0.11171792121912305</v>
      </c>
      <c r="BN11" s="33">
        <v>7.6499999999999999E-2</v>
      </c>
      <c r="BO11" s="33">
        <v>0.10495760100865126</v>
      </c>
      <c r="BP11" s="33">
        <v>0.10495760100865126</v>
      </c>
      <c r="BQ11" s="33">
        <v>8.7887082234294533E-2</v>
      </c>
      <c r="BR11" s="33">
        <v>8.7887082234294533E-2</v>
      </c>
      <c r="BS11" s="33">
        <v>7.6499999999999999E-2</v>
      </c>
      <c r="BT11" s="33">
        <v>0.10437605174491726</v>
      </c>
      <c r="BU11" s="33">
        <v>0.10437605174491726</v>
      </c>
      <c r="BV11" s="33">
        <v>8.7314838830855557E-2</v>
      </c>
      <c r="BW11" s="33">
        <v>8.7314838830855557E-2</v>
      </c>
      <c r="BX11" s="33">
        <v>7.6499999999999999E-2</v>
      </c>
      <c r="BY11" s="33">
        <v>0.10379482419369324</v>
      </c>
      <c r="BZ11" s="33">
        <v>0.10379482419369324</v>
      </c>
      <c r="CA11" s="33">
        <v>8.6742902449651549E-2</v>
      </c>
      <c r="CB11" s="33">
        <v>8.6742902449651549E-2</v>
      </c>
      <c r="CC11" s="33">
        <v>7.6499999999999999E-2</v>
      </c>
      <c r="CD11" s="33">
        <v>0.10321391784668155</v>
      </c>
      <c r="CE11" s="33">
        <v>0.10321391784668155</v>
      </c>
      <c r="CF11" s="33">
        <v>8.6171272606359484E-2</v>
      </c>
      <c r="CG11" s="33">
        <v>8.6171272606359484E-2</v>
      </c>
      <c r="CH11" s="33">
        <v>7.6499999999999999E-2</v>
      </c>
      <c r="CI11" s="33">
        <v>0.10263333219642545</v>
      </c>
      <c r="CJ11" s="33">
        <v>0.10263333219642545</v>
      </c>
      <c r="CK11" s="33">
        <v>8.5599948817433269E-2</v>
      </c>
      <c r="CL11" s="33">
        <v>8.5599948817433269E-2</v>
      </c>
      <c r="CM11" s="33">
        <v>7.6499999999999999E-2</v>
      </c>
      <c r="CN11" s="33">
        <v>0.10205306673630754</v>
      </c>
      <c r="CO11" s="33">
        <v>0.10205306673630754</v>
      </c>
      <c r="CP11" s="33">
        <v>8.5028930600103969E-2</v>
      </c>
      <c r="CQ11" s="33">
        <v>8.5028930600103969E-2</v>
      </c>
      <c r="CR11" s="33">
        <v>7.6499999999999999E-2</v>
      </c>
      <c r="CS11" s="33">
        <v>0.10147312096054772</v>
      </c>
      <c r="CT11" s="33">
        <v>0.10147312096054772</v>
      </c>
      <c r="CU11" s="33">
        <v>8.4458217472375585E-2</v>
      </c>
      <c r="CV11" s="33">
        <v>8.4458217472375585E-2</v>
      </c>
      <c r="CW11" s="33">
        <v>7.6499999999999999E-2</v>
      </c>
      <c r="CX11" s="33">
        <v>0.10089349436419881</v>
      </c>
      <c r="CY11" s="33">
        <v>0.10089349436419881</v>
      </c>
      <c r="CZ11" s="33">
        <v>8.38878089530255E-2</v>
      </c>
      <c r="DA11" s="33">
        <v>8.38878089530255E-2</v>
      </c>
      <c r="DB11" s="33">
        <v>7.6499999999999999E-2</v>
      </c>
      <c r="DC11" s="33">
        <v>0.10031418644314805</v>
      </c>
      <c r="DD11" s="33">
        <v>0.10031418644314805</v>
      </c>
      <c r="DE11" s="33">
        <v>8.3317704561600481E-2</v>
      </c>
      <c r="DF11" s="33">
        <v>8.3317704561600481E-2</v>
      </c>
      <c r="DG11" s="33">
        <v>7.6499999999999999E-2</v>
      </c>
      <c r="DH11" s="33">
        <v>9.9156524614635311E-2</v>
      </c>
      <c r="DI11" s="33">
        <v>9.9156524614635311E-2</v>
      </c>
      <c r="DJ11" s="33">
        <v>8.2178406244550528E-2</v>
      </c>
      <c r="DK11" s="33">
        <v>8.2178406244550528E-2</v>
      </c>
      <c r="DL11" s="33">
        <v>7.6499999999999999E-2</v>
      </c>
      <c r="DM11" s="33">
        <v>9.6845002972076433E-2</v>
      </c>
      <c r="DN11" s="33">
        <v>9.6845002972076433E-2</v>
      </c>
      <c r="DO11" s="33">
        <v>7.9903438090612289E-2</v>
      </c>
      <c r="DP11" s="33">
        <v>7.9903438090612289E-2</v>
      </c>
      <c r="DQ11" s="33">
        <v>7.6499999999999999E-2</v>
      </c>
      <c r="DR11" s="33">
        <v>9.4538524059863072E-2</v>
      </c>
      <c r="DS11" s="33">
        <v>9.4538524059863072E-2</v>
      </c>
      <c r="DT11" s="33">
        <v>7.7633282530067627E-2</v>
      </c>
      <c r="DU11" s="33">
        <v>7.7633282530067627E-2</v>
      </c>
      <c r="DV11" s="33">
        <v>7.6499999999999999E-2</v>
      </c>
      <c r="DW11" s="33">
        <v>0.1579163879894796</v>
      </c>
      <c r="DX11" s="33">
        <v>0.1579163879894796</v>
      </c>
      <c r="DY11" s="33">
        <v>0.12231018749488354</v>
      </c>
      <c r="DZ11" s="33">
        <v>0.12231018749488354</v>
      </c>
      <c r="EA11" s="33">
        <v>7.6499999999999999E-2</v>
      </c>
      <c r="EB11" s="33">
        <v>0.15730415374640283</v>
      </c>
      <c r="EC11" s="33">
        <v>0.15730415374640283</v>
      </c>
      <c r="ED11" s="33">
        <v>0.1217188866197334</v>
      </c>
      <c r="EE11" s="33">
        <v>0.1217188866197334</v>
      </c>
      <c r="EF11" s="33">
        <v>7.6499999999999999E-2</v>
      </c>
      <c r="EG11" s="33">
        <v>0.15669228996413631</v>
      </c>
      <c r="EH11" s="33">
        <v>0.15669228996413631</v>
      </c>
      <c r="EI11" s="33">
        <v>0.12112792288599517</v>
      </c>
      <c r="EJ11" s="33">
        <v>0.12112792288599517</v>
      </c>
      <c r="EK11" s="33">
        <v>7.6499999999999999E-2</v>
      </c>
      <c r="EL11" s="33">
        <v>0.15608079605008873</v>
      </c>
      <c r="EM11" s="33">
        <v>0.15608079605008873</v>
      </c>
      <c r="EN11" s="33">
        <v>0.1205372957594506</v>
      </c>
      <c r="EO11" s="33">
        <v>0.1205372957594506</v>
      </c>
      <c r="EP11" s="33">
        <v>7.6499999999999999E-2</v>
      </c>
      <c r="EQ11" s="33">
        <v>0.15546967141273438</v>
      </c>
      <c r="ER11" s="33">
        <v>0.15546967141273438</v>
      </c>
      <c r="ES11" s="33">
        <v>0.1199470047067912</v>
      </c>
      <c r="ET11" s="33">
        <v>0.1199470047067912</v>
      </c>
      <c r="EU11" s="33">
        <v>7.6499999999999999E-2</v>
      </c>
      <c r="EV11" s="33">
        <v>0.15485891546160935</v>
      </c>
      <c r="EW11" s="33">
        <v>0.15485891546160935</v>
      </c>
      <c r="EX11" s="33">
        <v>0.11935704919561463</v>
      </c>
      <c r="EY11" s="33">
        <v>0.11935704919561463</v>
      </c>
      <c r="EZ11" s="33">
        <v>7.6499999999999999E-2</v>
      </c>
      <c r="FA11" s="33">
        <v>0.15424852760730956</v>
      </c>
      <c r="FB11" s="33">
        <v>0.15424852760730956</v>
      </c>
      <c r="FC11" s="33">
        <v>0.11876742869442491</v>
      </c>
      <c r="FD11" s="33">
        <v>0.11876742869442491</v>
      </c>
      <c r="FE11" s="33">
        <v>7.6499999999999999E-2</v>
      </c>
      <c r="FF11" s="33">
        <v>0.15363850726148764</v>
      </c>
      <c r="FG11" s="33">
        <v>0.15363850726148764</v>
      </c>
      <c r="FH11" s="33">
        <v>0.11817814267262783</v>
      </c>
      <c r="FI11" s="33">
        <v>0.11817814267262783</v>
      </c>
      <c r="FJ11" s="33">
        <v>7.6499999999999999E-2</v>
      </c>
      <c r="FK11" s="33">
        <v>0.15302885383684983</v>
      </c>
      <c r="FL11" s="33">
        <v>0.15302885383684983</v>
      </c>
      <c r="FM11" s="33">
        <v>0.1175891906005293</v>
      </c>
      <c r="FN11" s="33">
        <v>0.1175891906005293</v>
      </c>
      <c r="FO11" s="33">
        <v>7.6499999999999999E-2</v>
      </c>
      <c r="FP11" s="33">
        <v>0.15181064540720501</v>
      </c>
      <c r="FQ11" s="33">
        <v>0.15181064540720501</v>
      </c>
      <c r="FR11" s="33">
        <v>0.11641228619113808</v>
      </c>
      <c r="FS11" s="33">
        <v>0.11641228619113808</v>
      </c>
      <c r="FT11" s="33">
        <v>7.6499999999999999E-2</v>
      </c>
      <c r="FU11" s="33">
        <v>0.1493786058775266</v>
      </c>
      <c r="FV11" s="33">
        <v>0.1493786058775266</v>
      </c>
      <c r="FW11" s="33">
        <v>0.11406246156155975</v>
      </c>
      <c r="FX11" s="33">
        <v>0.11406246156155975</v>
      </c>
      <c r="FY11" s="33">
        <v>7.6499999999999999E-2</v>
      </c>
      <c r="FZ11" s="33">
        <v>0.14695237179888965</v>
      </c>
      <c r="GA11" s="33">
        <v>0.14695237179888965</v>
      </c>
      <c r="GB11" s="33">
        <v>0.11171792121912305</v>
      </c>
      <c r="GC11" s="33">
        <v>0.11171792121912305</v>
      </c>
      <c r="GD11" s="33">
        <v>7.6499999999999999E-2</v>
      </c>
      <c r="GE11" s="33">
        <v>0.10495760100865126</v>
      </c>
      <c r="GF11" s="33">
        <v>0.10495760100865126</v>
      </c>
      <c r="GG11" s="33">
        <v>8.7887082234294533E-2</v>
      </c>
      <c r="GH11" s="33">
        <v>8.7887082234294533E-2</v>
      </c>
      <c r="GI11" s="33">
        <v>7.6499999999999999E-2</v>
      </c>
      <c r="GJ11" s="33">
        <v>0.10437605174491726</v>
      </c>
      <c r="GK11" s="33">
        <v>0.10437605174491726</v>
      </c>
      <c r="GL11" s="33">
        <v>8.7314838830855557E-2</v>
      </c>
      <c r="GM11" s="33">
        <v>8.7314838830855557E-2</v>
      </c>
      <c r="GN11" s="33">
        <v>7.6499999999999999E-2</v>
      </c>
      <c r="GO11" s="33">
        <v>0.10379482419369324</v>
      </c>
      <c r="GP11" s="33">
        <v>0.10379482419369324</v>
      </c>
      <c r="GQ11" s="33">
        <v>8.6742902449651549E-2</v>
      </c>
      <c r="GR11" s="33">
        <v>8.6742902449651549E-2</v>
      </c>
      <c r="GS11" s="33">
        <v>7.6499999999999999E-2</v>
      </c>
      <c r="GT11" s="33">
        <v>0.10321391784668155</v>
      </c>
      <c r="GU11" s="33">
        <v>0.10321391784668155</v>
      </c>
      <c r="GV11" s="33">
        <v>8.6171272606359484E-2</v>
      </c>
      <c r="GW11" s="33">
        <v>8.6171272606359484E-2</v>
      </c>
      <c r="GX11" s="33">
        <v>7.6499999999999999E-2</v>
      </c>
      <c r="GY11" s="33">
        <v>0.10263333219642545</v>
      </c>
      <c r="GZ11" s="33">
        <v>0.10263333219642545</v>
      </c>
      <c r="HA11" s="33">
        <v>8.5599948817433269E-2</v>
      </c>
      <c r="HB11" s="33">
        <v>8.5599948817433269E-2</v>
      </c>
      <c r="HC11" s="33">
        <v>7.6499999999999999E-2</v>
      </c>
      <c r="HD11" s="33">
        <v>0.10205306673630754</v>
      </c>
      <c r="HE11" s="33">
        <v>0.10205306673630754</v>
      </c>
      <c r="HF11" s="33">
        <v>8.5028930600103969E-2</v>
      </c>
      <c r="HG11" s="33">
        <v>8.5028930600103969E-2</v>
      </c>
      <c r="HH11" s="33">
        <v>7.6499999999999999E-2</v>
      </c>
      <c r="HI11" s="33">
        <v>0.10147312096054772</v>
      </c>
      <c r="HJ11" s="33">
        <v>0.10147312096054772</v>
      </c>
      <c r="HK11" s="33">
        <v>8.4458217472375585E-2</v>
      </c>
      <c r="HL11" s="33">
        <v>8.4458217472375585E-2</v>
      </c>
      <c r="HM11" s="33">
        <v>7.6499999999999999E-2</v>
      </c>
      <c r="HN11" s="33">
        <v>0.10089349436419881</v>
      </c>
      <c r="HO11" s="33">
        <v>0.10089349436419881</v>
      </c>
      <c r="HP11" s="33">
        <v>8.38878089530255E-2</v>
      </c>
      <c r="HQ11" s="33">
        <v>8.38878089530255E-2</v>
      </c>
      <c r="HR11" s="33">
        <v>7.6499999999999999E-2</v>
      </c>
      <c r="HS11" s="33">
        <v>0.10031418644314805</v>
      </c>
      <c r="HT11" s="33">
        <v>0.10031418644314805</v>
      </c>
      <c r="HU11" s="33">
        <v>8.3317704561600481E-2</v>
      </c>
      <c r="HV11" s="33">
        <v>8.3317704561600481E-2</v>
      </c>
      <c r="HW11" s="33">
        <v>7.6499999999999999E-2</v>
      </c>
      <c r="HX11" s="33">
        <v>9.9156524614635311E-2</v>
      </c>
      <c r="HY11" s="33">
        <v>9.9156524614635311E-2</v>
      </c>
      <c r="HZ11" s="33">
        <v>8.2178406244550528E-2</v>
      </c>
      <c r="IA11" s="33">
        <v>8.2178406244550528E-2</v>
      </c>
      <c r="IB11" s="33">
        <v>7.6499999999999999E-2</v>
      </c>
      <c r="IC11" s="33">
        <v>9.6845002972076433E-2</v>
      </c>
      <c r="ID11" s="33">
        <v>9.6845002972076433E-2</v>
      </c>
      <c r="IE11" s="33">
        <v>7.9903438090612289E-2</v>
      </c>
      <c r="IF11" s="33">
        <v>7.9903438090612289E-2</v>
      </c>
      <c r="IG11" s="33">
        <v>7.6499999999999999E-2</v>
      </c>
      <c r="IH11" s="33">
        <v>9.4538524059863072E-2</v>
      </c>
      <c r="II11" s="33">
        <v>9.4538524059863072E-2</v>
      </c>
      <c r="IJ11" s="33">
        <v>7.7633282530067627E-2</v>
      </c>
      <c r="IK11" s="33">
        <v>7.7633282530067627E-2</v>
      </c>
      <c r="IL11" s="33">
        <v>7.6499999999999999E-2</v>
      </c>
      <c r="IM11" s="33">
        <v>0.1579163879894796</v>
      </c>
      <c r="IN11" s="33">
        <v>0.1579163879894796</v>
      </c>
      <c r="IO11" s="33">
        <v>0.12231018749488354</v>
      </c>
      <c r="IP11" s="33">
        <v>0.12231018749488354</v>
      </c>
      <c r="IQ11" s="33">
        <v>7.6499999999999999E-2</v>
      </c>
      <c r="IR11" s="33">
        <v>0.15730415374640283</v>
      </c>
      <c r="IS11" s="33">
        <v>0.15730415374640283</v>
      </c>
      <c r="IT11" s="33">
        <v>0.1217188866197334</v>
      </c>
      <c r="IU11" s="33">
        <v>0.1217188866197334</v>
      </c>
      <c r="IV11" s="33">
        <v>7.6499999999999999E-2</v>
      </c>
      <c r="IW11" s="33">
        <v>0.15669228996413631</v>
      </c>
      <c r="IX11" s="33">
        <v>0.15669228996413631</v>
      </c>
      <c r="IY11" s="33">
        <v>0.12112792288599517</v>
      </c>
      <c r="IZ11" s="33">
        <v>0.12112792288599517</v>
      </c>
      <c r="JA11" s="33">
        <v>7.6499999999999999E-2</v>
      </c>
      <c r="JB11" s="33">
        <v>0.15608079605008873</v>
      </c>
      <c r="JC11" s="33">
        <v>0.15608079605008873</v>
      </c>
      <c r="JD11" s="33">
        <v>0.1205372957594506</v>
      </c>
      <c r="JE11" s="33">
        <v>0.1205372957594506</v>
      </c>
      <c r="JF11" s="33">
        <v>7.6499999999999999E-2</v>
      </c>
      <c r="JG11" s="33">
        <v>0.15546967141273438</v>
      </c>
      <c r="JH11" s="33">
        <v>0.15546967141273438</v>
      </c>
      <c r="JI11" s="33">
        <v>0.1199470047067912</v>
      </c>
      <c r="JJ11" s="33">
        <v>0.1199470047067912</v>
      </c>
      <c r="JK11" s="33">
        <v>7.6499999999999999E-2</v>
      </c>
      <c r="JL11" s="33">
        <v>0.15485891546160935</v>
      </c>
      <c r="JM11" s="33">
        <v>0.15485891546160935</v>
      </c>
      <c r="JN11" s="33">
        <v>0.11935704919561463</v>
      </c>
      <c r="JO11" s="33">
        <v>0.11935704919561463</v>
      </c>
      <c r="JP11" s="33">
        <v>7.6499999999999999E-2</v>
      </c>
      <c r="JQ11" s="33">
        <v>0.15424852760730956</v>
      </c>
      <c r="JR11" s="33">
        <v>0.15424852760730956</v>
      </c>
      <c r="JS11" s="33">
        <v>0.11876742869442491</v>
      </c>
      <c r="JT11" s="33">
        <v>0.11876742869442491</v>
      </c>
      <c r="JU11" s="33">
        <v>7.6499999999999999E-2</v>
      </c>
      <c r="JV11" s="33">
        <v>0.15363850726148764</v>
      </c>
      <c r="JW11" s="33">
        <v>0.15363850726148764</v>
      </c>
      <c r="JX11" s="33">
        <v>0.11817814267262783</v>
      </c>
      <c r="JY11" s="33">
        <v>0.11817814267262783</v>
      </c>
      <c r="JZ11" s="33">
        <v>7.6499999999999999E-2</v>
      </c>
      <c r="KA11" s="33">
        <v>0.15302885383684983</v>
      </c>
      <c r="KB11" s="33">
        <v>0.15302885383684983</v>
      </c>
      <c r="KC11" s="33">
        <v>0.1175891906005293</v>
      </c>
      <c r="KD11" s="33">
        <v>0.1175891906005293</v>
      </c>
      <c r="KE11" s="33">
        <v>7.6499999999999999E-2</v>
      </c>
      <c r="KF11" s="33">
        <v>0.15181064540720501</v>
      </c>
      <c r="KG11" s="33">
        <v>0.15181064540720501</v>
      </c>
      <c r="KH11" s="33">
        <v>0.11641228619113808</v>
      </c>
      <c r="KI11" s="33">
        <v>0.11641228619113808</v>
      </c>
      <c r="KJ11" s="33">
        <v>7.6499999999999999E-2</v>
      </c>
      <c r="KK11" s="33">
        <v>0.1493786058775266</v>
      </c>
      <c r="KL11" s="33">
        <v>0.1493786058775266</v>
      </c>
      <c r="KM11" s="33">
        <v>0.11406246156155975</v>
      </c>
      <c r="KN11" s="33">
        <v>0.11406246156155975</v>
      </c>
      <c r="KO11" s="33">
        <v>7.6499999999999999E-2</v>
      </c>
      <c r="KP11" s="33">
        <v>0.14695237179888965</v>
      </c>
      <c r="KQ11" s="33">
        <v>0.14695237179888965</v>
      </c>
      <c r="KR11" s="33">
        <v>0.11171792121912305</v>
      </c>
      <c r="KS11" s="33">
        <v>0.11171792121912305</v>
      </c>
      <c r="KT11" s="33">
        <v>7.6499999999999999E-2</v>
      </c>
      <c r="KU11" s="33">
        <v>0.10495760100865126</v>
      </c>
      <c r="KV11" s="33">
        <v>0.10495760100865126</v>
      </c>
      <c r="KW11" s="33">
        <v>8.7887082234294533E-2</v>
      </c>
      <c r="KX11" s="33">
        <v>8.7887082234294533E-2</v>
      </c>
      <c r="KY11" s="33">
        <v>7.6499999999999999E-2</v>
      </c>
      <c r="KZ11" s="33">
        <v>0.10437605174491726</v>
      </c>
      <c r="LA11" s="33">
        <v>0.10437605174491726</v>
      </c>
      <c r="LB11" s="33">
        <v>8.7314838830855557E-2</v>
      </c>
      <c r="LC11" s="33">
        <v>8.7314838830855557E-2</v>
      </c>
      <c r="LD11" s="33">
        <v>7.6499999999999999E-2</v>
      </c>
      <c r="LE11" s="33">
        <v>0.10379482419369324</v>
      </c>
      <c r="LF11" s="33">
        <v>0.10379482419369324</v>
      </c>
      <c r="LG11" s="33">
        <v>8.6742902449651549E-2</v>
      </c>
      <c r="LH11" s="33">
        <v>8.6742902449651549E-2</v>
      </c>
      <c r="LI11" s="33">
        <v>7.6499999999999999E-2</v>
      </c>
      <c r="LJ11" s="33">
        <v>0.10321391784668155</v>
      </c>
      <c r="LK11" s="33">
        <v>0.10321391784668155</v>
      </c>
      <c r="LL11" s="33">
        <v>8.6171272606359484E-2</v>
      </c>
      <c r="LM11" s="33">
        <v>8.6171272606359484E-2</v>
      </c>
      <c r="LN11" s="33">
        <v>7.6499999999999999E-2</v>
      </c>
      <c r="LO11" s="33">
        <v>0.10263333219642545</v>
      </c>
      <c r="LP11" s="33">
        <v>0.10263333219642545</v>
      </c>
      <c r="LQ11" s="33">
        <v>8.5599948817433269E-2</v>
      </c>
      <c r="LR11" s="33">
        <v>8.5599948817433269E-2</v>
      </c>
      <c r="LS11" s="33">
        <v>7.6499999999999999E-2</v>
      </c>
      <c r="LT11" s="33">
        <v>0.10205306673630754</v>
      </c>
      <c r="LU11" s="33">
        <v>0.10205306673630754</v>
      </c>
      <c r="LV11" s="33">
        <v>8.5028930600103969E-2</v>
      </c>
      <c r="LW11" s="33">
        <v>8.5028930600103969E-2</v>
      </c>
      <c r="LX11" s="33">
        <v>7.6499999999999999E-2</v>
      </c>
      <c r="LY11" s="33">
        <v>0.10147312096054772</v>
      </c>
      <c r="LZ11" s="33">
        <v>0.10147312096054772</v>
      </c>
      <c r="MA11" s="33">
        <v>8.4458217472375585E-2</v>
      </c>
      <c r="MB11" s="33">
        <v>8.4458217472375585E-2</v>
      </c>
      <c r="MC11" s="33">
        <v>7.6499999999999999E-2</v>
      </c>
      <c r="MD11" s="33">
        <v>0.10089349436419881</v>
      </c>
      <c r="ME11" s="33">
        <v>0.10089349436419881</v>
      </c>
      <c r="MF11" s="33">
        <v>8.38878089530255E-2</v>
      </c>
      <c r="MG11" s="33">
        <v>8.38878089530255E-2</v>
      </c>
      <c r="MH11" s="33">
        <v>7.6499999999999999E-2</v>
      </c>
      <c r="MI11" s="33">
        <v>0.10031418644314805</v>
      </c>
      <c r="MJ11" s="33">
        <v>0.10031418644314805</v>
      </c>
      <c r="MK11" s="33">
        <v>8.3317704561600481E-2</v>
      </c>
      <c r="ML11" s="33">
        <v>8.3317704561600481E-2</v>
      </c>
      <c r="MM11" s="33">
        <v>7.6499999999999999E-2</v>
      </c>
      <c r="MN11" s="33">
        <v>9.9156524614635311E-2</v>
      </c>
      <c r="MO11" s="33">
        <v>9.9156524614635311E-2</v>
      </c>
      <c r="MP11" s="33">
        <v>8.2178406244550528E-2</v>
      </c>
      <c r="MQ11" s="33">
        <v>8.2178406244550528E-2</v>
      </c>
      <c r="MR11" s="33">
        <v>7.6499999999999999E-2</v>
      </c>
      <c r="MS11" s="33">
        <v>9.6845002972076433E-2</v>
      </c>
      <c r="MT11" s="33">
        <v>9.6845002972076433E-2</v>
      </c>
      <c r="MU11" s="33">
        <v>7.9903438090612289E-2</v>
      </c>
      <c r="MV11" s="33">
        <v>7.9903438090612289E-2</v>
      </c>
      <c r="MW11" s="33">
        <v>7.6499999999999999E-2</v>
      </c>
      <c r="MX11" s="33">
        <v>9.4538524059863072E-2</v>
      </c>
      <c r="MY11" s="33">
        <v>9.4538524059863072E-2</v>
      </c>
      <c r="MZ11" s="33">
        <v>7.7633282530067627E-2</v>
      </c>
      <c r="NA11" s="33">
        <v>7.7633282530067627E-2</v>
      </c>
      <c r="NB11" s="33">
        <v>7.6499999999999999E-2</v>
      </c>
      <c r="NC11" s="33">
        <v>0.1579163879894796</v>
      </c>
      <c r="ND11" s="33">
        <v>0.1579163879894796</v>
      </c>
      <c r="NE11" s="33">
        <v>0.12231018749488354</v>
      </c>
      <c r="NF11" s="33">
        <v>0.12231018749488354</v>
      </c>
      <c r="NG11" s="33">
        <v>7.6499999999999999E-2</v>
      </c>
      <c r="NH11" s="33">
        <v>0.15730415374640283</v>
      </c>
      <c r="NI11" s="33">
        <v>0.15730415374640283</v>
      </c>
      <c r="NJ11" s="33">
        <v>0.1217188866197334</v>
      </c>
      <c r="NK11" s="33">
        <v>0.1217188866197334</v>
      </c>
      <c r="NL11" s="33">
        <v>7.6499999999999999E-2</v>
      </c>
      <c r="NM11" s="33">
        <v>0.15669228996413631</v>
      </c>
      <c r="NN11" s="33">
        <v>0.15669228996413631</v>
      </c>
      <c r="NO11" s="33">
        <v>0.12112792288599517</v>
      </c>
      <c r="NP11" s="33">
        <v>0.12112792288599517</v>
      </c>
      <c r="NQ11" s="33">
        <v>7.6499999999999999E-2</v>
      </c>
      <c r="NR11" s="33">
        <v>0.15608079605008873</v>
      </c>
      <c r="NS11" s="33">
        <v>0.15608079605008873</v>
      </c>
      <c r="NT11" s="33">
        <v>0.1205372957594506</v>
      </c>
      <c r="NU11" s="33">
        <v>0.1205372957594506</v>
      </c>
      <c r="NV11" s="33">
        <v>7.6499999999999999E-2</v>
      </c>
      <c r="NW11" s="33">
        <v>0.15546967141273438</v>
      </c>
      <c r="NX11" s="33">
        <v>0.15546967141273438</v>
      </c>
      <c r="NY11" s="33">
        <v>0.1199470047067912</v>
      </c>
      <c r="NZ11" s="33">
        <v>0.1199470047067912</v>
      </c>
      <c r="OA11" s="33">
        <v>7.6499999999999999E-2</v>
      </c>
      <c r="OB11" s="33">
        <v>0.15485891546160935</v>
      </c>
      <c r="OC11" s="33">
        <v>0.15485891546160935</v>
      </c>
      <c r="OD11" s="33">
        <v>0.11935704919561463</v>
      </c>
      <c r="OE11" s="33">
        <v>0.11935704919561463</v>
      </c>
      <c r="OF11" s="33">
        <v>7.6499999999999999E-2</v>
      </c>
      <c r="OG11" s="33">
        <v>0.15424852760730956</v>
      </c>
      <c r="OH11" s="33">
        <v>0.15424852760730956</v>
      </c>
      <c r="OI11" s="33">
        <v>0.11876742869442491</v>
      </c>
      <c r="OJ11" s="33">
        <v>0.11876742869442491</v>
      </c>
      <c r="OK11" s="33">
        <v>7.6499999999999999E-2</v>
      </c>
      <c r="OL11" s="33">
        <v>0.15363850726148764</v>
      </c>
      <c r="OM11" s="33">
        <v>0.15363850726148764</v>
      </c>
      <c r="ON11" s="33">
        <v>0.11817814267262783</v>
      </c>
      <c r="OO11" s="33">
        <v>0.11817814267262783</v>
      </c>
      <c r="OP11" s="33">
        <v>7.6499999999999999E-2</v>
      </c>
      <c r="OQ11" s="33">
        <v>0.15302885383684983</v>
      </c>
      <c r="OR11" s="33">
        <v>0.15302885383684983</v>
      </c>
      <c r="OS11" s="33">
        <v>0.1175891906005293</v>
      </c>
      <c r="OT11" s="33">
        <v>0.1175891906005293</v>
      </c>
      <c r="OU11" s="33">
        <v>7.6499999999999999E-2</v>
      </c>
      <c r="OV11" s="33">
        <v>0.15181064540720501</v>
      </c>
      <c r="OW11" s="33">
        <v>0.15181064540720501</v>
      </c>
      <c r="OX11" s="33">
        <v>0.11641228619113808</v>
      </c>
      <c r="OY11" s="33">
        <v>0.11641228619113808</v>
      </c>
      <c r="OZ11" s="33">
        <v>7.6499999999999999E-2</v>
      </c>
      <c r="PA11" s="33">
        <v>0.1493786058775266</v>
      </c>
      <c r="PB11" s="33">
        <v>0.1493786058775266</v>
      </c>
      <c r="PC11" s="33">
        <v>0.11406246156155975</v>
      </c>
      <c r="PD11" s="33">
        <v>0.11406246156155975</v>
      </c>
      <c r="PE11" s="33">
        <v>7.6499999999999999E-2</v>
      </c>
      <c r="PF11" s="33">
        <v>0.14695237179888965</v>
      </c>
      <c r="PG11" s="33">
        <v>0.14695237179888965</v>
      </c>
      <c r="PH11" s="33">
        <v>0.11171792121912305</v>
      </c>
      <c r="PI11" s="33">
        <v>0.11171792121912305</v>
      </c>
      <c r="PJ11" s="33">
        <v>7.6499999999999999E-2</v>
      </c>
      <c r="PK11" s="33">
        <v>0.10495760100865126</v>
      </c>
      <c r="PL11" s="33">
        <v>0.10495760100865126</v>
      </c>
      <c r="PM11" s="33">
        <v>8.7887082234294533E-2</v>
      </c>
      <c r="PN11" s="33">
        <v>8.7887082234294533E-2</v>
      </c>
      <c r="PO11" s="33">
        <v>7.6499999999999999E-2</v>
      </c>
      <c r="PP11" s="33">
        <v>0.10437605174491726</v>
      </c>
      <c r="PQ11" s="33">
        <v>0.10437605174491726</v>
      </c>
      <c r="PR11" s="33">
        <v>8.7314838830855557E-2</v>
      </c>
      <c r="PS11" s="33">
        <v>8.7314838830855557E-2</v>
      </c>
      <c r="PT11" s="33">
        <v>7.6499999999999999E-2</v>
      </c>
      <c r="PU11" s="33">
        <v>0.10379482419369324</v>
      </c>
      <c r="PV11" s="33">
        <v>0.10379482419369324</v>
      </c>
      <c r="PW11" s="33">
        <v>8.6742902449651549E-2</v>
      </c>
      <c r="PX11" s="33">
        <v>8.6742902449651549E-2</v>
      </c>
      <c r="PY11" s="33">
        <v>7.6499999999999999E-2</v>
      </c>
      <c r="PZ11" s="33">
        <v>0.10321391784668155</v>
      </c>
      <c r="QA11" s="33">
        <v>0.10321391784668155</v>
      </c>
      <c r="QB11" s="33">
        <v>8.6171272606359484E-2</v>
      </c>
      <c r="QC11" s="33">
        <v>8.6171272606359484E-2</v>
      </c>
      <c r="QD11" s="33">
        <v>7.6499999999999999E-2</v>
      </c>
      <c r="QE11" s="33">
        <v>0.10263333219642545</v>
      </c>
      <c r="QF11" s="33">
        <v>0.10263333219642545</v>
      </c>
      <c r="QG11" s="33">
        <v>8.5599948817433269E-2</v>
      </c>
      <c r="QH11" s="33">
        <v>8.5599948817433269E-2</v>
      </c>
      <c r="QI11" s="33">
        <v>7.6499999999999999E-2</v>
      </c>
      <c r="QJ11" s="33">
        <v>0.10205306673630754</v>
      </c>
      <c r="QK11" s="33">
        <v>0.10205306673630754</v>
      </c>
      <c r="QL11" s="33">
        <v>8.5028930600103969E-2</v>
      </c>
      <c r="QM11" s="33">
        <v>8.5028930600103969E-2</v>
      </c>
      <c r="QN11" s="33">
        <v>7.6499999999999999E-2</v>
      </c>
      <c r="QO11" s="33">
        <v>0.10147312096054772</v>
      </c>
      <c r="QP11" s="33">
        <v>0.10147312096054772</v>
      </c>
      <c r="QQ11" s="33">
        <v>8.4458217472375585E-2</v>
      </c>
      <c r="QR11" s="33">
        <v>8.4458217472375585E-2</v>
      </c>
      <c r="QS11" s="33">
        <v>7.6499999999999999E-2</v>
      </c>
      <c r="QT11" s="33">
        <v>0.10089349436419881</v>
      </c>
      <c r="QU11" s="33">
        <v>0.10089349436419881</v>
      </c>
      <c r="QV11" s="33">
        <v>8.38878089530255E-2</v>
      </c>
      <c r="QW11" s="33">
        <v>8.38878089530255E-2</v>
      </c>
      <c r="QX11" s="33">
        <v>7.6499999999999999E-2</v>
      </c>
      <c r="QY11" s="33">
        <v>0.10031418644314805</v>
      </c>
      <c r="QZ11" s="33">
        <v>0.10031418644314805</v>
      </c>
      <c r="RA11" s="33">
        <v>8.3317704561600481E-2</v>
      </c>
      <c r="RB11" s="33">
        <v>8.3317704561600481E-2</v>
      </c>
      <c r="RC11" s="33">
        <v>7.6499999999999999E-2</v>
      </c>
      <c r="RD11" s="33">
        <v>9.9156524614635311E-2</v>
      </c>
      <c r="RE11" s="33">
        <v>9.9156524614635311E-2</v>
      </c>
      <c r="RF11" s="33">
        <v>8.2178406244550528E-2</v>
      </c>
      <c r="RG11" s="33">
        <v>8.2178406244550528E-2</v>
      </c>
      <c r="RH11" s="33">
        <v>7.6499999999999999E-2</v>
      </c>
      <c r="RI11" s="33">
        <v>9.6845002972076433E-2</v>
      </c>
      <c r="RJ11" s="33">
        <v>9.6845002972076433E-2</v>
      </c>
      <c r="RK11" s="33">
        <v>7.9903438090612289E-2</v>
      </c>
      <c r="RL11" s="33">
        <v>7.9903438090612289E-2</v>
      </c>
      <c r="RM11" s="33">
        <v>7.6499999999999999E-2</v>
      </c>
      <c r="RN11" s="33">
        <v>9.4538524059863072E-2</v>
      </c>
      <c r="RO11" s="33">
        <v>9.4538524059863072E-2</v>
      </c>
      <c r="RP11" s="33">
        <v>7.7633282530067627E-2</v>
      </c>
      <c r="RQ11" s="33">
        <v>7.7633282530067627E-2</v>
      </c>
      <c r="RR11" s="33">
        <v>7.6499999999999999E-2</v>
      </c>
      <c r="RS11" s="33">
        <v>0.1579163879894796</v>
      </c>
      <c r="RT11" s="33">
        <v>0.1579163879894796</v>
      </c>
      <c r="RU11" s="33">
        <v>0.12231018749488354</v>
      </c>
      <c r="RV11" s="33">
        <v>0.12231018749488354</v>
      </c>
      <c r="RW11" s="33">
        <v>7.6499999999999999E-2</v>
      </c>
      <c r="RX11" s="33">
        <v>0.15730415374640283</v>
      </c>
      <c r="RY11" s="33">
        <v>0.15730415374640283</v>
      </c>
      <c r="RZ11" s="33">
        <v>0.1217188866197334</v>
      </c>
      <c r="SA11" s="33">
        <v>0.1217188866197334</v>
      </c>
      <c r="SB11" s="33">
        <v>7.6499999999999999E-2</v>
      </c>
      <c r="SC11" s="33">
        <v>0.15669228996413631</v>
      </c>
      <c r="SD11" s="33">
        <v>0.15669228996413631</v>
      </c>
      <c r="SE11" s="33">
        <v>0.12112792288599517</v>
      </c>
      <c r="SF11" s="33">
        <v>0.12112792288599517</v>
      </c>
      <c r="SG11" s="33">
        <v>7.6499999999999999E-2</v>
      </c>
      <c r="SH11" s="33">
        <v>0.15608079605008873</v>
      </c>
      <c r="SI11" s="33">
        <v>0.15608079605008873</v>
      </c>
      <c r="SJ11" s="33">
        <v>0.1205372957594506</v>
      </c>
      <c r="SK11" s="33">
        <v>0.1205372957594506</v>
      </c>
      <c r="SL11" s="33">
        <v>7.6499999999999999E-2</v>
      </c>
      <c r="SM11" s="33">
        <v>0.15546967141273438</v>
      </c>
      <c r="SN11" s="33">
        <v>0.15546967141273438</v>
      </c>
      <c r="SO11" s="33">
        <v>0.1199470047067912</v>
      </c>
      <c r="SP11" s="33">
        <v>0.1199470047067912</v>
      </c>
      <c r="SQ11" s="33">
        <v>7.6499999999999999E-2</v>
      </c>
      <c r="SR11" s="33">
        <v>0.15485891546160935</v>
      </c>
      <c r="SS11" s="33">
        <v>0.15485891546160935</v>
      </c>
      <c r="ST11" s="33">
        <v>0.11935704919561463</v>
      </c>
      <c r="SU11" s="33">
        <v>0.11935704919561463</v>
      </c>
      <c r="SV11" s="33">
        <v>7.6499999999999999E-2</v>
      </c>
      <c r="SW11" s="33">
        <v>0.15424852760730956</v>
      </c>
      <c r="SX11" s="33">
        <v>0.15424852760730956</v>
      </c>
      <c r="SY11" s="33">
        <v>0.11876742869442491</v>
      </c>
      <c r="SZ11" s="33">
        <v>0.11876742869442491</v>
      </c>
      <c r="TA11" s="33">
        <v>7.6499999999999999E-2</v>
      </c>
      <c r="TB11" s="33">
        <v>0.15363850726148764</v>
      </c>
      <c r="TC11" s="33">
        <v>0.15363850726148764</v>
      </c>
      <c r="TD11" s="33">
        <v>0.11817814267262783</v>
      </c>
      <c r="TE11" s="33">
        <v>0.11817814267262783</v>
      </c>
      <c r="TF11" s="33">
        <v>7.6499999999999999E-2</v>
      </c>
      <c r="TG11" s="33">
        <v>0.15302885383684983</v>
      </c>
      <c r="TH11" s="33">
        <v>0.15302885383684983</v>
      </c>
      <c r="TI11" s="33">
        <v>0.1175891906005293</v>
      </c>
      <c r="TJ11" s="33">
        <v>0.1175891906005293</v>
      </c>
      <c r="TK11" s="33">
        <v>7.6499999999999999E-2</v>
      </c>
      <c r="TL11" s="33">
        <v>0.15181064540720501</v>
      </c>
      <c r="TM11" s="33">
        <v>0.15181064540720501</v>
      </c>
      <c r="TN11" s="33">
        <v>0.11641228619113808</v>
      </c>
      <c r="TO11" s="33">
        <v>0.11641228619113808</v>
      </c>
      <c r="TP11" s="33">
        <v>7.6499999999999999E-2</v>
      </c>
      <c r="TQ11" s="33">
        <v>0.1493786058775266</v>
      </c>
      <c r="TR11" s="33">
        <v>0.1493786058775266</v>
      </c>
      <c r="TS11" s="33">
        <v>0.11406246156155975</v>
      </c>
      <c r="TT11" s="33">
        <v>0.11406246156155975</v>
      </c>
      <c r="TU11" s="33">
        <v>7.6499999999999999E-2</v>
      </c>
      <c r="TV11" s="33">
        <v>0.14695237179888965</v>
      </c>
      <c r="TW11" s="33">
        <v>0.14695237179888965</v>
      </c>
      <c r="TX11" s="33">
        <v>0.11171792121912305</v>
      </c>
      <c r="TY11" s="33">
        <v>0.11171792121912305</v>
      </c>
      <c r="TZ11" s="33">
        <v>7.6499999999999999E-2</v>
      </c>
      <c r="UA11" s="33">
        <v>0.10495760100865126</v>
      </c>
      <c r="UB11" s="33">
        <v>0.10495760100865126</v>
      </c>
      <c r="UC11" s="33">
        <v>8.7887082234294533E-2</v>
      </c>
      <c r="UD11" s="33">
        <v>8.7887082234294533E-2</v>
      </c>
      <c r="UE11" s="33">
        <v>7.6499999999999999E-2</v>
      </c>
      <c r="UF11" s="33">
        <v>0.10437605174491726</v>
      </c>
      <c r="UG11" s="33">
        <v>0.10437605174491726</v>
      </c>
      <c r="UH11" s="33">
        <v>8.7314838830855557E-2</v>
      </c>
      <c r="UI11" s="33">
        <v>8.7314838830855557E-2</v>
      </c>
      <c r="UJ11" s="33">
        <v>7.6499999999999999E-2</v>
      </c>
      <c r="UK11" s="33">
        <v>0.10379482419369324</v>
      </c>
      <c r="UL11" s="33">
        <v>0.10379482419369324</v>
      </c>
      <c r="UM11" s="33">
        <v>8.6742902449651549E-2</v>
      </c>
      <c r="UN11" s="33">
        <v>8.6742902449651549E-2</v>
      </c>
      <c r="UO11" s="33">
        <v>7.6499999999999999E-2</v>
      </c>
      <c r="UP11" s="33">
        <v>0.10321391784668155</v>
      </c>
      <c r="UQ11" s="33">
        <v>0.10321391784668155</v>
      </c>
      <c r="UR11" s="33">
        <v>8.6171272606359484E-2</v>
      </c>
      <c r="US11" s="33">
        <v>8.6171272606359484E-2</v>
      </c>
      <c r="UT11" s="33">
        <v>7.6499999999999999E-2</v>
      </c>
      <c r="UU11" s="33">
        <v>0.10263333219642545</v>
      </c>
      <c r="UV11" s="33">
        <v>0.10263333219642545</v>
      </c>
      <c r="UW11" s="33">
        <v>8.5599948817433269E-2</v>
      </c>
      <c r="UX11" s="33">
        <v>8.5599948817433269E-2</v>
      </c>
      <c r="UY11" s="33">
        <v>7.6499999999999999E-2</v>
      </c>
      <c r="UZ11" s="33">
        <v>0.10205306673630754</v>
      </c>
      <c r="VA11" s="33">
        <v>0.10205306673630754</v>
      </c>
      <c r="VB11" s="33">
        <v>8.5028930600103969E-2</v>
      </c>
      <c r="VC11" s="33">
        <v>8.5028930600103969E-2</v>
      </c>
      <c r="VD11" s="33">
        <v>7.6499999999999999E-2</v>
      </c>
      <c r="VE11" s="33">
        <v>0.10147312096054772</v>
      </c>
      <c r="VF11" s="33">
        <v>0.10147312096054772</v>
      </c>
      <c r="VG11" s="33">
        <v>8.4458217472375585E-2</v>
      </c>
      <c r="VH11" s="33">
        <v>8.4458217472375585E-2</v>
      </c>
      <c r="VI11" s="33">
        <v>7.6499999999999999E-2</v>
      </c>
      <c r="VJ11" s="33">
        <v>0.10089349436419881</v>
      </c>
      <c r="VK11" s="33">
        <v>0.10089349436419881</v>
      </c>
      <c r="VL11" s="33">
        <v>8.38878089530255E-2</v>
      </c>
      <c r="VM11" s="33">
        <v>8.38878089530255E-2</v>
      </c>
      <c r="VN11" s="33">
        <v>7.6499999999999999E-2</v>
      </c>
      <c r="VO11" s="33">
        <v>0.10031418644314805</v>
      </c>
      <c r="VP11" s="33">
        <v>0.10031418644314805</v>
      </c>
      <c r="VQ11" s="33">
        <v>8.3317704561600481E-2</v>
      </c>
      <c r="VR11" s="33">
        <v>8.3317704561600481E-2</v>
      </c>
      <c r="VS11" s="33">
        <v>7.6499999999999999E-2</v>
      </c>
      <c r="VT11" s="33">
        <v>9.9156524614635311E-2</v>
      </c>
      <c r="VU11" s="33">
        <v>9.9156524614635311E-2</v>
      </c>
      <c r="VV11" s="33">
        <v>8.2178406244550528E-2</v>
      </c>
      <c r="VW11" s="33">
        <v>8.2178406244550528E-2</v>
      </c>
      <c r="VX11" s="33">
        <v>7.6499999999999999E-2</v>
      </c>
      <c r="VY11" s="33">
        <v>9.6845002972076433E-2</v>
      </c>
      <c r="VZ11" s="33">
        <v>9.6845002972076433E-2</v>
      </c>
      <c r="WA11" s="33">
        <v>7.9903438090612289E-2</v>
      </c>
      <c r="WB11" s="33">
        <v>7.9903438090612289E-2</v>
      </c>
      <c r="WC11" s="33">
        <v>7.6499999999999999E-2</v>
      </c>
      <c r="WD11" s="33">
        <v>9.4538524059863072E-2</v>
      </c>
      <c r="WE11" s="33">
        <v>9.4538524059863072E-2</v>
      </c>
      <c r="WF11" s="33">
        <v>7.7633282530067627E-2</v>
      </c>
      <c r="WG11" s="33">
        <v>7.7633282530067627E-2</v>
      </c>
      <c r="WH11" s="33">
        <v>7.6499999999999999E-2</v>
      </c>
      <c r="WI11" s="33">
        <v>0.1579163879894796</v>
      </c>
      <c r="WJ11" s="33">
        <v>0.1579163879894796</v>
      </c>
      <c r="WK11" s="33">
        <v>0.12231018749488354</v>
      </c>
      <c r="WL11" s="33">
        <v>0.12231018749488354</v>
      </c>
      <c r="WM11" s="33">
        <v>7.6499999999999999E-2</v>
      </c>
      <c r="WN11" s="33">
        <v>0.15730415374640283</v>
      </c>
      <c r="WO11" s="33">
        <v>0.15730415374640283</v>
      </c>
      <c r="WP11" s="33">
        <v>0.1217188866197334</v>
      </c>
      <c r="WQ11" s="33">
        <v>0.1217188866197334</v>
      </c>
      <c r="WR11" s="33">
        <v>7.6499999999999999E-2</v>
      </c>
      <c r="WS11" s="33">
        <v>0.15669228996413631</v>
      </c>
      <c r="WT11" s="33">
        <v>0.15669228996413631</v>
      </c>
      <c r="WU11" s="33">
        <v>0.12112792288599517</v>
      </c>
      <c r="WV11" s="33">
        <v>0.12112792288599517</v>
      </c>
      <c r="WW11" s="33">
        <v>7.6499999999999999E-2</v>
      </c>
      <c r="WX11" s="33">
        <v>0.15608079605008873</v>
      </c>
      <c r="WY11" s="33">
        <v>0.15608079605008873</v>
      </c>
      <c r="WZ11" s="33">
        <v>0.1205372957594506</v>
      </c>
      <c r="XA11" s="33">
        <v>0.1205372957594506</v>
      </c>
      <c r="XB11" s="33">
        <v>7.6499999999999999E-2</v>
      </c>
      <c r="XC11" s="33">
        <v>0.15546967141273438</v>
      </c>
      <c r="XD11" s="33">
        <v>0.15546967141273438</v>
      </c>
      <c r="XE11" s="33">
        <v>0.1199470047067912</v>
      </c>
      <c r="XF11" s="33">
        <v>0.1199470047067912</v>
      </c>
      <c r="XG11" s="33">
        <v>7.6499999999999999E-2</v>
      </c>
      <c r="XH11" s="33">
        <v>0.15485891546160935</v>
      </c>
      <c r="XI11" s="33">
        <v>0.15485891546160935</v>
      </c>
      <c r="XJ11" s="33">
        <v>0.11935704919561463</v>
      </c>
      <c r="XK11" s="33">
        <v>0.11935704919561463</v>
      </c>
      <c r="XL11" s="33">
        <v>7.6499999999999999E-2</v>
      </c>
      <c r="XM11" s="33">
        <v>0.15424852760730956</v>
      </c>
      <c r="XN11" s="33">
        <v>0.15424852760730956</v>
      </c>
      <c r="XO11" s="33">
        <v>0.11876742869442491</v>
      </c>
      <c r="XP11" s="33">
        <v>0.11876742869442491</v>
      </c>
      <c r="XQ11" s="33">
        <v>7.6499999999999999E-2</v>
      </c>
      <c r="XR11" s="33">
        <v>0.15363850726148764</v>
      </c>
      <c r="XS11" s="33">
        <v>0.15363850726148764</v>
      </c>
      <c r="XT11" s="33">
        <v>0.11817814267262783</v>
      </c>
      <c r="XU11" s="33">
        <v>0.11817814267262783</v>
      </c>
      <c r="XV11" s="33">
        <v>7.6499999999999999E-2</v>
      </c>
      <c r="XW11" s="33">
        <v>0.15302885383684983</v>
      </c>
      <c r="XX11" s="33">
        <v>0.15302885383684983</v>
      </c>
      <c r="XY11" s="33">
        <v>0.1175891906005293</v>
      </c>
      <c r="XZ11" s="33">
        <v>0.1175891906005293</v>
      </c>
      <c r="YA11" s="33">
        <v>7.6499999999999999E-2</v>
      </c>
      <c r="YB11" s="33">
        <v>0.15181064540720501</v>
      </c>
      <c r="YC11" s="33">
        <v>0.15181064540720501</v>
      </c>
      <c r="YD11" s="33">
        <v>0.11641228619113808</v>
      </c>
      <c r="YE11" s="33">
        <v>0.11641228619113808</v>
      </c>
      <c r="YF11" s="33">
        <v>7.6499999999999999E-2</v>
      </c>
      <c r="YG11" s="33">
        <v>0.1493786058775266</v>
      </c>
      <c r="YH11" s="33">
        <v>0.1493786058775266</v>
      </c>
      <c r="YI11" s="33">
        <v>0.11406246156155975</v>
      </c>
      <c r="YJ11" s="33">
        <v>0.11406246156155975</v>
      </c>
      <c r="YK11" s="33">
        <v>7.6499999999999999E-2</v>
      </c>
      <c r="YL11" s="33">
        <v>0.14695237179888965</v>
      </c>
      <c r="YM11" s="33">
        <v>0.14695237179888965</v>
      </c>
      <c r="YN11" s="33">
        <v>0.11171792121912305</v>
      </c>
      <c r="YO11" s="33">
        <v>0.11171792121912305</v>
      </c>
      <c r="YP11" s="33">
        <v>7.6499999999999999E-2</v>
      </c>
      <c r="YQ11" s="33">
        <v>0.10495760100865126</v>
      </c>
      <c r="YR11" s="33">
        <v>0.10495760100865126</v>
      </c>
      <c r="YS11" s="33">
        <v>8.7887082234294533E-2</v>
      </c>
      <c r="YT11" s="33">
        <v>8.7887082234294533E-2</v>
      </c>
      <c r="YU11" s="33">
        <v>7.6499999999999999E-2</v>
      </c>
      <c r="YV11" s="33">
        <v>0.10437605174491726</v>
      </c>
      <c r="YW11" s="33">
        <v>0.10437605174491726</v>
      </c>
      <c r="YX11" s="33">
        <v>8.7314838830855557E-2</v>
      </c>
      <c r="YY11" s="33">
        <v>8.7314838830855557E-2</v>
      </c>
      <c r="YZ11" s="33">
        <v>7.6499999999999999E-2</v>
      </c>
      <c r="ZA11" s="33">
        <v>0.10379482419369324</v>
      </c>
      <c r="ZB11" s="33">
        <v>0.10379482419369324</v>
      </c>
      <c r="ZC11" s="33">
        <v>8.6742902449651549E-2</v>
      </c>
      <c r="ZD11" s="33">
        <v>8.6742902449651549E-2</v>
      </c>
      <c r="ZE11" s="33">
        <v>7.6499999999999999E-2</v>
      </c>
      <c r="ZF11" s="33">
        <v>0.10321391784668155</v>
      </c>
      <c r="ZG11" s="33">
        <v>0.10321391784668155</v>
      </c>
      <c r="ZH11" s="33">
        <v>8.6171272606359484E-2</v>
      </c>
      <c r="ZI11" s="33">
        <v>8.6171272606359484E-2</v>
      </c>
      <c r="ZJ11" s="33">
        <v>7.6499999999999999E-2</v>
      </c>
      <c r="ZK11" s="33">
        <v>0.10263333219642545</v>
      </c>
      <c r="ZL11" s="33">
        <v>0.10263333219642545</v>
      </c>
      <c r="ZM11" s="33">
        <v>8.5599948817433269E-2</v>
      </c>
      <c r="ZN11" s="33">
        <v>8.5599948817433269E-2</v>
      </c>
      <c r="ZO11" s="33">
        <v>7.6499999999999999E-2</v>
      </c>
      <c r="ZP11" s="33">
        <v>0.10205306673630754</v>
      </c>
      <c r="ZQ11" s="33">
        <v>0.10205306673630754</v>
      </c>
      <c r="ZR11" s="33">
        <v>8.5028930600103969E-2</v>
      </c>
      <c r="ZS11" s="33">
        <v>8.5028930600103969E-2</v>
      </c>
      <c r="ZT11" s="33">
        <v>7.6499999999999999E-2</v>
      </c>
      <c r="ZU11" s="33">
        <v>0.10147312096054772</v>
      </c>
      <c r="ZV11" s="33">
        <v>0.10147312096054772</v>
      </c>
      <c r="ZW11" s="33">
        <v>8.4458217472375585E-2</v>
      </c>
      <c r="ZX11" s="33">
        <v>8.4458217472375585E-2</v>
      </c>
      <c r="ZY11" s="33">
        <v>7.6499999999999999E-2</v>
      </c>
      <c r="ZZ11" s="33">
        <v>0.10089349436419881</v>
      </c>
      <c r="AAA11" s="33">
        <v>0.10089349436419881</v>
      </c>
      <c r="AAB11" s="33">
        <v>8.38878089530255E-2</v>
      </c>
      <c r="AAC11" s="33">
        <v>8.38878089530255E-2</v>
      </c>
      <c r="AAD11" s="33">
        <v>7.6499999999999999E-2</v>
      </c>
      <c r="AAE11" s="33">
        <v>0.10031418644314805</v>
      </c>
      <c r="AAF11" s="33">
        <v>0.10031418644314805</v>
      </c>
      <c r="AAG11" s="33">
        <v>8.3317704561600481E-2</v>
      </c>
      <c r="AAH11" s="33">
        <v>8.3317704561600481E-2</v>
      </c>
      <c r="AAI11" s="33">
        <v>7.6499999999999999E-2</v>
      </c>
      <c r="AAJ11" s="33">
        <v>9.9156524614635311E-2</v>
      </c>
      <c r="AAK11" s="33">
        <v>9.9156524614635311E-2</v>
      </c>
      <c r="AAL11" s="33">
        <v>8.2178406244550528E-2</v>
      </c>
      <c r="AAM11" s="33">
        <v>8.2178406244550528E-2</v>
      </c>
      <c r="AAN11" s="33">
        <v>7.6499999999999999E-2</v>
      </c>
      <c r="AAO11" s="33">
        <v>9.6845002972076433E-2</v>
      </c>
      <c r="AAP11" s="33">
        <v>9.6845002972076433E-2</v>
      </c>
      <c r="AAQ11" s="33">
        <v>7.9903438090612289E-2</v>
      </c>
      <c r="AAR11" s="33">
        <v>7.9903438090612289E-2</v>
      </c>
      <c r="AAS11" s="33">
        <v>7.6499999999999999E-2</v>
      </c>
      <c r="AAT11" s="33">
        <v>9.4538524059863072E-2</v>
      </c>
      <c r="AAU11" s="33">
        <v>9.4538524059863072E-2</v>
      </c>
      <c r="AAV11" s="33">
        <v>7.7633282530067627E-2</v>
      </c>
      <c r="AAW11" s="33">
        <v>7.7633282530067627E-2</v>
      </c>
      <c r="AAX11" s="33">
        <v>7.6499999999999999E-2</v>
      </c>
      <c r="AAY11" s="33">
        <v>0.1579163879894796</v>
      </c>
      <c r="AAZ11" s="33">
        <v>0.1579163879894796</v>
      </c>
      <c r="ABA11" s="33">
        <v>0.12231018749488354</v>
      </c>
      <c r="ABB11" s="33">
        <v>0.12231018749488354</v>
      </c>
      <c r="ABC11" s="33">
        <v>7.6499999999999999E-2</v>
      </c>
      <c r="ABD11" s="33">
        <v>0.15730415374640283</v>
      </c>
      <c r="ABE11" s="33">
        <v>0.15730415374640283</v>
      </c>
      <c r="ABF11" s="33">
        <v>0.1217188866197334</v>
      </c>
      <c r="ABG11" s="33">
        <v>0.1217188866197334</v>
      </c>
      <c r="ABH11" s="33">
        <v>7.6499999999999999E-2</v>
      </c>
      <c r="ABI11" s="33">
        <v>0.15669228996413631</v>
      </c>
      <c r="ABJ11" s="33">
        <v>0.15669228996413631</v>
      </c>
      <c r="ABK11" s="33">
        <v>0.12112792288599517</v>
      </c>
      <c r="ABL11" s="33">
        <v>0.12112792288599517</v>
      </c>
      <c r="ABM11" s="33">
        <v>7.6499999999999999E-2</v>
      </c>
      <c r="ABN11" s="33">
        <v>0.15608079605008873</v>
      </c>
      <c r="ABO11" s="33">
        <v>0.15608079605008873</v>
      </c>
      <c r="ABP11" s="33">
        <v>0.1205372957594506</v>
      </c>
      <c r="ABQ11" s="33">
        <v>0.1205372957594506</v>
      </c>
      <c r="ABR11" s="33">
        <v>7.6499999999999999E-2</v>
      </c>
      <c r="ABS11" s="33">
        <v>0.15546967141273438</v>
      </c>
      <c r="ABT11" s="33">
        <v>0.15546967141273438</v>
      </c>
      <c r="ABU11" s="33">
        <v>0.1199470047067912</v>
      </c>
      <c r="ABV11" s="33">
        <v>0.1199470047067912</v>
      </c>
      <c r="ABW11" s="33">
        <v>7.6499999999999999E-2</v>
      </c>
      <c r="ABX11" s="33">
        <v>0.15485891546160935</v>
      </c>
      <c r="ABY11" s="33">
        <v>0.15485891546160935</v>
      </c>
      <c r="ABZ11" s="33">
        <v>0.11935704919561463</v>
      </c>
      <c r="ACA11" s="33">
        <v>0.11935704919561463</v>
      </c>
      <c r="ACB11" s="33">
        <v>7.6499999999999999E-2</v>
      </c>
      <c r="ACC11" s="33">
        <v>0.15424852760730956</v>
      </c>
      <c r="ACD11" s="33">
        <v>0.15424852760730956</v>
      </c>
      <c r="ACE11" s="33">
        <v>0.11876742869442491</v>
      </c>
      <c r="ACF11" s="33">
        <v>0.11876742869442491</v>
      </c>
      <c r="ACG11" s="33">
        <v>7.6499999999999999E-2</v>
      </c>
      <c r="ACH11" s="33">
        <v>0.15363850726148764</v>
      </c>
      <c r="ACI11" s="33">
        <v>0.15363850726148764</v>
      </c>
      <c r="ACJ11" s="33">
        <v>0.11817814267262783</v>
      </c>
      <c r="ACK11" s="33">
        <v>0.11817814267262783</v>
      </c>
      <c r="ACL11" s="33">
        <v>7.6499999999999999E-2</v>
      </c>
      <c r="ACM11" s="33">
        <v>0.15302885383684983</v>
      </c>
      <c r="ACN11" s="33">
        <v>0.15302885383684983</v>
      </c>
      <c r="ACO11" s="33">
        <v>0.1175891906005293</v>
      </c>
      <c r="ACP11" s="33">
        <v>0.1175891906005293</v>
      </c>
      <c r="ACQ11" s="33">
        <v>7.6499999999999999E-2</v>
      </c>
      <c r="ACR11" s="33">
        <v>0.15181064540720501</v>
      </c>
      <c r="ACS11" s="33">
        <v>0.15181064540720501</v>
      </c>
      <c r="ACT11" s="33">
        <v>0.11641228619113808</v>
      </c>
      <c r="ACU11" s="33">
        <v>0.11641228619113808</v>
      </c>
      <c r="ACV11" s="33">
        <v>7.6499999999999999E-2</v>
      </c>
      <c r="ACW11" s="33">
        <v>0.1493786058775266</v>
      </c>
      <c r="ACX11" s="33">
        <v>0.1493786058775266</v>
      </c>
      <c r="ACY11" s="33">
        <v>0.11406246156155975</v>
      </c>
      <c r="ACZ11" s="33">
        <v>0.11406246156155975</v>
      </c>
      <c r="ADA11" s="33">
        <v>7.6499999999999999E-2</v>
      </c>
      <c r="ADB11" s="33">
        <v>0.14695237179888965</v>
      </c>
      <c r="ADC11" s="33">
        <v>0.14695237179888965</v>
      </c>
      <c r="ADD11" s="33">
        <v>0.11171792121912305</v>
      </c>
      <c r="ADE11" s="33">
        <v>0.11171792121912305</v>
      </c>
      <c r="ADF11" s="33">
        <v>7.6499999999999999E-2</v>
      </c>
      <c r="ADG11" s="33">
        <v>0.10495760100865126</v>
      </c>
      <c r="ADH11" s="33">
        <v>0.10495760100865126</v>
      </c>
      <c r="ADI11" s="33">
        <v>8.7887082234294533E-2</v>
      </c>
      <c r="ADJ11" s="33">
        <v>8.7887082234294533E-2</v>
      </c>
      <c r="ADK11" s="33">
        <v>7.6499999999999999E-2</v>
      </c>
      <c r="ADL11" s="33">
        <v>0.10437605174491726</v>
      </c>
      <c r="ADM11" s="33">
        <v>0.10437605174491726</v>
      </c>
      <c r="ADN11" s="33">
        <v>8.7314838830855557E-2</v>
      </c>
      <c r="ADO11" s="33">
        <v>8.7314838830855557E-2</v>
      </c>
      <c r="ADP11" s="33">
        <v>7.6499999999999999E-2</v>
      </c>
      <c r="ADQ11" s="33">
        <v>0.10379482419369324</v>
      </c>
      <c r="ADR11" s="33">
        <v>0.10379482419369324</v>
      </c>
      <c r="ADS11" s="33">
        <v>8.6742902449651549E-2</v>
      </c>
      <c r="ADT11" s="33">
        <v>8.6742902449651549E-2</v>
      </c>
      <c r="ADU11" s="33">
        <v>7.6499999999999999E-2</v>
      </c>
      <c r="ADV11" s="33">
        <v>0.10321391784668155</v>
      </c>
      <c r="ADW11" s="33">
        <v>0.10321391784668155</v>
      </c>
      <c r="ADX11" s="33">
        <v>8.6171272606359484E-2</v>
      </c>
      <c r="ADY11" s="33">
        <v>8.6171272606359484E-2</v>
      </c>
      <c r="ADZ11" s="33">
        <v>7.6499999999999999E-2</v>
      </c>
      <c r="AEA11" s="33">
        <v>0.10263333219642545</v>
      </c>
      <c r="AEB11" s="33">
        <v>0.10263333219642545</v>
      </c>
      <c r="AEC11" s="33">
        <v>8.5599948817433269E-2</v>
      </c>
      <c r="AED11" s="33">
        <v>8.5599948817433269E-2</v>
      </c>
      <c r="AEE11" s="33">
        <v>7.6499999999999999E-2</v>
      </c>
      <c r="AEF11" s="33">
        <v>0.10205306673630754</v>
      </c>
      <c r="AEG11" s="33">
        <v>0.10205306673630754</v>
      </c>
      <c r="AEH11" s="33">
        <v>8.5028930600103969E-2</v>
      </c>
      <c r="AEI11" s="33">
        <v>8.5028930600103969E-2</v>
      </c>
      <c r="AEJ11" s="33">
        <v>7.6499999999999999E-2</v>
      </c>
      <c r="AEK11" s="33">
        <v>0.10147312096054772</v>
      </c>
      <c r="AEL11" s="33">
        <v>0.10147312096054772</v>
      </c>
      <c r="AEM11" s="33">
        <v>8.4458217472375585E-2</v>
      </c>
      <c r="AEN11" s="33">
        <v>8.4458217472375585E-2</v>
      </c>
      <c r="AEO11" s="33">
        <v>7.6499999999999999E-2</v>
      </c>
      <c r="AEP11" s="33">
        <v>0.10089349436419881</v>
      </c>
      <c r="AEQ11" s="33">
        <v>0.10089349436419881</v>
      </c>
      <c r="AER11" s="33">
        <v>8.38878089530255E-2</v>
      </c>
      <c r="AES11" s="33">
        <v>8.38878089530255E-2</v>
      </c>
      <c r="AET11" s="33">
        <v>7.6499999999999999E-2</v>
      </c>
      <c r="AEU11" s="33">
        <v>0.10031418644314805</v>
      </c>
      <c r="AEV11" s="33">
        <v>0.10031418644314805</v>
      </c>
      <c r="AEW11" s="33">
        <v>8.3317704561600481E-2</v>
      </c>
      <c r="AEX11" s="33">
        <v>8.3317704561600481E-2</v>
      </c>
      <c r="AEY11" s="33">
        <v>7.6499999999999999E-2</v>
      </c>
      <c r="AEZ11" s="33">
        <v>9.9156524614635311E-2</v>
      </c>
      <c r="AFA11" s="33">
        <v>9.9156524614635311E-2</v>
      </c>
      <c r="AFB11" s="33">
        <v>8.2178406244550528E-2</v>
      </c>
      <c r="AFC11" s="33">
        <v>8.2178406244550528E-2</v>
      </c>
      <c r="AFD11" s="33">
        <v>7.6499999999999999E-2</v>
      </c>
      <c r="AFE11" s="33">
        <v>9.6845002972076433E-2</v>
      </c>
      <c r="AFF11" s="33">
        <v>9.6845002972076433E-2</v>
      </c>
      <c r="AFG11" s="33">
        <v>7.9903438090612289E-2</v>
      </c>
      <c r="AFH11" s="33">
        <v>7.9903438090612289E-2</v>
      </c>
      <c r="AFI11" s="33">
        <v>7.6499999999999999E-2</v>
      </c>
      <c r="AFJ11" s="33">
        <v>9.4538524059863072E-2</v>
      </c>
      <c r="AFK11" s="33">
        <v>9.4538524059863072E-2</v>
      </c>
      <c r="AFL11" s="33">
        <v>7.7633282530067627E-2</v>
      </c>
      <c r="AFM11" s="33">
        <v>7.7633282530067627E-2</v>
      </c>
    </row>
    <row r="12" spans="1:1570">
      <c r="A12" s="33" t="s">
        <v>12</v>
      </c>
      <c r="B12" s="33">
        <f>FixedParams!B28</f>
        <v>4.5669605338391414E-2</v>
      </c>
      <c r="C12" s="33">
        <f>FixedParams!C28</f>
        <v>5.8274510167289462E-2</v>
      </c>
      <c r="D12" s="34">
        <f t="shared" si="839"/>
        <v>5.8274510167289462E-2</v>
      </c>
      <c r="F12" s="33">
        <v>4.5669605338391414E-2</v>
      </c>
      <c r="G12" s="33">
        <v>5.8274510167289462E-2</v>
      </c>
      <c r="H12" s="33">
        <v>5.8274510167289462E-2</v>
      </c>
      <c r="I12" s="33">
        <v>5.7502250734074112E-2</v>
      </c>
      <c r="J12" s="33">
        <v>5.7502250734074112E-2</v>
      </c>
      <c r="K12" s="33">
        <v>4.5669605338391414E-2</v>
      </c>
      <c r="L12" s="33">
        <v>5.7717825522291655E-2</v>
      </c>
      <c r="M12" s="33">
        <v>5.7717825522291655E-2</v>
      </c>
      <c r="N12" s="33">
        <v>5.6945981539654467E-2</v>
      </c>
      <c r="O12" s="33">
        <v>5.6945981539654467E-2</v>
      </c>
      <c r="P12" s="33">
        <v>4.5669605338391414E-2</v>
      </c>
      <c r="Q12" s="33">
        <v>5.716144041595439E-2</v>
      </c>
      <c r="R12" s="33">
        <v>5.716144041595439E-2</v>
      </c>
      <c r="S12" s="33">
        <v>5.6390011228472758E-2</v>
      </c>
      <c r="T12" s="33">
        <v>5.6390011228472758E-2</v>
      </c>
      <c r="U12" s="33">
        <v>4.5669605338391414E-2</v>
      </c>
      <c r="V12" s="33">
        <v>5.6605354375716788E-2</v>
      </c>
      <c r="W12" s="33">
        <v>5.6605354375716788E-2</v>
      </c>
      <c r="X12" s="33">
        <v>5.5834339329024152E-2</v>
      </c>
      <c r="Y12" s="33">
        <v>5.5834339329024152E-2</v>
      </c>
      <c r="Z12" s="33">
        <v>4.5669605338391414E-2</v>
      </c>
      <c r="AA12" s="33">
        <v>5.6049566929779582E-2</v>
      </c>
      <c r="AB12" s="33">
        <v>5.6049566929779582E-2</v>
      </c>
      <c r="AC12" s="33">
        <v>5.5278965370562538E-2</v>
      </c>
      <c r="AD12" s="33">
        <v>5.5278965370562538E-2</v>
      </c>
      <c r="AE12" s="33">
        <v>4.5669605338391414E-2</v>
      </c>
      <c r="AF12" s="33">
        <v>5.5494077607102676E-2</v>
      </c>
      <c r="AG12" s="33">
        <v>5.5494077607102676E-2</v>
      </c>
      <c r="AH12" s="33">
        <v>5.4723888883097871E-2</v>
      </c>
      <c r="AI12" s="33">
        <v>5.4723888883097871E-2</v>
      </c>
      <c r="AJ12" s="33">
        <v>4.5669605338391414E-2</v>
      </c>
      <c r="AK12" s="33">
        <v>5.4938885937403814E-2</v>
      </c>
      <c r="AL12" s="33">
        <v>5.4938885937403814E-2</v>
      </c>
      <c r="AM12" s="33">
        <v>5.4169109397395054E-2</v>
      </c>
      <c r="AN12" s="33">
        <v>5.4169109397395054E-2</v>
      </c>
      <c r="AO12" s="33">
        <v>4.5669605338391414E-2</v>
      </c>
      <c r="AP12" s="33">
        <v>5.4383991451155467E-2</v>
      </c>
      <c r="AQ12" s="33">
        <v>5.4383991451155467E-2</v>
      </c>
      <c r="AR12" s="33">
        <v>5.3614626444972613E-2</v>
      </c>
      <c r="AS12" s="33">
        <v>5.3614626444972613E-2</v>
      </c>
      <c r="AT12" s="33">
        <v>4.5669605338391414E-2</v>
      </c>
      <c r="AU12" s="33">
        <v>5.382939367958417E-2</v>
      </c>
      <c r="AV12" s="33">
        <v>5.382939367958417E-2</v>
      </c>
      <c r="AW12" s="33">
        <v>5.3060439558098471E-2</v>
      </c>
      <c r="AX12" s="33">
        <v>5.3060439558098471E-2</v>
      </c>
      <c r="AY12" s="33">
        <v>4.5669605338391414E-2</v>
      </c>
      <c r="AZ12" s="33">
        <v>5.2721086409134532E-2</v>
      </c>
      <c r="BA12" s="33">
        <v>5.2721086409134532E-2</v>
      </c>
      <c r="BB12" s="33">
        <v>5.1952952113810902E-2</v>
      </c>
      <c r="BC12" s="33">
        <v>5.1952952113810902E-2</v>
      </c>
      <c r="BD12" s="33">
        <v>4.5669605338391414E-2</v>
      </c>
      <c r="BE12" s="33">
        <v>5.050801190149401E-2</v>
      </c>
      <c r="BF12" s="33">
        <v>5.050801190149401E-2</v>
      </c>
      <c r="BG12" s="33">
        <v>4.9741509514498849E-2</v>
      </c>
      <c r="BH12" s="33">
        <v>4.9741509514498849E-2</v>
      </c>
      <c r="BI12" s="33">
        <v>4.5669605338391414E-2</v>
      </c>
      <c r="BJ12" s="33">
        <v>4.8299632675702142E-2</v>
      </c>
      <c r="BK12" s="33">
        <v>4.8299632675702142E-2</v>
      </c>
      <c r="BL12" s="33">
        <v>4.7534751926414653E-2</v>
      </c>
      <c r="BM12" s="33">
        <v>4.7534751926414653E-2</v>
      </c>
      <c r="BN12" s="33">
        <v>4.5669605338391414E-2</v>
      </c>
      <c r="BO12" s="33">
        <v>5.711633717760134E-2</v>
      </c>
      <c r="BP12" s="33">
        <v>5.711633717760134E-2</v>
      </c>
      <c r="BQ12" s="33">
        <v>5.6730567517574437E-2</v>
      </c>
      <c r="BR12" s="33">
        <v>5.6730567517574437E-2</v>
      </c>
      <c r="BS12" s="33">
        <v>4.5669605338391414E-2</v>
      </c>
      <c r="BT12" s="33">
        <v>5.6560275367451895E-2</v>
      </c>
      <c r="BU12" s="33">
        <v>5.6560275367451895E-2</v>
      </c>
      <c r="BV12" s="33">
        <v>5.6174712864688559E-2</v>
      </c>
      <c r="BW12" s="33">
        <v>5.6174712864688559E-2</v>
      </c>
      <c r="BX12" s="33">
        <v>4.5669605338391414E-2</v>
      </c>
      <c r="BY12" s="33">
        <v>5.6004512113378979E-2</v>
      </c>
      <c r="BZ12" s="33">
        <v>5.6004512113378979E-2</v>
      </c>
      <c r="CA12" s="33">
        <v>5.5619156441082396E-2</v>
      </c>
      <c r="CB12" s="33">
        <v>5.5619156441082396E-2</v>
      </c>
      <c r="CC12" s="33">
        <v>4.5669605338391414E-2</v>
      </c>
      <c r="CD12" s="33">
        <v>5.5449046944403557E-2</v>
      </c>
      <c r="CE12" s="33">
        <v>5.5449046944403557E-2</v>
      </c>
      <c r="CF12" s="33">
        <v>5.5063897776302939E-2</v>
      </c>
      <c r="CG12" s="33">
        <v>5.5063897776302939E-2</v>
      </c>
      <c r="CH12" s="33">
        <v>4.5669605338391414E-2</v>
      </c>
      <c r="CI12" s="33">
        <v>5.4893879390304656E-2</v>
      </c>
      <c r="CJ12" s="33">
        <v>5.4893879390304656E-2</v>
      </c>
      <c r="CK12" s="33">
        <v>5.4508936400653241E-2</v>
      </c>
      <c r="CL12" s="33">
        <v>5.4508936400653241E-2</v>
      </c>
      <c r="CM12" s="33">
        <v>4.5669605338391414E-2</v>
      </c>
      <c r="CN12" s="33">
        <v>5.4339008981616033E-2</v>
      </c>
      <c r="CO12" s="33">
        <v>5.4339008981616033E-2</v>
      </c>
      <c r="CP12" s="33">
        <v>5.3954271845190416E-2</v>
      </c>
      <c r="CQ12" s="33">
        <v>5.3954271845190416E-2</v>
      </c>
      <c r="CR12" s="33">
        <v>4.5669605338391414E-2</v>
      </c>
      <c r="CS12" s="33">
        <v>5.3784435249626172E-2</v>
      </c>
      <c r="CT12" s="33">
        <v>5.3784435249626172E-2</v>
      </c>
      <c r="CU12" s="33">
        <v>5.3399903641722535E-2</v>
      </c>
      <c r="CV12" s="33">
        <v>5.3399903641722535E-2</v>
      </c>
      <c r="CW12" s="33">
        <v>4.5669605338391414E-2</v>
      </c>
      <c r="CX12" s="33">
        <v>5.3230157726372518E-2</v>
      </c>
      <c r="CY12" s="33">
        <v>5.3230157726372518E-2</v>
      </c>
      <c r="CZ12" s="33">
        <v>5.2845831322809067E-2</v>
      </c>
      <c r="DA12" s="33">
        <v>5.2845831322809067E-2</v>
      </c>
      <c r="DB12" s="33">
        <v>4.5669605338391414E-2</v>
      </c>
      <c r="DC12" s="33">
        <v>5.2676175944643688E-2</v>
      </c>
      <c r="DD12" s="33">
        <v>5.2676175944643688E-2</v>
      </c>
      <c r="DE12" s="33">
        <v>5.229205442175644E-2</v>
      </c>
      <c r="DF12" s="33">
        <v>5.229205442175644E-2</v>
      </c>
      <c r="DG12" s="33">
        <v>4.5669605338391414E-2</v>
      </c>
      <c r="DH12" s="33">
        <v>5.1569097740647996E-2</v>
      </c>
      <c r="DI12" s="33">
        <v>5.1569097740647996E-2</v>
      </c>
      <c r="DJ12" s="33">
        <v>5.1185385010189099E-2</v>
      </c>
      <c r="DK12" s="33">
        <v>5.1185385010189099E-2</v>
      </c>
      <c r="DL12" s="33">
        <v>4.5669605338391414E-2</v>
      </c>
      <c r="DM12" s="33">
        <v>4.93584697563485E-2</v>
      </c>
      <c r="DN12" s="33">
        <v>4.93584697563485E-2</v>
      </c>
      <c r="DO12" s="33">
        <v>4.8975570749449693E-2</v>
      </c>
      <c r="DP12" s="33">
        <v>4.8975570749449693E-2</v>
      </c>
      <c r="DQ12" s="33">
        <v>4.5669605338391414E-2</v>
      </c>
      <c r="DR12" s="33">
        <v>4.7152521656461666E-2</v>
      </c>
      <c r="DS12" s="33">
        <v>4.7152521656461666E-2</v>
      </c>
      <c r="DT12" s="33">
        <v>4.6770431251956346E-2</v>
      </c>
      <c r="DU12" s="33">
        <v>4.6770431251956346E-2</v>
      </c>
      <c r="DV12" s="33">
        <v>4.5669605338391414E-2</v>
      </c>
      <c r="DW12" s="33">
        <v>5.8274510167289462E-2</v>
      </c>
      <c r="DX12" s="33">
        <v>5.8274510167289462E-2</v>
      </c>
      <c r="DY12" s="33">
        <v>5.7502250734074112E-2</v>
      </c>
      <c r="DZ12" s="33">
        <v>5.7502250734074112E-2</v>
      </c>
      <c r="EA12" s="33">
        <v>4.5669605338391414E-2</v>
      </c>
      <c r="EB12" s="33">
        <v>5.7717825522291655E-2</v>
      </c>
      <c r="EC12" s="33">
        <v>5.7717825522291655E-2</v>
      </c>
      <c r="ED12" s="33">
        <v>5.6945981539654467E-2</v>
      </c>
      <c r="EE12" s="33">
        <v>5.6945981539654467E-2</v>
      </c>
      <c r="EF12" s="33">
        <v>4.5669605338391414E-2</v>
      </c>
      <c r="EG12" s="33">
        <v>5.716144041595439E-2</v>
      </c>
      <c r="EH12" s="33">
        <v>5.716144041595439E-2</v>
      </c>
      <c r="EI12" s="33">
        <v>5.6390011228472758E-2</v>
      </c>
      <c r="EJ12" s="33">
        <v>5.6390011228472758E-2</v>
      </c>
      <c r="EK12" s="33">
        <v>4.5669605338391414E-2</v>
      </c>
      <c r="EL12" s="33">
        <v>5.6605354375716788E-2</v>
      </c>
      <c r="EM12" s="33">
        <v>5.6605354375716788E-2</v>
      </c>
      <c r="EN12" s="33">
        <v>5.5834339329024152E-2</v>
      </c>
      <c r="EO12" s="33">
        <v>5.5834339329024152E-2</v>
      </c>
      <c r="EP12" s="33">
        <v>4.5669605338391414E-2</v>
      </c>
      <c r="EQ12" s="33">
        <v>5.6049566929779582E-2</v>
      </c>
      <c r="ER12" s="33">
        <v>5.6049566929779582E-2</v>
      </c>
      <c r="ES12" s="33">
        <v>5.5278965370562538E-2</v>
      </c>
      <c r="ET12" s="33">
        <v>5.5278965370562538E-2</v>
      </c>
      <c r="EU12" s="33">
        <v>4.5669605338391414E-2</v>
      </c>
      <c r="EV12" s="33">
        <v>5.5494077607102676E-2</v>
      </c>
      <c r="EW12" s="33">
        <v>5.5494077607102676E-2</v>
      </c>
      <c r="EX12" s="33">
        <v>5.4723888883097871E-2</v>
      </c>
      <c r="EY12" s="33">
        <v>5.4723888883097871E-2</v>
      </c>
      <c r="EZ12" s="33">
        <v>4.5669605338391414E-2</v>
      </c>
      <c r="FA12" s="33">
        <v>5.4938885937403814E-2</v>
      </c>
      <c r="FB12" s="33">
        <v>5.4938885937403814E-2</v>
      </c>
      <c r="FC12" s="33">
        <v>5.4169109397395054E-2</v>
      </c>
      <c r="FD12" s="33">
        <v>5.4169109397395054E-2</v>
      </c>
      <c r="FE12" s="33">
        <v>4.5669605338391414E-2</v>
      </c>
      <c r="FF12" s="33">
        <v>5.4383991451155467E-2</v>
      </c>
      <c r="FG12" s="33">
        <v>5.4383991451155467E-2</v>
      </c>
      <c r="FH12" s="33">
        <v>5.3614626444972613E-2</v>
      </c>
      <c r="FI12" s="33">
        <v>5.3614626444972613E-2</v>
      </c>
      <c r="FJ12" s="33">
        <v>4.5669605338391414E-2</v>
      </c>
      <c r="FK12" s="33">
        <v>5.382939367958417E-2</v>
      </c>
      <c r="FL12" s="33">
        <v>5.382939367958417E-2</v>
      </c>
      <c r="FM12" s="33">
        <v>5.3060439558098471E-2</v>
      </c>
      <c r="FN12" s="33">
        <v>5.3060439558098471E-2</v>
      </c>
      <c r="FO12" s="33">
        <v>4.5669605338391414E-2</v>
      </c>
      <c r="FP12" s="33">
        <v>5.2721086409134532E-2</v>
      </c>
      <c r="FQ12" s="33">
        <v>5.2721086409134532E-2</v>
      </c>
      <c r="FR12" s="33">
        <v>5.1952952113810902E-2</v>
      </c>
      <c r="FS12" s="33">
        <v>5.1952952113810902E-2</v>
      </c>
      <c r="FT12" s="33">
        <v>4.5669605338391414E-2</v>
      </c>
      <c r="FU12" s="33">
        <v>5.050801190149401E-2</v>
      </c>
      <c r="FV12" s="33">
        <v>5.050801190149401E-2</v>
      </c>
      <c r="FW12" s="33">
        <v>4.9741509514498849E-2</v>
      </c>
      <c r="FX12" s="33">
        <v>4.9741509514498849E-2</v>
      </c>
      <c r="FY12" s="33">
        <v>4.5669605338391414E-2</v>
      </c>
      <c r="FZ12" s="33">
        <v>4.8299632675702142E-2</v>
      </c>
      <c r="GA12" s="33">
        <v>4.8299632675702142E-2</v>
      </c>
      <c r="GB12" s="33">
        <v>4.7534751926414653E-2</v>
      </c>
      <c r="GC12" s="33">
        <v>4.7534751926414653E-2</v>
      </c>
      <c r="GD12" s="33">
        <v>4.5669605338391414E-2</v>
      </c>
      <c r="GE12" s="33">
        <v>5.711633717760134E-2</v>
      </c>
      <c r="GF12" s="33">
        <v>5.711633717760134E-2</v>
      </c>
      <c r="GG12" s="33">
        <v>5.6730567517574437E-2</v>
      </c>
      <c r="GH12" s="33">
        <v>5.6730567517574437E-2</v>
      </c>
      <c r="GI12" s="33">
        <v>4.5669605338391414E-2</v>
      </c>
      <c r="GJ12" s="33">
        <v>5.6560275367451895E-2</v>
      </c>
      <c r="GK12" s="33">
        <v>5.6560275367451895E-2</v>
      </c>
      <c r="GL12" s="33">
        <v>5.6174712864688559E-2</v>
      </c>
      <c r="GM12" s="33">
        <v>5.6174712864688559E-2</v>
      </c>
      <c r="GN12" s="33">
        <v>4.5669605338391414E-2</v>
      </c>
      <c r="GO12" s="33">
        <v>5.6004512113378979E-2</v>
      </c>
      <c r="GP12" s="33">
        <v>5.6004512113378979E-2</v>
      </c>
      <c r="GQ12" s="33">
        <v>5.5619156441082396E-2</v>
      </c>
      <c r="GR12" s="33">
        <v>5.5619156441082396E-2</v>
      </c>
      <c r="GS12" s="33">
        <v>4.5669605338391414E-2</v>
      </c>
      <c r="GT12" s="33">
        <v>5.5449046944403557E-2</v>
      </c>
      <c r="GU12" s="33">
        <v>5.5449046944403557E-2</v>
      </c>
      <c r="GV12" s="33">
        <v>5.5063897776302939E-2</v>
      </c>
      <c r="GW12" s="33">
        <v>5.5063897776302939E-2</v>
      </c>
      <c r="GX12" s="33">
        <v>4.5669605338391414E-2</v>
      </c>
      <c r="GY12" s="33">
        <v>5.4893879390304656E-2</v>
      </c>
      <c r="GZ12" s="33">
        <v>5.4893879390304656E-2</v>
      </c>
      <c r="HA12" s="33">
        <v>5.4508936400653241E-2</v>
      </c>
      <c r="HB12" s="33">
        <v>5.4508936400653241E-2</v>
      </c>
      <c r="HC12" s="33">
        <v>4.5669605338391414E-2</v>
      </c>
      <c r="HD12" s="33">
        <v>5.4339008981616033E-2</v>
      </c>
      <c r="HE12" s="33">
        <v>5.4339008981616033E-2</v>
      </c>
      <c r="HF12" s="33">
        <v>5.3954271845190416E-2</v>
      </c>
      <c r="HG12" s="33">
        <v>5.3954271845190416E-2</v>
      </c>
      <c r="HH12" s="33">
        <v>4.5669605338391414E-2</v>
      </c>
      <c r="HI12" s="33">
        <v>5.3784435249626172E-2</v>
      </c>
      <c r="HJ12" s="33">
        <v>5.3784435249626172E-2</v>
      </c>
      <c r="HK12" s="33">
        <v>5.3399903641722535E-2</v>
      </c>
      <c r="HL12" s="33">
        <v>5.3399903641722535E-2</v>
      </c>
      <c r="HM12" s="33">
        <v>4.5669605338391414E-2</v>
      </c>
      <c r="HN12" s="33">
        <v>5.3230157726372518E-2</v>
      </c>
      <c r="HO12" s="33">
        <v>5.3230157726372518E-2</v>
      </c>
      <c r="HP12" s="33">
        <v>5.2845831322809067E-2</v>
      </c>
      <c r="HQ12" s="33">
        <v>5.2845831322809067E-2</v>
      </c>
      <c r="HR12" s="33">
        <v>4.5669605338391414E-2</v>
      </c>
      <c r="HS12" s="33">
        <v>5.2676175944643688E-2</v>
      </c>
      <c r="HT12" s="33">
        <v>5.2676175944643688E-2</v>
      </c>
      <c r="HU12" s="33">
        <v>5.229205442175644E-2</v>
      </c>
      <c r="HV12" s="33">
        <v>5.229205442175644E-2</v>
      </c>
      <c r="HW12" s="33">
        <v>4.5669605338391414E-2</v>
      </c>
      <c r="HX12" s="33">
        <v>5.1569097740647996E-2</v>
      </c>
      <c r="HY12" s="33">
        <v>5.1569097740647996E-2</v>
      </c>
      <c r="HZ12" s="33">
        <v>5.1185385010189099E-2</v>
      </c>
      <c r="IA12" s="33">
        <v>5.1185385010189099E-2</v>
      </c>
      <c r="IB12" s="33">
        <v>4.5669605338391414E-2</v>
      </c>
      <c r="IC12" s="33">
        <v>4.93584697563485E-2</v>
      </c>
      <c r="ID12" s="33">
        <v>4.93584697563485E-2</v>
      </c>
      <c r="IE12" s="33">
        <v>4.8975570749449693E-2</v>
      </c>
      <c r="IF12" s="33">
        <v>4.8975570749449693E-2</v>
      </c>
      <c r="IG12" s="33">
        <v>4.5669605338391414E-2</v>
      </c>
      <c r="IH12" s="33">
        <v>4.7152521656461666E-2</v>
      </c>
      <c r="II12" s="33">
        <v>4.7152521656461666E-2</v>
      </c>
      <c r="IJ12" s="33">
        <v>4.6770431251956346E-2</v>
      </c>
      <c r="IK12" s="33">
        <v>4.6770431251956346E-2</v>
      </c>
      <c r="IL12" s="33">
        <v>4.5669605338391414E-2</v>
      </c>
      <c r="IM12" s="33">
        <v>5.8274510167289462E-2</v>
      </c>
      <c r="IN12" s="33">
        <v>5.8274510167289462E-2</v>
      </c>
      <c r="IO12" s="33">
        <v>5.7502250734074112E-2</v>
      </c>
      <c r="IP12" s="33">
        <v>5.7502250734074112E-2</v>
      </c>
      <c r="IQ12" s="33">
        <v>4.5669605338391414E-2</v>
      </c>
      <c r="IR12" s="33">
        <v>5.7717825522291655E-2</v>
      </c>
      <c r="IS12" s="33">
        <v>5.7717825522291655E-2</v>
      </c>
      <c r="IT12" s="33">
        <v>5.6945981539654467E-2</v>
      </c>
      <c r="IU12" s="33">
        <v>5.6945981539654467E-2</v>
      </c>
      <c r="IV12" s="33">
        <v>4.5669605338391414E-2</v>
      </c>
      <c r="IW12" s="33">
        <v>5.716144041595439E-2</v>
      </c>
      <c r="IX12" s="33">
        <v>5.716144041595439E-2</v>
      </c>
      <c r="IY12" s="33">
        <v>5.6390011228472758E-2</v>
      </c>
      <c r="IZ12" s="33">
        <v>5.6390011228472758E-2</v>
      </c>
      <c r="JA12" s="33">
        <v>4.5669605338391414E-2</v>
      </c>
      <c r="JB12" s="33">
        <v>5.6605354375716788E-2</v>
      </c>
      <c r="JC12" s="33">
        <v>5.6605354375716788E-2</v>
      </c>
      <c r="JD12" s="33">
        <v>5.5834339329024152E-2</v>
      </c>
      <c r="JE12" s="33">
        <v>5.5834339329024152E-2</v>
      </c>
      <c r="JF12" s="33">
        <v>4.5669605338391414E-2</v>
      </c>
      <c r="JG12" s="33">
        <v>5.6049566929779582E-2</v>
      </c>
      <c r="JH12" s="33">
        <v>5.6049566929779582E-2</v>
      </c>
      <c r="JI12" s="33">
        <v>5.5278965370562538E-2</v>
      </c>
      <c r="JJ12" s="33">
        <v>5.5278965370562538E-2</v>
      </c>
      <c r="JK12" s="33">
        <v>4.5669605338391414E-2</v>
      </c>
      <c r="JL12" s="33">
        <v>5.5494077607102676E-2</v>
      </c>
      <c r="JM12" s="33">
        <v>5.5494077607102676E-2</v>
      </c>
      <c r="JN12" s="33">
        <v>5.4723888883097871E-2</v>
      </c>
      <c r="JO12" s="33">
        <v>5.4723888883097871E-2</v>
      </c>
      <c r="JP12" s="33">
        <v>4.5669605338391414E-2</v>
      </c>
      <c r="JQ12" s="33">
        <v>5.4938885937403814E-2</v>
      </c>
      <c r="JR12" s="33">
        <v>5.4938885937403814E-2</v>
      </c>
      <c r="JS12" s="33">
        <v>5.4169109397395054E-2</v>
      </c>
      <c r="JT12" s="33">
        <v>5.4169109397395054E-2</v>
      </c>
      <c r="JU12" s="33">
        <v>4.5669605338391414E-2</v>
      </c>
      <c r="JV12" s="33">
        <v>5.4383991451155467E-2</v>
      </c>
      <c r="JW12" s="33">
        <v>5.4383991451155467E-2</v>
      </c>
      <c r="JX12" s="33">
        <v>5.3614626444972613E-2</v>
      </c>
      <c r="JY12" s="33">
        <v>5.3614626444972613E-2</v>
      </c>
      <c r="JZ12" s="33">
        <v>4.5669605338391414E-2</v>
      </c>
      <c r="KA12" s="33">
        <v>5.382939367958417E-2</v>
      </c>
      <c r="KB12" s="33">
        <v>5.382939367958417E-2</v>
      </c>
      <c r="KC12" s="33">
        <v>5.3060439558098471E-2</v>
      </c>
      <c r="KD12" s="33">
        <v>5.3060439558098471E-2</v>
      </c>
      <c r="KE12" s="33">
        <v>4.5669605338391414E-2</v>
      </c>
      <c r="KF12" s="33">
        <v>5.2721086409134532E-2</v>
      </c>
      <c r="KG12" s="33">
        <v>5.2721086409134532E-2</v>
      </c>
      <c r="KH12" s="33">
        <v>5.1952952113810902E-2</v>
      </c>
      <c r="KI12" s="33">
        <v>5.1952952113810902E-2</v>
      </c>
      <c r="KJ12" s="33">
        <v>4.5669605338391414E-2</v>
      </c>
      <c r="KK12" s="33">
        <v>5.050801190149401E-2</v>
      </c>
      <c r="KL12" s="33">
        <v>5.050801190149401E-2</v>
      </c>
      <c r="KM12" s="33">
        <v>4.9741509514498849E-2</v>
      </c>
      <c r="KN12" s="33">
        <v>4.9741509514498849E-2</v>
      </c>
      <c r="KO12" s="33">
        <v>4.5669605338391414E-2</v>
      </c>
      <c r="KP12" s="33">
        <v>4.8299632675702142E-2</v>
      </c>
      <c r="KQ12" s="33">
        <v>4.8299632675702142E-2</v>
      </c>
      <c r="KR12" s="33">
        <v>4.7534751926414653E-2</v>
      </c>
      <c r="KS12" s="33">
        <v>4.7534751926414653E-2</v>
      </c>
      <c r="KT12" s="33">
        <v>4.5669605338391414E-2</v>
      </c>
      <c r="KU12" s="33">
        <v>5.711633717760134E-2</v>
      </c>
      <c r="KV12" s="33">
        <v>5.711633717760134E-2</v>
      </c>
      <c r="KW12" s="33">
        <v>5.6730567517574437E-2</v>
      </c>
      <c r="KX12" s="33">
        <v>5.6730567517574437E-2</v>
      </c>
      <c r="KY12" s="33">
        <v>4.5669605338391414E-2</v>
      </c>
      <c r="KZ12" s="33">
        <v>5.6560275367451895E-2</v>
      </c>
      <c r="LA12" s="33">
        <v>5.6560275367451895E-2</v>
      </c>
      <c r="LB12" s="33">
        <v>5.6174712864688559E-2</v>
      </c>
      <c r="LC12" s="33">
        <v>5.6174712864688559E-2</v>
      </c>
      <c r="LD12" s="33">
        <v>4.5669605338391414E-2</v>
      </c>
      <c r="LE12" s="33">
        <v>5.6004512113378979E-2</v>
      </c>
      <c r="LF12" s="33">
        <v>5.6004512113378979E-2</v>
      </c>
      <c r="LG12" s="33">
        <v>5.5619156441082396E-2</v>
      </c>
      <c r="LH12" s="33">
        <v>5.5619156441082396E-2</v>
      </c>
      <c r="LI12" s="33">
        <v>4.5669605338391414E-2</v>
      </c>
      <c r="LJ12" s="33">
        <v>5.5449046944403557E-2</v>
      </c>
      <c r="LK12" s="33">
        <v>5.5449046944403557E-2</v>
      </c>
      <c r="LL12" s="33">
        <v>5.5063897776302939E-2</v>
      </c>
      <c r="LM12" s="33">
        <v>5.5063897776302939E-2</v>
      </c>
      <c r="LN12" s="33">
        <v>4.5669605338391414E-2</v>
      </c>
      <c r="LO12" s="33">
        <v>5.4893879390304656E-2</v>
      </c>
      <c r="LP12" s="33">
        <v>5.4893879390304656E-2</v>
      </c>
      <c r="LQ12" s="33">
        <v>5.4508936400653241E-2</v>
      </c>
      <c r="LR12" s="33">
        <v>5.4508936400653241E-2</v>
      </c>
      <c r="LS12" s="33">
        <v>4.5669605338391414E-2</v>
      </c>
      <c r="LT12" s="33">
        <v>5.4339008981616033E-2</v>
      </c>
      <c r="LU12" s="33">
        <v>5.4339008981616033E-2</v>
      </c>
      <c r="LV12" s="33">
        <v>5.3954271845190416E-2</v>
      </c>
      <c r="LW12" s="33">
        <v>5.3954271845190416E-2</v>
      </c>
      <c r="LX12" s="33">
        <v>4.5669605338391414E-2</v>
      </c>
      <c r="LY12" s="33">
        <v>5.3784435249626172E-2</v>
      </c>
      <c r="LZ12" s="33">
        <v>5.3784435249626172E-2</v>
      </c>
      <c r="MA12" s="33">
        <v>5.3399903641722535E-2</v>
      </c>
      <c r="MB12" s="33">
        <v>5.3399903641722535E-2</v>
      </c>
      <c r="MC12" s="33">
        <v>4.5669605338391414E-2</v>
      </c>
      <c r="MD12" s="33">
        <v>5.3230157726372518E-2</v>
      </c>
      <c r="ME12" s="33">
        <v>5.3230157726372518E-2</v>
      </c>
      <c r="MF12" s="33">
        <v>5.2845831322809067E-2</v>
      </c>
      <c r="MG12" s="33">
        <v>5.2845831322809067E-2</v>
      </c>
      <c r="MH12" s="33">
        <v>4.5669605338391414E-2</v>
      </c>
      <c r="MI12" s="33">
        <v>5.2676175944643688E-2</v>
      </c>
      <c r="MJ12" s="33">
        <v>5.2676175944643688E-2</v>
      </c>
      <c r="MK12" s="33">
        <v>5.229205442175644E-2</v>
      </c>
      <c r="ML12" s="33">
        <v>5.229205442175644E-2</v>
      </c>
      <c r="MM12" s="33">
        <v>4.5669605338391414E-2</v>
      </c>
      <c r="MN12" s="33">
        <v>5.1569097740647996E-2</v>
      </c>
      <c r="MO12" s="33">
        <v>5.1569097740647996E-2</v>
      </c>
      <c r="MP12" s="33">
        <v>5.1185385010189099E-2</v>
      </c>
      <c r="MQ12" s="33">
        <v>5.1185385010189099E-2</v>
      </c>
      <c r="MR12" s="33">
        <v>4.5669605338391414E-2</v>
      </c>
      <c r="MS12" s="33">
        <v>4.93584697563485E-2</v>
      </c>
      <c r="MT12" s="33">
        <v>4.93584697563485E-2</v>
      </c>
      <c r="MU12" s="33">
        <v>4.8975570749449693E-2</v>
      </c>
      <c r="MV12" s="33">
        <v>4.8975570749449693E-2</v>
      </c>
      <c r="MW12" s="33">
        <v>4.5669605338391414E-2</v>
      </c>
      <c r="MX12" s="33">
        <v>4.7152521656461666E-2</v>
      </c>
      <c r="MY12" s="33">
        <v>4.7152521656461666E-2</v>
      </c>
      <c r="MZ12" s="33">
        <v>4.6770431251956346E-2</v>
      </c>
      <c r="NA12" s="33">
        <v>4.6770431251956346E-2</v>
      </c>
      <c r="NB12" s="33">
        <v>4.5669605338391414E-2</v>
      </c>
      <c r="NC12" s="33">
        <v>5.8274510167289462E-2</v>
      </c>
      <c r="ND12" s="33">
        <v>5.8274510167289462E-2</v>
      </c>
      <c r="NE12" s="33">
        <v>5.7502250734074112E-2</v>
      </c>
      <c r="NF12" s="33">
        <v>5.7502250734074112E-2</v>
      </c>
      <c r="NG12" s="33">
        <v>4.5669605338391414E-2</v>
      </c>
      <c r="NH12" s="33">
        <v>5.7717825522291655E-2</v>
      </c>
      <c r="NI12" s="33">
        <v>5.7717825522291655E-2</v>
      </c>
      <c r="NJ12" s="33">
        <v>5.6945981539654467E-2</v>
      </c>
      <c r="NK12" s="33">
        <v>5.6945981539654467E-2</v>
      </c>
      <c r="NL12" s="33">
        <v>4.5669605338391414E-2</v>
      </c>
      <c r="NM12" s="33">
        <v>5.716144041595439E-2</v>
      </c>
      <c r="NN12" s="33">
        <v>5.716144041595439E-2</v>
      </c>
      <c r="NO12" s="33">
        <v>5.6390011228472758E-2</v>
      </c>
      <c r="NP12" s="33">
        <v>5.6390011228472758E-2</v>
      </c>
      <c r="NQ12" s="33">
        <v>4.5669605338391414E-2</v>
      </c>
      <c r="NR12" s="33">
        <v>5.6605354375716788E-2</v>
      </c>
      <c r="NS12" s="33">
        <v>5.6605354375716788E-2</v>
      </c>
      <c r="NT12" s="33">
        <v>5.5834339329024152E-2</v>
      </c>
      <c r="NU12" s="33">
        <v>5.5834339329024152E-2</v>
      </c>
      <c r="NV12" s="33">
        <v>4.5669605338391414E-2</v>
      </c>
      <c r="NW12" s="33">
        <v>5.6049566929779582E-2</v>
      </c>
      <c r="NX12" s="33">
        <v>5.6049566929779582E-2</v>
      </c>
      <c r="NY12" s="33">
        <v>5.5278965370562538E-2</v>
      </c>
      <c r="NZ12" s="33">
        <v>5.5278965370562538E-2</v>
      </c>
      <c r="OA12" s="33">
        <v>4.5669605338391414E-2</v>
      </c>
      <c r="OB12" s="33">
        <v>5.5494077607102676E-2</v>
      </c>
      <c r="OC12" s="33">
        <v>5.5494077607102676E-2</v>
      </c>
      <c r="OD12" s="33">
        <v>5.4723888883097871E-2</v>
      </c>
      <c r="OE12" s="33">
        <v>5.4723888883097871E-2</v>
      </c>
      <c r="OF12" s="33">
        <v>4.5669605338391414E-2</v>
      </c>
      <c r="OG12" s="33">
        <v>5.4938885937403814E-2</v>
      </c>
      <c r="OH12" s="33">
        <v>5.4938885937403814E-2</v>
      </c>
      <c r="OI12" s="33">
        <v>5.4169109397395054E-2</v>
      </c>
      <c r="OJ12" s="33">
        <v>5.4169109397395054E-2</v>
      </c>
      <c r="OK12" s="33">
        <v>4.5669605338391414E-2</v>
      </c>
      <c r="OL12" s="33">
        <v>5.4383991451155467E-2</v>
      </c>
      <c r="OM12" s="33">
        <v>5.4383991451155467E-2</v>
      </c>
      <c r="ON12" s="33">
        <v>5.3614626444972613E-2</v>
      </c>
      <c r="OO12" s="33">
        <v>5.3614626444972613E-2</v>
      </c>
      <c r="OP12" s="33">
        <v>4.5669605338391414E-2</v>
      </c>
      <c r="OQ12" s="33">
        <v>5.382939367958417E-2</v>
      </c>
      <c r="OR12" s="33">
        <v>5.382939367958417E-2</v>
      </c>
      <c r="OS12" s="33">
        <v>5.3060439558098471E-2</v>
      </c>
      <c r="OT12" s="33">
        <v>5.3060439558098471E-2</v>
      </c>
      <c r="OU12" s="33">
        <v>4.5669605338391414E-2</v>
      </c>
      <c r="OV12" s="33">
        <v>5.2721086409134532E-2</v>
      </c>
      <c r="OW12" s="33">
        <v>5.2721086409134532E-2</v>
      </c>
      <c r="OX12" s="33">
        <v>5.1952952113810902E-2</v>
      </c>
      <c r="OY12" s="33">
        <v>5.1952952113810902E-2</v>
      </c>
      <c r="OZ12" s="33">
        <v>4.5669605338391414E-2</v>
      </c>
      <c r="PA12" s="33">
        <v>5.050801190149401E-2</v>
      </c>
      <c r="PB12" s="33">
        <v>5.050801190149401E-2</v>
      </c>
      <c r="PC12" s="33">
        <v>4.9741509514498849E-2</v>
      </c>
      <c r="PD12" s="33">
        <v>4.9741509514498849E-2</v>
      </c>
      <c r="PE12" s="33">
        <v>4.5669605338391414E-2</v>
      </c>
      <c r="PF12" s="33">
        <v>4.8299632675702142E-2</v>
      </c>
      <c r="PG12" s="33">
        <v>4.8299632675702142E-2</v>
      </c>
      <c r="PH12" s="33">
        <v>4.7534751926414653E-2</v>
      </c>
      <c r="PI12" s="33">
        <v>4.7534751926414653E-2</v>
      </c>
      <c r="PJ12" s="33">
        <v>4.5669605338391414E-2</v>
      </c>
      <c r="PK12" s="33">
        <v>5.711633717760134E-2</v>
      </c>
      <c r="PL12" s="33">
        <v>5.711633717760134E-2</v>
      </c>
      <c r="PM12" s="33">
        <v>5.6730567517574437E-2</v>
      </c>
      <c r="PN12" s="33">
        <v>5.6730567517574437E-2</v>
      </c>
      <c r="PO12" s="33">
        <v>4.5669605338391414E-2</v>
      </c>
      <c r="PP12" s="33">
        <v>5.6560275367451895E-2</v>
      </c>
      <c r="PQ12" s="33">
        <v>5.6560275367451895E-2</v>
      </c>
      <c r="PR12" s="33">
        <v>5.6174712864688559E-2</v>
      </c>
      <c r="PS12" s="33">
        <v>5.6174712864688559E-2</v>
      </c>
      <c r="PT12" s="33">
        <v>4.5669605338391414E-2</v>
      </c>
      <c r="PU12" s="33">
        <v>5.6004512113378979E-2</v>
      </c>
      <c r="PV12" s="33">
        <v>5.6004512113378979E-2</v>
      </c>
      <c r="PW12" s="33">
        <v>5.5619156441082396E-2</v>
      </c>
      <c r="PX12" s="33">
        <v>5.5619156441082396E-2</v>
      </c>
      <c r="PY12" s="33">
        <v>4.5669605338391414E-2</v>
      </c>
      <c r="PZ12" s="33">
        <v>5.5449046944403557E-2</v>
      </c>
      <c r="QA12" s="33">
        <v>5.5449046944403557E-2</v>
      </c>
      <c r="QB12" s="33">
        <v>5.5063897776302939E-2</v>
      </c>
      <c r="QC12" s="33">
        <v>5.5063897776302939E-2</v>
      </c>
      <c r="QD12" s="33">
        <v>4.5669605338391414E-2</v>
      </c>
      <c r="QE12" s="33">
        <v>5.4893879390304656E-2</v>
      </c>
      <c r="QF12" s="33">
        <v>5.4893879390304656E-2</v>
      </c>
      <c r="QG12" s="33">
        <v>5.4508936400653241E-2</v>
      </c>
      <c r="QH12" s="33">
        <v>5.4508936400653241E-2</v>
      </c>
      <c r="QI12" s="33">
        <v>4.5669605338391414E-2</v>
      </c>
      <c r="QJ12" s="33">
        <v>5.4339008981616033E-2</v>
      </c>
      <c r="QK12" s="33">
        <v>5.4339008981616033E-2</v>
      </c>
      <c r="QL12" s="33">
        <v>5.3954271845190416E-2</v>
      </c>
      <c r="QM12" s="33">
        <v>5.3954271845190416E-2</v>
      </c>
      <c r="QN12" s="33">
        <v>4.5669605338391414E-2</v>
      </c>
      <c r="QO12" s="33">
        <v>5.3784435249626172E-2</v>
      </c>
      <c r="QP12" s="33">
        <v>5.3784435249626172E-2</v>
      </c>
      <c r="QQ12" s="33">
        <v>5.3399903641722535E-2</v>
      </c>
      <c r="QR12" s="33">
        <v>5.3399903641722535E-2</v>
      </c>
      <c r="QS12" s="33">
        <v>4.5669605338391414E-2</v>
      </c>
      <c r="QT12" s="33">
        <v>5.3230157726372518E-2</v>
      </c>
      <c r="QU12" s="33">
        <v>5.3230157726372518E-2</v>
      </c>
      <c r="QV12" s="33">
        <v>5.2845831322809067E-2</v>
      </c>
      <c r="QW12" s="33">
        <v>5.2845831322809067E-2</v>
      </c>
      <c r="QX12" s="33">
        <v>4.5669605338391414E-2</v>
      </c>
      <c r="QY12" s="33">
        <v>5.2676175944643688E-2</v>
      </c>
      <c r="QZ12" s="33">
        <v>5.2676175944643688E-2</v>
      </c>
      <c r="RA12" s="33">
        <v>5.229205442175644E-2</v>
      </c>
      <c r="RB12" s="33">
        <v>5.229205442175644E-2</v>
      </c>
      <c r="RC12" s="33">
        <v>4.5669605338391414E-2</v>
      </c>
      <c r="RD12" s="33">
        <v>5.1569097740647996E-2</v>
      </c>
      <c r="RE12" s="33">
        <v>5.1569097740647996E-2</v>
      </c>
      <c r="RF12" s="33">
        <v>5.1185385010189099E-2</v>
      </c>
      <c r="RG12" s="33">
        <v>5.1185385010189099E-2</v>
      </c>
      <c r="RH12" s="33">
        <v>4.5669605338391414E-2</v>
      </c>
      <c r="RI12" s="33">
        <v>4.93584697563485E-2</v>
      </c>
      <c r="RJ12" s="33">
        <v>4.93584697563485E-2</v>
      </c>
      <c r="RK12" s="33">
        <v>4.8975570749449693E-2</v>
      </c>
      <c r="RL12" s="33">
        <v>4.8975570749449693E-2</v>
      </c>
      <c r="RM12" s="33">
        <v>4.5669605338391414E-2</v>
      </c>
      <c r="RN12" s="33">
        <v>4.7152521656461666E-2</v>
      </c>
      <c r="RO12" s="33">
        <v>4.7152521656461666E-2</v>
      </c>
      <c r="RP12" s="33">
        <v>4.6770431251956346E-2</v>
      </c>
      <c r="RQ12" s="33">
        <v>4.6770431251956346E-2</v>
      </c>
      <c r="RR12" s="33">
        <v>4.5669605338391414E-2</v>
      </c>
      <c r="RS12" s="33">
        <v>5.8274510167289462E-2</v>
      </c>
      <c r="RT12" s="33">
        <v>5.8274510167289462E-2</v>
      </c>
      <c r="RU12" s="33">
        <v>5.7502250734074112E-2</v>
      </c>
      <c r="RV12" s="33">
        <v>5.7502250734074112E-2</v>
      </c>
      <c r="RW12" s="33">
        <v>4.5669605338391414E-2</v>
      </c>
      <c r="RX12" s="33">
        <v>5.7717825522291655E-2</v>
      </c>
      <c r="RY12" s="33">
        <v>5.7717825522291655E-2</v>
      </c>
      <c r="RZ12" s="33">
        <v>5.6945981539654467E-2</v>
      </c>
      <c r="SA12" s="33">
        <v>5.6945981539654467E-2</v>
      </c>
      <c r="SB12" s="33">
        <v>4.5669605338391414E-2</v>
      </c>
      <c r="SC12" s="33">
        <v>5.716144041595439E-2</v>
      </c>
      <c r="SD12" s="33">
        <v>5.716144041595439E-2</v>
      </c>
      <c r="SE12" s="33">
        <v>5.6390011228472758E-2</v>
      </c>
      <c r="SF12" s="33">
        <v>5.6390011228472758E-2</v>
      </c>
      <c r="SG12" s="33">
        <v>4.5669605338391414E-2</v>
      </c>
      <c r="SH12" s="33">
        <v>5.6605354375716788E-2</v>
      </c>
      <c r="SI12" s="33">
        <v>5.6605354375716788E-2</v>
      </c>
      <c r="SJ12" s="33">
        <v>5.5834339329024152E-2</v>
      </c>
      <c r="SK12" s="33">
        <v>5.5834339329024152E-2</v>
      </c>
      <c r="SL12" s="33">
        <v>4.5669605338391414E-2</v>
      </c>
      <c r="SM12" s="33">
        <v>5.6049566929779582E-2</v>
      </c>
      <c r="SN12" s="33">
        <v>5.6049566929779582E-2</v>
      </c>
      <c r="SO12" s="33">
        <v>5.5278965370562538E-2</v>
      </c>
      <c r="SP12" s="33">
        <v>5.5278965370562538E-2</v>
      </c>
      <c r="SQ12" s="33">
        <v>4.5669605338391414E-2</v>
      </c>
      <c r="SR12" s="33">
        <v>5.5494077607102676E-2</v>
      </c>
      <c r="SS12" s="33">
        <v>5.5494077607102676E-2</v>
      </c>
      <c r="ST12" s="33">
        <v>5.4723888883097871E-2</v>
      </c>
      <c r="SU12" s="33">
        <v>5.4723888883097871E-2</v>
      </c>
      <c r="SV12" s="33">
        <v>4.5669605338391414E-2</v>
      </c>
      <c r="SW12" s="33">
        <v>5.4938885937403814E-2</v>
      </c>
      <c r="SX12" s="33">
        <v>5.4938885937403814E-2</v>
      </c>
      <c r="SY12" s="33">
        <v>5.4169109397395054E-2</v>
      </c>
      <c r="SZ12" s="33">
        <v>5.4169109397395054E-2</v>
      </c>
      <c r="TA12" s="33">
        <v>4.5669605338391414E-2</v>
      </c>
      <c r="TB12" s="33">
        <v>5.4383991451155467E-2</v>
      </c>
      <c r="TC12" s="33">
        <v>5.4383991451155467E-2</v>
      </c>
      <c r="TD12" s="33">
        <v>5.3614626444972613E-2</v>
      </c>
      <c r="TE12" s="33">
        <v>5.3614626444972613E-2</v>
      </c>
      <c r="TF12" s="33">
        <v>4.5669605338391414E-2</v>
      </c>
      <c r="TG12" s="33">
        <v>5.382939367958417E-2</v>
      </c>
      <c r="TH12" s="33">
        <v>5.382939367958417E-2</v>
      </c>
      <c r="TI12" s="33">
        <v>5.3060439558098471E-2</v>
      </c>
      <c r="TJ12" s="33">
        <v>5.3060439558098471E-2</v>
      </c>
      <c r="TK12" s="33">
        <v>4.5669605338391414E-2</v>
      </c>
      <c r="TL12" s="33">
        <v>5.2721086409134532E-2</v>
      </c>
      <c r="TM12" s="33">
        <v>5.2721086409134532E-2</v>
      </c>
      <c r="TN12" s="33">
        <v>5.1952952113810902E-2</v>
      </c>
      <c r="TO12" s="33">
        <v>5.1952952113810902E-2</v>
      </c>
      <c r="TP12" s="33">
        <v>4.5669605338391414E-2</v>
      </c>
      <c r="TQ12" s="33">
        <v>5.050801190149401E-2</v>
      </c>
      <c r="TR12" s="33">
        <v>5.050801190149401E-2</v>
      </c>
      <c r="TS12" s="33">
        <v>4.9741509514498849E-2</v>
      </c>
      <c r="TT12" s="33">
        <v>4.9741509514498849E-2</v>
      </c>
      <c r="TU12" s="33">
        <v>4.5669605338391414E-2</v>
      </c>
      <c r="TV12" s="33">
        <v>4.8299632675702142E-2</v>
      </c>
      <c r="TW12" s="33">
        <v>4.8299632675702142E-2</v>
      </c>
      <c r="TX12" s="33">
        <v>4.7534751926414653E-2</v>
      </c>
      <c r="TY12" s="33">
        <v>4.7534751926414653E-2</v>
      </c>
      <c r="TZ12" s="33">
        <v>4.5669605338391414E-2</v>
      </c>
      <c r="UA12" s="33">
        <v>5.711633717760134E-2</v>
      </c>
      <c r="UB12" s="33">
        <v>5.711633717760134E-2</v>
      </c>
      <c r="UC12" s="33">
        <v>5.6730567517574437E-2</v>
      </c>
      <c r="UD12" s="33">
        <v>5.6730567517574437E-2</v>
      </c>
      <c r="UE12" s="33">
        <v>4.5669605338391414E-2</v>
      </c>
      <c r="UF12" s="33">
        <v>5.6560275367451895E-2</v>
      </c>
      <c r="UG12" s="33">
        <v>5.6560275367451895E-2</v>
      </c>
      <c r="UH12" s="33">
        <v>5.6174712864688559E-2</v>
      </c>
      <c r="UI12" s="33">
        <v>5.6174712864688559E-2</v>
      </c>
      <c r="UJ12" s="33">
        <v>4.5669605338391414E-2</v>
      </c>
      <c r="UK12" s="33">
        <v>5.6004512113378979E-2</v>
      </c>
      <c r="UL12" s="33">
        <v>5.6004512113378979E-2</v>
      </c>
      <c r="UM12" s="33">
        <v>5.5619156441082396E-2</v>
      </c>
      <c r="UN12" s="33">
        <v>5.5619156441082396E-2</v>
      </c>
      <c r="UO12" s="33">
        <v>4.5669605338391414E-2</v>
      </c>
      <c r="UP12" s="33">
        <v>5.5449046944403557E-2</v>
      </c>
      <c r="UQ12" s="33">
        <v>5.5449046944403557E-2</v>
      </c>
      <c r="UR12" s="33">
        <v>5.5063897776302939E-2</v>
      </c>
      <c r="US12" s="33">
        <v>5.5063897776302939E-2</v>
      </c>
      <c r="UT12" s="33">
        <v>4.5669605338391414E-2</v>
      </c>
      <c r="UU12" s="33">
        <v>5.4893879390304656E-2</v>
      </c>
      <c r="UV12" s="33">
        <v>5.4893879390304656E-2</v>
      </c>
      <c r="UW12" s="33">
        <v>5.4508936400653241E-2</v>
      </c>
      <c r="UX12" s="33">
        <v>5.4508936400653241E-2</v>
      </c>
      <c r="UY12" s="33">
        <v>4.5669605338391414E-2</v>
      </c>
      <c r="UZ12" s="33">
        <v>5.4339008981616033E-2</v>
      </c>
      <c r="VA12" s="33">
        <v>5.4339008981616033E-2</v>
      </c>
      <c r="VB12" s="33">
        <v>5.3954271845190416E-2</v>
      </c>
      <c r="VC12" s="33">
        <v>5.3954271845190416E-2</v>
      </c>
      <c r="VD12" s="33">
        <v>4.5669605338391414E-2</v>
      </c>
      <c r="VE12" s="33">
        <v>5.3784435249626172E-2</v>
      </c>
      <c r="VF12" s="33">
        <v>5.3784435249626172E-2</v>
      </c>
      <c r="VG12" s="33">
        <v>5.3399903641722535E-2</v>
      </c>
      <c r="VH12" s="33">
        <v>5.3399903641722535E-2</v>
      </c>
      <c r="VI12" s="33">
        <v>4.5669605338391414E-2</v>
      </c>
      <c r="VJ12" s="33">
        <v>5.3230157726372518E-2</v>
      </c>
      <c r="VK12" s="33">
        <v>5.3230157726372518E-2</v>
      </c>
      <c r="VL12" s="33">
        <v>5.2845831322809067E-2</v>
      </c>
      <c r="VM12" s="33">
        <v>5.2845831322809067E-2</v>
      </c>
      <c r="VN12" s="33">
        <v>4.5669605338391414E-2</v>
      </c>
      <c r="VO12" s="33">
        <v>5.2676175944643688E-2</v>
      </c>
      <c r="VP12" s="33">
        <v>5.2676175944643688E-2</v>
      </c>
      <c r="VQ12" s="33">
        <v>5.229205442175644E-2</v>
      </c>
      <c r="VR12" s="33">
        <v>5.229205442175644E-2</v>
      </c>
      <c r="VS12" s="33">
        <v>4.5669605338391414E-2</v>
      </c>
      <c r="VT12" s="33">
        <v>5.1569097740647996E-2</v>
      </c>
      <c r="VU12" s="33">
        <v>5.1569097740647996E-2</v>
      </c>
      <c r="VV12" s="33">
        <v>5.1185385010189099E-2</v>
      </c>
      <c r="VW12" s="33">
        <v>5.1185385010189099E-2</v>
      </c>
      <c r="VX12" s="33">
        <v>4.5669605338391414E-2</v>
      </c>
      <c r="VY12" s="33">
        <v>4.93584697563485E-2</v>
      </c>
      <c r="VZ12" s="33">
        <v>4.93584697563485E-2</v>
      </c>
      <c r="WA12" s="33">
        <v>4.8975570749449693E-2</v>
      </c>
      <c r="WB12" s="33">
        <v>4.8975570749449693E-2</v>
      </c>
      <c r="WC12" s="33">
        <v>4.5669605338391414E-2</v>
      </c>
      <c r="WD12" s="33">
        <v>4.7152521656461666E-2</v>
      </c>
      <c r="WE12" s="33">
        <v>4.7152521656461666E-2</v>
      </c>
      <c r="WF12" s="33">
        <v>4.6770431251956346E-2</v>
      </c>
      <c r="WG12" s="33">
        <v>4.6770431251956346E-2</v>
      </c>
      <c r="WH12" s="33">
        <v>4.5669605338391414E-2</v>
      </c>
      <c r="WI12" s="33">
        <v>5.8274510167289462E-2</v>
      </c>
      <c r="WJ12" s="33">
        <v>5.8274510167289462E-2</v>
      </c>
      <c r="WK12" s="33">
        <v>5.7502250734074112E-2</v>
      </c>
      <c r="WL12" s="33">
        <v>5.7502250734074112E-2</v>
      </c>
      <c r="WM12" s="33">
        <v>4.5669605338391414E-2</v>
      </c>
      <c r="WN12" s="33">
        <v>5.7717825522291655E-2</v>
      </c>
      <c r="WO12" s="33">
        <v>5.7717825522291655E-2</v>
      </c>
      <c r="WP12" s="33">
        <v>5.6945981539654467E-2</v>
      </c>
      <c r="WQ12" s="33">
        <v>5.6945981539654467E-2</v>
      </c>
      <c r="WR12" s="33">
        <v>4.5669605338391414E-2</v>
      </c>
      <c r="WS12" s="33">
        <v>5.716144041595439E-2</v>
      </c>
      <c r="WT12" s="33">
        <v>5.716144041595439E-2</v>
      </c>
      <c r="WU12" s="33">
        <v>5.6390011228472758E-2</v>
      </c>
      <c r="WV12" s="33">
        <v>5.6390011228472758E-2</v>
      </c>
      <c r="WW12" s="33">
        <v>4.5669605338391414E-2</v>
      </c>
      <c r="WX12" s="33">
        <v>5.6605354375716788E-2</v>
      </c>
      <c r="WY12" s="33">
        <v>5.6605354375716788E-2</v>
      </c>
      <c r="WZ12" s="33">
        <v>5.5834339329024152E-2</v>
      </c>
      <c r="XA12" s="33">
        <v>5.5834339329024152E-2</v>
      </c>
      <c r="XB12" s="33">
        <v>4.5669605338391414E-2</v>
      </c>
      <c r="XC12" s="33">
        <v>5.6049566929779582E-2</v>
      </c>
      <c r="XD12" s="33">
        <v>5.6049566929779582E-2</v>
      </c>
      <c r="XE12" s="33">
        <v>5.5278965370562538E-2</v>
      </c>
      <c r="XF12" s="33">
        <v>5.5278965370562538E-2</v>
      </c>
      <c r="XG12" s="33">
        <v>4.5669605338391414E-2</v>
      </c>
      <c r="XH12" s="33">
        <v>5.5494077607102676E-2</v>
      </c>
      <c r="XI12" s="33">
        <v>5.5494077607102676E-2</v>
      </c>
      <c r="XJ12" s="33">
        <v>5.4723888883097871E-2</v>
      </c>
      <c r="XK12" s="33">
        <v>5.4723888883097871E-2</v>
      </c>
      <c r="XL12" s="33">
        <v>4.5669605338391414E-2</v>
      </c>
      <c r="XM12" s="33">
        <v>5.4938885937403814E-2</v>
      </c>
      <c r="XN12" s="33">
        <v>5.4938885937403814E-2</v>
      </c>
      <c r="XO12" s="33">
        <v>5.4169109397395054E-2</v>
      </c>
      <c r="XP12" s="33">
        <v>5.4169109397395054E-2</v>
      </c>
      <c r="XQ12" s="33">
        <v>4.5669605338391414E-2</v>
      </c>
      <c r="XR12" s="33">
        <v>5.4383991451155467E-2</v>
      </c>
      <c r="XS12" s="33">
        <v>5.4383991451155467E-2</v>
      </c>
      <c r="XT12" s="33">
        <v>5.3614626444972613E-2</v>
      </c>
      <c r="XU12" s="33">
        <v>5.3614626444972613E-2</v>
      </c>
      <c r="XV12" s="33">
        <v>4.5669605338391414E-2</v>
      </c>
      <c r="XW12" s="33">
        <v>5.382939367958417E-2</v>
      </c>
      <c r="XX12" s="33">
        <v>5.382939367958417E-2</v>
      </c>
      <c r="XY12" s="33">
        <v>5.3060439558098471E-2</v>
      </c>
      <c r="XZ12" s="33">
        <v>5.3060439558098471E-2</v>
      </c>
      <c r="YA12" s="33">
        <v>4.5669605338391414E-2</v>
      </c>
      <c r="YB12" s="33">
        <v>5.2721086409134532E-2</v>
      </c>
      <c r="YC12" s="33">
        <v>5.2721086409134532E-2</v>
      </c>
      <c r="YD12" s="33">
        <v>5.1952952113810902E-2</v>
      </c>
      <c r="YE12" s="33">
        <v>5.1952952113810902E-2</v>
      </c>
      <c r="YF12" s="33">
        <v>4.5669605338391414E-2</v>
      </c>
      <c r="YG12" s="33">
        <v>5.050801190149401E-2</v>
      </c>
      <c r="YH12" s="33">
        <v>5.050801190149401E-2</v>
      </c>
      <c r="YI12" s="33">
        <v>4.9741509514498849E-2</v>
      </c>
      <c r="YJ12" s="33">
        <v>4.9741509514498849E-2</v>
      </c>
      <c r="YK12" s="33">
        <v>4.5669605338391414E-2</v>
      </c>
      <c r="YL12" s="33">
        <v>4.8299632675702142E-2</v>
      </c>
      <c r="YM12" s="33">
        <v>4.8299632675702142E-2</v>
      </c>
      <c r="YN12" s="33">
        <v>4.7534751926414653E-2</v>
      </c>
      <c r="YO12" s="33">
        <v>4.7534751926414653E-2</v>
      </c>
      <c r="YP12" s="33">
        <v>4.5669605338391414E-2</v>
      </c>
      <c r="YQ12" s="33">
        <v>5.711633717760134E-2</v>
      </c>
      <c r="YR12" s="33">
        <v>5.711633717760134E-2</v>
      </c>
      <c r="YS12" s="33">
        <v>5.6730567517574437E-2</v>
      </c>
      <c r="YT12" s="33">
        <v>5.6730567517574437E-2</v>
      </c>
      <c r="YU12" s="33">
        <v>4.5669605338391414E-2</v>
      </c>
      <c r="YV12" s="33">
        <v>5.6560275367451895E-2</v>
      </c>
      <c r="YW12" s="33">
        <v>5.6560275367451895E-2</v>
      </c>
      <c r="YX12" s="33">
        <v>5.6174712864688559E-2</v>
      </c>
      <c r="YY12" s="33">
        <v>5.6174712864688559E-2</v>
      </c>
      <c r="YZ12" s="33">
        <v>4.5669605338391414E-2</v>
      </c>
      <c r="ZA12" s="33">
        <v>5.6004512113378979E-2</v>
      </c>
      <c r="ZB12" s="33">
        <v>5.6004512113378979E-2</v>
      </c>
      <c r="ZC12" s="33">
        <v>5.5619156441082396E-2</v>
      </c>
      <c r="ZD12" s="33">
        <v>5.5619156441082396E-2</v>
      </c>
      <c r="ZE12" s="33">
        <v>4.5669605338391414E-2</v>
      </c>
      <c r="ZF12" s="33">
        <v>5.5449046944403557E-2</v>
      </c>
      <c r="ZG12" s="33">
        <v>5.5449046944403557E-2</v>
      </c>
      <c r="ZH12" s="33">
        <v>5.5063897776302939E-2</v>
      </c>
      <c r="ZI12" s="33">
        <v>5.5063897776302939E-2</v>
      </c>
      <c r="ZJ12" s="33">
        <v>4.5669605338391414E-2</v>
      </c>
      <c r="ZK12" s="33">
        <v>5.4893879390304656E-2</v>
      </c>
      <c r="ZL12" s="33">
        <v>5.4893879390304656E-2</v>
      </c>
      <c r="ZM12" s="33">
        <v>5.4508936400653241E-2</v>
      </c>
      <c r="ZN12" s="33">
        <v>5.4508936400653241E-2</v>
      </c>
      <c r="ZO12" s="33">
        <v>4.5669605338391414E-2</v>
      </c>
      <c r="ZP12" s="33">
        <v>5.4339008981616033E-2</v>
      </c>
      <c r="ZQ12" s="33">
        <v>5.4339008981616033E-2</v>
      </c>
      <c r="ZR12" s="33">
        <v>5.3954271845190416E-2</v>
      </c>
      <c r="ZS12" s="33">
        <v>5.3954271845190416E-2</v>
      </c>
      <c r="ZT12" s="33">
        <v>4.5669605338391414E-2</v>
      </c>
      <c r="ZU12" s="33">
        <v>5.3784435249626172E-2</v>
      </c>
      <c r="ZV12" s="33">
        <v>5.3784435249626172E-2</v>
      </c>
      <c r="ZW12" s="33">
        <v>5.3399903641722535E-2</v>
      </c>
      <c r="ZX12" s="33">
        <v>5.3399903641722535E-2</v>
      </c>
      <c r="ZY12" s="33">
        <v>4.5669605338391414E-2</v>
      </c>
      <c r="ZZ12" s="33">
        <v>5.3230157726372518E-2</v>
      </c>
      <c r="AAA12" s="33">
        <v>5.3230157726372518E-2</v>
      </c>
      <c r="AAB12" s="33">
        <v>5.2845831322809067E-2</v>
      </c>
      <c r="AAC12" s="33">
        <v>5.2845831322809067E-2</v>
      </c>
      <c r="AAD12" s="33">
        <v>4.5669605338391414E-2</v>
      </c>
      <c r="AAE12" s="33">
        <v>5.2676175944643688E-2</v>
      </c>
      <c r="AAF12" s="33">
        <v>5.2676175944643688E-2</v>
      </c>
      <c r="AAG12" s="33">
        <v>5.229205442175644E-2</v>
      </c>
      <c r="AAH12" s="33">
        <v>5.229205442175644E-2</v>
      </c>
      <c r="AAI12" s="33">
        <v>4.5669605338391414E-2</v>
      </c>
      <c r="AAJ12" s="33">
        <v>5.1569097740647996E-2</v>
      </c>
      <c r="AAK12" s="33">
        <v>5.1569097740647996E-2</v>
      </c>
      <c r="AAL12" s="33">
        <v>5.1185385010189099E-2</v>
      </c>
      <c r="AAM12" s="33">
        <v>5.1185385010189099E-2</v>
      </c>
      <c r="AAN12" s="33">
        <v>4.5669605338391414E-2</v>
      </c>
      <c r="AAO12" s="33">
        <v>4.93584697563485E-2</v>
      </c>
      <c r="AAP12" s="33">
        <v>4.93584697563485E-2</v>
      </c>
      <c r="AAQ12" s="33">
        <v>4.8975570749449693E-2</v>
      </c>
      <c r="AAR12" s="33">
        <v>4.8975570749449693E-2</v>
      </c>
      <c r="AAS12" s="33">
        <v>4.5669605338391414E-2</v>
      </c>
      <c r="AAT12" s="33">
        <v>4.7152521656461666E-2</v>
      </c>
      <c r="AAU12" s="33">
        <v>4.7152521656461666E-2</v>
      </c>
      <c r="AAV12" s="33">
        <v>4.6770431251956346E-2</v>
      </c>
      <c r="AAW12" s="33">
        <v>4.6770431251956346E-2</v>
      </c>
      <c r="AAX12" s="33">
        <v>4.5669605338391414E-2</v>
      </c>
      <c r="AAY12" s="33">
        <v>5.8274510167289462E-2</v>
      </c>
      <c r="AAZ12" s="33">
        <v>5.8274510167289462E-2</v>
      </c>
      <c r="ABA12" s="33">
        <v>5.7502250734074112E-2</v>
      </c>
      <c r="ABB12" s="33">
        <v>5.7502250734074112E-2</v>
      </c>
      <c r="ABC12" s="33">
        <v>4.5669605338391414E-2</v>
      </c>
      <c r="ABD12" s="33">
        <v>5.7717825522291655E-2</v>
      </c>
      <c r="ABE12" s="33">
        <v>5.7717825522291655E-2</v>
      </c>
      <c r="ABF12" s="33">
        <v>5.6945981539654467E-2</v>
      </c>
      <c r="ABG12" s="33">
        <v>5.6945981539654467E-2</v>
      </c>
      <c r="ABH12" s="33">
        <v>4.5669605338391414E-2</v>
      </c>
      <c r="ABI12" s="33">
        <v>5.716144041595439E-2</v>
      </c>
      <c r="ABJ12" s="33">
        <v>5.716144041595439E-2</v>
      </c>
      <c r="ABK12" s="33">
        <v>5.6390011228472758E-2</v>
      </c>
      <c r="ABL12" s="33">
        <v>5.6390011228472758E-2</v>
      </c>
      <c r="ABM12" s="33">
        <v>4.5669605338391414E-2</v>
      </c>
      <c r="ABN12" s="33">
        <v>5.6605354375716788E-2</v>
      </c>
      <c r="ABO12" s="33">
        <v>5.6605354375716788E-2</v>
      </c>
      <c r="ABP12" s="33">
        <v>5.5834339329024152E-2</v>
      </c>
      <c r="ABQ12" s="33">
        <v>5.5834339329024152E-2</v>
      </c>
      <c r="ABR12" s="33">
        <v>4.5669605338391414E-2</v>
      </c>
      <c r="ABS12" s="33">
        <v>5.6049566929779582E-2</v>
      </c>
      <c r="ABT12" s="33">
        <v>5.6049566929779582E-2</v>
      </c>
      <c r="ABU12" s="33">
        <v>5.5278965370562538E-2</v>
      </c>
      <c r="ABV12" s="33">
        <v>5.5278965370562538E-2</v>
      </c>
      <c r="ABW12" s="33">
        <v>4.5669605338391414E-2</v>
      </c>
      <c r="ABX12" s="33">
        <v>5.5494077607102676E-2</v>
      </c>
      <c r="ABY12" s="33">
        <v>5.5494077607102676E-2</v>
      </c>
      <c r="ABZ12" s="33">
        <v>5.4723888883097871E-2</v>
      </c>
      <c r="ACA12" s="33">
        <v>5.4723888883097871E-2</v>
      </c>
      <c r="ACB12" s="33">
        <v>4.5669605338391414E-2</v>
      </c>
      <c r="ACC12" s="33">
        <v>5.4938885937403814E-2</v>
      </c>
      <c r="ACD12" s="33">
        <v>5.4938885937403814E-2</v>
      </c>
      <c r="ACE12" s="33">
        <v>5.4169109397395054E-2</v>
      </c>
      <c r="ACF12" s="33">
        <v>5.4169109397395054E-2</v>
      </c>
      <c r="ACG12" s="33">
        <v>4.5669605338391414E-2</v>
      </c>
      <c r="ACH12" s="33">
        <v>5.4383991451155467E-2</v>
      </c>
      <c r="ACI12" s="33">
        <v>5.4383991451155467E-2</v>
      </c>
      <c r="ACJ12" s="33">
        <v>5.3614626444972613E-2</v>
      </c>
      <c r="ACK12" s="33">
        <v>5.3614626444972613E-2</v>
      </c>
      <c r="ACL12" s="33">
        <v>4.5669605338391414E-2</v>
      </c>
      <c r="ACM12" s="33">
        <v>5.382939367958417E-2</v>
      </c>
      <c r="ACN12" s="33">
        <v>5.382939367958417E-2</v>
      </c>
      <c r="ACO12" s="33">
        <v>5.3060439558098471E-2</v>
      </c>
      <c r="ACP12" s="33">
        <v>5.3060439558098471E-2</v>
      </c>
      <c r="ACQ12" s="33">
        <v>4.5669605338391414E-2</v>
      </c>
      <c r="ACR12" s="33">
        <v>5.2721086409134532E-2</v>
      </c>
      <c r="ACS12" s="33">
        <v>5.2721086409134532E-2</v>
      </c>
      <c r="ACT12" s="33">
        <v>5.1952952113810902E-2</v>
      </c>
      <c r="ACU12" s="33">
        <v>5.1952952113810902E-2</v>
      </c>
      <c r="ACV12" s="33">
        <v>4.5669605338391414E-2</v>
      </c>
      <c r="ACW12" s="33">
        <v>5.050801190149401E-2</v>
      </c>
      <c r="ACX12" s="33">
        <v>5.050801190149401E-2</v>
      </c>
      <c r="ACY12" s="33">
        <v>4.9741509514498849E-2</v>
      </c>
      <c r="ACZ12" s="33">
        <v>4.9741509514498849E-2</v>
      </c>
      <c r="ADA12" s="33">
        <v>4.5669605338391414E-2</v>
      </c>
      <c r="ADB12" s="33">
        <v>4.8299632675702142E-2</v>
      </c>
      <c r="ADC12" s="33">
        <v>4.8299632675702142E-2</v>
      </c>
      <c r="ADD12" s="33">
        <v>4.7534751926414653E-2</v>
      </c>
      <c r="ADE12" s="33">
        <v>4.7534751926414653E-2</v>
      </c>
      <c r="ADF12" s="33">
        <v>4.5669605338391414E-2</v>
      </c>
      <c r="ADG12" s="33">
        <v>5.711633717760134E-2</v>
      </c>
      <c r="ADH12" s="33">
        <v>5.711633717760134E-2</v>
      </c>
      <c r="ADI12" s="33">
        <v>5.6730567517574437E-2</v>
      </c>
      <c r="ADJ12" s="33">
        <v>5.6730567517574437E-2</v>
      </c>
      <c r="ADK12" s="33">
        <v>4.5669605338391414E-2</v>
      </c>
      <c r="ADL12" s="33">
        <v>5.6560275367451895E-2</v>
      </c>
      <c r="ADM12" s="33">
        <v>5.6560275367451895E-2</v>
      </c>
      <c r="ADN12" s="33">
        <v>5.6174712864688559E-2</v>
      </c>
      <c r="ADO12" s="33">
        <v>5.6174712864688559E-2</v>
      </c>
      <c r="ADP12" s="33">
        <v>4.5669605338391414E-2</v>
      </c>
      <c r="ADQ12" s="33">
        <v>5.6004512113378979E-2</v>
      </c>
      <c r="ADR12" s="33">
        <v>5.6004512113378979E-2</v>
      </c>
      <c r="ADS12" s="33">
        <v>5.5619156441082396E-2</v>
      </c>
      <c r="ADT12" s="33">
        <v>5.5619156441082396E-2</v>
      </c>
      <c r="ADU12" s="33">
        <v>4.5669605338391414E-2</v>
      </c>
      <c r="ADV12" s="33">
        <v>5.5449046944403557E-2</v>
      </c>
      <c r="ADW12" s="33">
        <v>5.5449046944403557E-2</v>
      </c>
      <c r="ADX12" s="33">
        <v>5.5063897776302939E-2</v>
      </c>
      <c r="ADY12" s="33">
        <v>5.5063897776302939E-2</v>
      </c>
      <c r="ADZ12" s="33">
        <v>4.5669605338391414E-2</v>
      </c>
      <c r="AEA12" s="33">
        <v>5.4893879390304656E-2</v>
      </c>
      <c r="AEB12" s="33">
        <v>5.4893879390304656E-2</v>
      </c>
      <c r="AEC12" s="33">
        <v>5.4508936400653241E-2</v>
      </c>
      <c r="AED12" s="33">
        <v>5.4508936400653241E-2</v>
      </c>
      <c r="AEE12" s="33">
        <v>4.5669605338391414E-2</v>
      </c>
      <c r="AEF12" s="33">
        <v>5.4339008981616033E-2</v>
      </c>
      <c r="AEG12" s="33">
        <v>5.4339008981616033E-2</v>
      </c>
      <c r="AEH12" s="33">
        <v>5.3954271845190416E-2</v>
      </c>
      <c r="AEI12" s="33">
        <v>5.3954271845190416E-2</v>
      </c>
      <c r="AEJ12" s="33">
        <v>4.5669605338391414E-2</v>
      </c>
      <c r="AEK12" s="33">
        <v>5.3784435249626172E-2</v>
      </c>
      <c r="AEL12" s="33">
        <v>5.3784435249626172E-2</v>
      </c>
      <c r="AEM12" s="33">
        <v>5.3399903641722535E-2</v>
      </c>
      <c r="AEN12" s="33">
        <v>5.3399903641722535E-2</v>
      </c>
      <c r="AEO12" s="33">
        <v>4.5669605338391414E-2</v>
      </c>
      <c r="AEP12" s="33">
        <v>5.3230157726372518E-2</v>
      </c>
      <c r="AEQ12" s="33">
        <v>5.3230157726372518E-2</v>
      </c>
      <c r="AER12" s="33">
        <v>5.2845831322809067E-2</v>
      </c>
      <c r="AES12" s="33">
        <v>5.2845831322809067E-2</v>
      </c>
      <c r="AET12" s="33">
        <v>4.5669605338391414E-2</v>
      </c>
      <c r="AEU12" s="33">
        <v>5.2676175944643688E-2</v>
      </c>
      <c r="AEV12" s="33">
        <v>5.2676175944643688E-2</v>
      </c>
      <c r="AEW12" s="33">
        <v>5.229205442175644E-2</v>
      </c>
      <c r="AEX12" s="33">
        <v>5.229205442175644E-2</v>
      </c>
      <c r="AEY12" s="33">
        <v>4.5669605338391414E-2</v>
      </c>
      <c r="AEZ12" s="33">
        <v>5.1569097740647996E-2</v>
      </c>
      <c r="AFA12" s="33">
        <v>5.1569097740647996E-2</v>
      </c>
      <c r="AFB12" s="33">
        <v>5.1185385010189099E-2</v>
      </c>
      <c r="AFC12" s="33">
        <v>5.1185385010189099E-2</v>
      </c>
      <c r="AFD12" s="33">
        <v>4.5669605338391414E-2</v>
      </c>
      <c r="AFE12" s="33">
        <v>4.93584697563485E-2</v>
      </c>
      <c r="AFF12" s="33">
        <v>4.93584697563485E-2</v>
      </c>
      <c r="AFG12" s="33">
        <v>4.8975570749449693E-2</v>
      </c>
      <c r="AFH12" s="33">
        <v>4.8975570749449693E-2</v>
      </c>
      <c r="AFI12" s="33">
        <v>4.5669605338391414E-2</v>
      </c>
      <c r="AFJ12" s="33">
        <v>4.7152521656461666E-2</v>
      </c>
      <c r="AFK12" s="33">
        <v>4.7152521656461666E-2</v>
      </c>
      <c r="AFL12" s="33">
        <v>4.6770431251956346E-2</v>
      </c>
      <c r="AFM12" s="33">
        <v>4.6770431251956346E-2</v>
      </c>
    </row>
    <row r="13" spans="1:1570">
      <c r="A13" t="s">
        <v>31</v>
      </c>
      <c r="B13">
        <f>FixedParams!B39</f>
        <v>0.33333332999999998</v>
      </c>
      <c r="C13">
        <f t="shared" ref="C13:C16" si="840">B13</f>
        <v>0.33333332999999998</v>
      </c>
      <c r="D13">
        <f t="shared" si="839"/>
        <v>0.33333332999999998</v>
      </c>
      <c r="F13">
        <v>0.33333332999999998</v>
      </c>
      <c r="G13">
        <v>0.33333332999999998</v>
      </c>
      <c r="H13">
        <v>0.33333332999999998</v>
      </c>
      <c r="I13">
        <v>0.33333332999999998</v>
      </c>
      <c r="J13">
        <v>0.33333332999999998</v>
      </c>
      <c r="K13">
        <v>0.33333332999999998</v>
      </c>
      <c r="L13">
        <v>0.33333332999999998</v>
      </c>
      <c r="M13">
        <v>0.33333332999999998</v>
      </c>
      <c r="N13">
        <v>0.33333332999999998</v>
      </c>
      <c r="O13">
        <v>0.33333332999999998</v>
      </c>
      <c r="P13">
        <v>0.33333332999999998</v>
      </c>
      <c r="Q13">
        <v>0.33333332999999998</v>
      </c>
      <c r="R13">
        <v>0.33333332999999998</v>
      </c>
      <c r="S13">
        <v>0.33333332999999998</v>
      </c>
      <c r="T13">
        <v>0.33333332999999998</v>
      </c>
      <c r="U13">
        <v>0.33333332999999998</v>
      </c>
      <c r="V13">
        <v>0.33333332999999998</v>
      </c>
      <c r="W13">
        <v>0.33333332999999998</v>
      </c>
      <c r="X13">
        <v>0.33333332999999998</v>
      </c>
      <c r="Y13">
        <v>0.33333332999999998</v>
      </c>
      <c r="Z13">
        <v>0.33333332999999998</v>
      </c>
      <c r="AA13">
        <v>0.33333332999999998</v>
      </c>
      <c r="AB13">
        <v>0.33333332999999998</v>
      </c>
      <c r="AC13">
        <v>0.33333332999999998</v>
      </c>
      <c r="AD13">
        <v>0.33333332999999998</v>
      </c>
      <c r="AE13">
        <v>0.33333332999999998</v>
      </c>
      <c r="AF13">
        <v>0.33333332999999998</v>
      </c>
      <c r="AG13">
        <v>0.33333332999999998</v>
      </c>
      <c r="AH13">
        <v>0.33333332999999998</v>
      </c>
      <c r="AI13">
        <v>0.33333332999999998</v>
      </c>
      <c r="AJ13">
        <v>0.33333332999999998</v>
      </c>
      <c r="AK13">
        <v>0.33333332999999998</v>
      </c>
      <c r="AL13">
        <v>0.33333332999999998</v>
      </c>
      <c r="AM13">
        <v>0.33333332999999998</v>
      </c>
      <c r="AN13">
        <v>0.33333332999999998</v>
      </c>
      <c r="AO13">
        <v>0.33333332999999998</v>
      </c>
      <c r="AP13">
        <v>0.33333332999999998</v>
      </c>
      <c r="AQ13">
        <v>0.33333332999999998</v>
      </c>
      <c r="AR13">
        <v>0.33333332999999998</v>
      </c>
      <c r="AS13">
        <v>0.33333332999999998</v>
      </c>
      <c r="AT13">
        <v>0.33333332999999998</v>
      </c>
      <c r="AU13">
        <v>0.33333332999999998</v>
      </c>
      <c r="AV13">
        <v>0.33333332999999998</v>
      </c>
      <c r="AW13">
        <v>0.33333332999999998</v>
      </c>
      <c r="AX13">
        <v>0.33333332999999998</v>
      </c>
      <c r="AY13">
        <v>0.33333332999999998</v>
      </c>
      <c r="AZ13">
        <v>0.33333332999999998</v>
      </c>
      <c r="BA13">
        <v>0.33333332999999998</v>
      </c>
      <c r="BB13">
        <v>0.33333332999999998</v>
      </c>
      <c r="BC13">
        <v>0.33333332999999998</v>
      </c>
      <c r="BD13">
        <v>0.33333332999999998</v>
      </c>
      <c r="BE13">
        <v>0.33333332999999998</v>
      </c>
      <c r="BF13">
        <v>0.33333332999999998</v>
      </c>
      <c r="BG13">
        <v>0.33333332999999998</v>
      </c>
      <c r="BH13">
        <v>0.33333332999999998</v>
      </c>
      <c r="BI13">
        <v>0.33333332999999998</v>
      </c>
      <c r="BJ13">
        <v>0.33333332999999998</v>
      </c>
      <c r="BK13">
        <v>0.33333332999999998</v>
      </c>
      <c r="BL13">
        <v>0.33333332999999998</v>
      </c>
      <c r="BM13">
        <v>0.33333332999999998</v>
      </c>
      <c r="BN13">
        <v>0.33333332999999998</v>
      </c>
      <c r="BO13">
        <v>0.33333332999999998</v>
      </c>
      <c r="BP13">
        <v>0.33333332999999998</v>
      </c>
      <c r="BQ13">
        <v>0.33333332999999998</v>
      </c>
      <c r="BR13">
        <v>0.33333332999999998</v>
      </c>
      <c r="BS13">
        <v>0.33333332999999998</v>
      </c>
      <c r="BT13">
        <v>0.33333332999999998</v>
      </c>
      <c r="BU13">
        <v>0.33333332999999998</v>
      </c>
      <c r="BV13">
        <v>0.33333332999999998</v>
      </c>
      <c r="BW13">
        <v>0.33333332999999998</v>
      </c>
      <c r="BX13">
        <v>0.33333332999999998</v>
      </c>
      <c r="BY13">
        <v>0.33333332999999998</v>
      </c>
      <c r="BZ13">
        <v>0.33333332999999998</v>
      </c>
      <c r="CA13">
        <v>0.33333332999999998</v>
      </c>
      <c r="CB13">
        <v>0.33333332999999998</v>
      </c>
      <c r="CC13">
        <v>0.33333332999999998</v>
      </c>
      <c r="CD13">
        <v>0.33333332999999998</v>
      </c>
      <c r="CE13">
        <v>0.33333332999999998</v>
      </c>
      <c r="CF13">
        <v>0.33333332999999998</v>
      </c>
      <c r="CG13">
        <v>0.33333332999999998</v>
      </c>
      <c r="CH13">
        <v>0.33333332999999998</v>
      </c>
      <c r="CI13">
        <v>0.33333332999999998</v>
      </c>
      <c r="CJ13">
        <v>0.33333332999999998</v>
      </c>
      <c r="CK13">
        <v>0.33333332999999998</v>
      </c>
      <c r="CL13">
        <v>0.33333332999999998</v>
      </c>
      <c r="CM13">
        <v>0.33333332999999998</v>
      </c>
      <c r="CN13">
        <v>0.33333332999999998</v>
      </c>
      <c r="CO13">
        <v>0.33333332999999998</v>
      </c>
      <c r="CP13">
        <v>0.33333332999999998</v>
      </c>
      <c r="CQ13">
        <v>0.33333332999999998</v>
      </c>
      <c r="CR13">
        <v>0.33333332999999998</v>
      </c>
      <c r="CS13">
        <v>0.33333332999999998</v>
      </c>
      <c r="CT13">
        <v>0.33333332999999998</v>
      </c>
      <c r="CU13">
        <v>0.33333332999999998</v>
      </c>
      <c r="CV13">
        <v>0.33333332999999998</v>
      </c>
      <c r="CW13">
        <v>0.33333332999999998</v>
      </c>
      <c r="CX13">
        <v>0.33333332999999998</v>
      </c>
      <c r="CY13">
        <v>0.33333332999999998</v>
      </c>
      <c r="CZ13">
        <v>0.33333332999999998</v>
      </c>
      <c r="DA13">
        <v>0.33333332999999998</v>
      </c>
      <c r="DB13">
        <v>0.33333332999999998</v>
      </c>
      <c r="DC13">
        <v>0.33333332999999998</v>
      </c>
      <c r="DD13">
        <v>0.33333332999999998</v>
      </c>
      <c r="DE13">
        <v>0.33333332999999998</v>
      </c>
      <c r="DF13">
        <v>0.33333332999999998</v>
      </c>
      <c r="DG13">
        <v>0.33333332999999998</v>
      </c>
      <c r="DH13">
        <v>0.33333332999999998</v>
      </c>
      <c r="DI13">
        <v>0.33333332999999998</v>
      </c>
      <c r="DJ13">
        <v>0.33333332999999998</v>
      </c>
      <c r="DK13">
        <v>0.33333332999999998</v>
      </c>
      <c r="DL13">
        <v>0.33333332999999998</v>
      </c>
      <c r="DM13">
        <v>0.33333332999999998</v>
      </c>
      <c r="DN13">
        <v>0.33333332999999998</v>
      </c>
      <c r="DO13">
        <v>0.33333332999999998</v>
      </c>
      <c r="DP13">
        <v>0.33333332999999998</v>
      </c>
      <c r="DQ13">
        <v>0.33333332999999998</v>
      </c>
      <c r="DR13">
        <v>0.33333332999999998</v>
      </c>
      <c r="DS13">
        <v>0.33333332999999998</v>
      </c>
      <c r="DT13">
        <v>0.33333332999999998</v>
      </c>
      <c r="DU13">
        <v>0.33333332999999998</v>
      </c>
      <c r="DV13">
        <v>0.33333332999999998</v>
      </c>
      <c r="DW13">
        <v>0.33333332999999998</v>
      </c>
      <c r="DX13">
        <v>0.33333332999999998</v>
      </c>
      <c r="DY13">
        <v>0.33333332999999998</v>
      </c>
      <c r="DZ13">
        <v>0.33333332999999998</v>
      </c>
      <c r="EA13">
        <v>0.33333332999999998</v>
      </c>
      <c r="EB13">
        <v>0.33333332999999998</v>
      </c>
      <c r="EC13">
        <v>0.33333332999999998</v>
      </c>
      <c r="ED13">
        <v>0.33333332999999998</v>
      </c>
      <c r="EE13">
        <v>0.33333332999999998</v>
      </c>
      <c r="EF13">
        <v>0.33333332999999998</v>
      </c>
      <c r="EG13">
        <v>0.33333332999999998</v>
      </c>
      <c r="EH13">
        <v>0.33333332999999998</v>
      </c>
      <c r="EI13">
        <v>0.33333332999999998</v>
      </c>
      <c r="EJ13">
        <v>0.33333332999999998</v>
      </c>
      <c r="EK13">
        <v>0.33333332999999998</v>
      </c>
      <c r="EL13">
        <v>0.33333332999999998</v>
      </c>
      <c r="EM13">
        <v>0.33333332999999998</v>
      </c>
      <c r="EN13">
        <v>0.33333332999999998</v>
      </c>
      <c r="EO13">
        <v>0.33333332999999998</v>
      </c>
      <c r="EP13">
        <v>0.33333332999999998</v>
      </c>
      <c r="EQ13">
        <v>0.33333332999999998</v>
      </c>
      <c r="ER13">
        <v>0.33333332999999998</v>
      </c>
      <c r="ES13">
        <v>0.33333332999999998</v>
      </c>
      <c r="ET13">
        <v>0.33333332999999998</v>
      </c>
      <c r="EU13">
        <v>0.33333332999999998</v>
      </c>
      <c r="EV13">
        <v>0.33333332999999998</v>
      </c>
      <c r="EW13">
        <v>0.33333332999999998</v>
      </c>
      <c r="EX13">
        <v>0.33333332999999998</v>
      </c>
      <c r="EY13">
        <v>0.33333332999999998</v>
      </c>
      <c r="EZ13">
        <v>0.33333332999999998</v>
      </c>
      <c r="FA13">
        <v>0.33333332999999998</v>
      </c>
      <c r="FB13">
        <v>0.33333332999999998</v>
      </c>
      <c r="FC13">
        <v>0.33333332999999998</v>
      </c>
      <c r="FD13">
        <v>0.33333332999999998</v>
      </c>
      <c r="FE13">
        <v>0.33333332999999998</v>
      </c>
      <c r="FF13">
        <v>0.33333332999999998</v>
      </c>
      <c r="FG13">
        <v>0.33333332999999998</v>
      </c>
      <c r="FH13">
        <v>0.33333332999999998</v>
      </c>
      <c r="FI13">
        <v>0.33333332999999998</v>
      </c>
      <c r="FJ13">
        <v>0.33333332999999998</v>
      </c>
      <c r="FK13">
        <v>0.33333332999999998</v>
      </c>
      <c r="FL13">
        <v>0.33333332999999998</v>
      </c>
      <c r="FM13">
        <v>0.33333332999999998</v>
      </c>
      <c r="FN13">
        <v>0.33333332999999998</v>
      </c>
      <c r="FO13">
        <v>0.33333332999999998</v>
      </c>
      <c r="FP13">
        <v>0.33333332999999998</v>
      </c>
      <c r="FQ13">
        <v>0.33333332999999998</v>
      </c>
      <c r="FR13">
        <v>0.33333332999999998</v>
      </c>
      <c r="FS13">
        <v>0.33333332999999998</v>
      </c>
      <c r="FT13">
        <v>0.33333332999999998</v>
      </c>
      <c r="FU13">
        <v>0.33333332999999998</v>
      </c>
      <c r="FV13">
        <v>0.33333332999999998</v>
      </c>
      <c r="FW13">
        <v>0.33333332999999998</v>
      </c>
      <c r="FX13">
        <v>0.33333332999999998</v>
      </c>
      <c r="FY13">
        <v>0.33333332999999998</v>
      </c>
      <c r="FZ13">
        <v>0.33333332999999998</v>
      </c>
      <c r="GA13">
        <v>0.33333332999999998</v>
      </c>
      <c r="GB13">
        <v>0.33333332999999998</v>
      </c>
      <c r="GC13">
        <v>0.33333332999999998</v>
      </c>
      <c r="GD13">
        <v>0.33333332999999998</v>
      </c>
      <c r="GE13">
        <v>0.33333332999999998</v>
      </c>
      <c r="GF13">
        <v>0.33333332999999998</v>
      </c>
      <c r="GG13">
        <v>0.33333332999999998</v>
      </c>
      <c r="GH13">
        <v>0.33333332999999998</v>
      </c>
      <c r="GI13">
        <v>0.33333332999999998</v>
      </c>
      <c r="GJ13">
        <v>0.33333332999999998</v>
      </c>
      <c r="GK13">
        <v>0.33333332999999998</v>
      </c>
      <c r="GL13">
        <v>0.33333332999999998</v>
      </c>
      <c r="GM13">
        <v>0.33333332999999998</v>
      </c>
      <c r="GN13">
        <v>0.33333332999999998</v>
      </c>
      <c r="GO13">
        <v>0.33333332999999998</v>
      </c>
      <c r="GP13">
        <v>0.33333332999999998</v>
      </c>
      <c r="GQ13">
        <v>0.33333332999999998</v>
      </c>
      <c r="GR13">
        <v>0.33333332999999998</v>
      </c>
      <c r="GS13">
        <v>0.33333332999999998</v>
      </c>
      <c r="GT13">
        <v>0.33333332999999998</v>
      </c>
      <c r="GU13">
        <v>0.33333332999999998</v>
      </c>
      <c r="GV13">
        <v>0.33333332999999998</v>
      </c>
      <c r="GW13">
        <v>0.33333332999999998</v>
      </c>
      <c r="GX13">
        <v>0.33333332999999998</v>
      </c>
      <c r="GY13">
        <v>0.33333332999999998</v>
      </c>
      <c r="GZ13">
        <v>0.33333332999999998</v>
      </c>
      <c r="HA13">
        <v>0.33333332999999998</v>
      </c>
      <c r="HB13">
        <v>0.33333332999999998</v>
      </c>
      <c r="HC13">
        <v>0.33333332999999998</v>
      </c>
      <c r="HD13">
        <v>0.33333332999999998</v>
      </c>
      <c r="HE13">
        <v>0.33333332999999998</v>
      </c>
      <c r="HF13">
        <v>0.33333332999999998</v>
      </c>
      <c r="HG13">
        <v>0.33333332999999998</v>
      </c>
      <c r="HH13">
        <v>0.33333332999999998</v>
      </c>
      <c r="HI13">
        <v>0.33333332999999998</v>
      </c>
      <c r="HJ13">
        <v>0.33333332999999998</v>
      </c>
      <c r="HK13">
        <v>0.33333332999999998</v>
      </c>
      <c r="HL13">
        <v>0.33333332999999998</v>
      </c>
      <c r="HM13">
        <v>0.33333332999999998</v>
      </c>
      <c r="HN13">
        <v>0.33333332999999998</v>
      </c>
      <c r="HO13">
        <v>0.33333332999999998</v>
      </c>
      <c r="HP13">
        <v>0.33333332999999998</v>
      </c>
      <c r="HQ13">
        <v>0.33333332999999998</v>
      </c>
      <c r="HR13">
        <v>0.33333332999999998</v>
      </c>
      <c r="HS13">
        <v>0.33333332999999998</v>
      </c>
      <c r="HT13">
        <v>0.33333332999999998</v>
      </c>
      <c r="HU13">
        <v>0.33333332999999998</v>
      </c>
      <c r="HV13">
        <v>0.33333332999999998</v>
      </c>
      <c r="HW13">
        <v>0.33333332999999998</v>
      </c>
      <c r="HX13">
        <v>0.33333332999999998</v>
      </c>
      <c r="HY13">
        <v>0.33333332999999998</v>
      </c>
      <c r="HZ13">
        <v>0.33333332999999998</v>
      </c>
      <c r="IA13">
        <v>0.33333332999999998</v>
      </c>
      <c r="IB13">
        <v>0.33333332999999998</v>
      </c>
      <c r="IC13">
        <v>0.33333332999999998</v>
      </c>
      <c r="ID13">
        <v>0.33333332999999998</v>
      </c>
      <c r="IE13">
        <v>0.33333332999999998</v>
      </c>
      <c r="IF13">
        <v>0.33333332999999998</v>
      </c>
      <c r="IG13">
        <v>0.33333332999999998</v>
      </c>
      <c r="IH13">
        <v>0.33333332999999998</v>
      </c>
      <c r="II13">
        <v>0.33333332999999998</v>
      </c>
      <c r="IJ13">
        <v>0.33333332999999998</v>
      </c>
      <c r="IK13">
        <v>0.33333332999999998</v>
      </c>
      <c r="IL13">
        <v>0.33333332999999998</v>
      </c>
      <c r="IM13">
        <v>0.33333332999999998</v>
      </c>
      <c r="IN13">
        <v>0.33333332999999998</v>
      </c>
      <c r="IO13">
        <v>0.33333332999999998</v>
      </c>
      <c r="IP13">
        <v>0.33333332999999998</v>
      </c>
      <c r="IQ13">
        <v>0.33333332999999998</v>
      </c>
      <c r="IR13">
        <v>0.33333332999999998</v>
      </c>
      <c r="IS13">
        <v>0.33333332999999998</v>
      </c>
      <c r="IT13">
        <v>0.33333332999999998</v>
      </c>
      <c r="IU13">
        <v>0.33333332999999998</v>
      </c>
      <c r="IV13">
        <v>0.33333332999999998</v>
      </c>
      <c r="IW13">
        <v>0.33333332999999998</v>
      </c>
      <c r="IX13">
        <v>0.33333332999999998</v>
      </c>
      <c r="IY13">
        <v>0.33333332999999998</v>
      </c>
      <c r="IZ13">
        <v>0.33333332999999998</v>
      </c>
      <c r="JA13">
        <v>0.33333332999999998</v>
      </c>
      <c r="JB13">
        <v>0.33333332999999998</v>
      </c>
      <c r="JC13">
        <v>0.33333332999999998</v>
      </c>
      <c r="JD13">
        <v>0.33333332999999998</v>
      </c>
      <c r="JE13">
        <v>0.33333332999999998</v>
      </c>
      <c r="JF13">
        <v>0.33333332999999998</v>
      </c>
      <c r="JG13">
        <v>0.33333332999999998</v>
      </c>
      <c r="JH13">
        <v>0.33333332999999998</v>
      </c>
      <c r="JI13">
        <v>0.33333332999999998</v>
      </c>
      <c r="JJ13">
        <v>0.33333332999999998</v>
      </c>
      <c r="JK13">
        <v>0.33333332999999998</v>
      </c>
      <c r="JL13">
        <v>0.33333332999999998</v>
      </c>
      <c r="JM13">
        <v>0.33333332999999998</v>
      </c>
      <c r="JN13">
        <v>0.33333332999999998</v>
      </c>
      <c r="JO13">
        <v>0.33333332999999998</v>
      </c>
      <c r="JP13">
        <v>0.33333332999999998</v>
      </c>
      <c r="JQ13">
        <v>0.33333332999999998</v>
      </c>
      <c r="JR13">
        <v>0.33333332999999998</v>
      </c>
      <c r="JS13">
        <v>0.33333332999999998</v>
      </c>
      <c r="JT13">
        <v>0.33333332999999998</v>
      </c>
      <c r="JU13">
        <v>0.33333332999999998</v>
      </c>
      <c r="JV13">
        <v>0.33333332999999998</v>
      </c>
      <c r="JW13">
        <v>0.33333332999999998</v>
      </c>
      <c r="JX13">
        <v>0.33333332999999998</v>
      </c>
      <c r="JY13">
        <v>0.33333332999999998</v>
      </c>
      <c r="JZ13">
        <v>0.33333332999999998</v>
      </c>
      <c r="KA13">
        <v>0.33333332999999998</v>
      </c>
      <c r="KB13">
        <v>0.33333332999999998</v>
      </c>
      <c r="KC13">
        <v>0.33333332999999998</v>
      </c>
      <c r="KD13">
        <v>0.33333332999999998</v>
      </c>
      <c r="KE13">
        <v>0.33333332999999998</v>
      </c>
      <c r="KF13">
        <v>0.33333332999999998</v>
      </c>
      <c r="KG13">
        <v>0.33333332999999998</v>
      </c>
      <c r="KH13">
        <v>0.33333332999999998</v>
      </c>
      <c r="KI13">
        <v>0.33333332999999998</v>
      </c>
      <c r="KJ13">
        <v>0.33333332999999998</v>
      </c>
      <c r="KK13">
        <v>0.33333332999999998</v>
      </c>
      <c r="KL13">
        <v>0.33333332999999998</v>
      </c>
      <c r="KM13">
        <v>0.33333332999999998</v>
      </c>
      <c r="KN13">
        <v>0.33333332999999998</v>
      </c>
      <c r="KO13">
        <v>0.33333332999999998</v>
      </c>
      <c r="KP13">
        <v>0.33333332999999998</v>
      </c>
      <c r="KQ13">
        <v>0.33333332999999998</v>
      </c>
      <c r="KR13">
        <v>0.33333332999999998</v>
      </c>
      <c r="KS13">
        <v>0.33333332999999998</v>
      </c>
      <c r="KT13">
        <v>0.33333332999999998</v>
      </c>
      <c r="KU13">
        <v>0.33333332999999998</v>
      </c>
      <c r="KV13">
        <v>0.33333332999999998</v>
      </c>
      <c r="KW13">
        <v>0.33333332999999998</v>
      </c>
      <c r="KX13">
        <v>0.33333332999999998</v>
      </c>
      <c r="KY13">
        <v>0.33333332999999998</v>
      </c>
      <c r="KZ13">
        <v>0.33333332999999998</v>
      </c>
      <c r="LA13">
        <v>0.33333332999999998</v>
      </c>
      <c r="LB13">
        <v>0.33333332999999998</v>
      </c>
      <c r="LC13">
        <v>0.33333332999999998</v>
      </c>
      <c r="LD13">
        <v>0.33333332999999998</v>
      </c>
      <c r="LE13">
        <v>0.33333332999999998</v>
      </c>
      <c r="LF13">
        <v>0.33333332999999998</v>
      </c>
      <c r="LG13">
        <v>0.33333332999999998</v>
      </c>
      <c r="LH13">
        <v>0.33333332999999998</v>
      </c>
      <c r="LI13">
        <v>0.33333332999999998</v>
      </c>
      <c r="LJ13">
        <v>0.33333332999999998</v>
      </c>
      <c r="LK13">
        <v>0.33333332999999998</v>
      </c>
      <c r="LL13">
        <v>0.33333332999999998</v>
      </c>
      <c r="LM13">
        <v>0.33333332999999998</v>
      </c>
      <c r="LN13">
        <v>0.33333332999999998</v>
      </c>
      <c r="LO13">
        <v>0.33333332999999998</v>
      </c>
      <c r="LP13">
        <v>0.33333332999999998</v>
      </c>
      <c r="LQ13">
        <v>0.33333332999999998</v>
      </c>
      <c r="LR13">
        <v>0.33333332999999998</v>
      </c>
      <c r="LS13">
        <v>0.33333332999999998</v>
      </c>
      <c r="LT13">
        <v>0.33333332999999998</v>
      </c>
      <c r="LU13">
        <v>0.33333332999999998</v>
      </c>
      <c r="LV13">
        <v>0.33333332999999998</v>
      </c>
      <c r="LW13">
        <v>0.33333332999999998</v>
      </c>
      <c r="LX13">
        <v>0.33333332999999998</v>
      </c>
      <c r="LY13">
        <v>0.33333332999999998</v>
      </c>
      <c r="LZ13">
        <v>0.33333332999999998</v>
      </c>
      <c r="MA13">
        <v>0.33333332999999998</v>
      </c>
      <c r="MB13">
        <v>0.33333332999999998</v>
      </c>
      <c r="MC13">
        <v>0.33333332999999998</v>
      </c>
      <c r="MD13">
        <v>0.33333332999999998</v>
      </c>
      <c r="ME13">
        <v>0.33333332999999998</v>
      </c>
      <c r="MF13">
        <v>0.33333332999999998</v>
      </c>
      <c r="MG13">
        <v>0.33333332999999998</v>
      </c>
      <c r="MH13">
        <v>0.33333332999999998</v>
      </c>
      <c r="MI13">
        <v>0.33333332999999998</v>
      </c>
      <c r="MJ13">
        <v>0.33333332999999998</v>
      </c>
      <c r="MK13">
        <v>0.33333332999999998</v>
      </c>
      <c r="ML13">
        <v>0.33333332999999998</v>
      </c>
      <c r="MM13">
        <v>0.33333332999999998</v>
      </c>
      <c r="MN13">
        <v>0.33333332999999998</v>
      </c>
      <c r="MO13">
        <v>0.33333332999999998</v>
      </c>
      <c r="MP13">
        <v>0.33333332999999998</v>
      </c>
      <c r="MQ13">
        <v>0.33333332999999998</v>
      </c>
      <c r="MR13">
        <v>0.33333332999999998</v>
      </c>
      <c r="MS13">
        <v>0.33333332999999998</v>
      </c>
      <c r="MT13">
        <v>0.33333332999999998</v>
      </c>
      <c r="MU13">
        <v>0.33333332999999998</v>
      </c>
      <c r="MV13">
        <v>0.33333332999999998</v>
      </c>
      <c r="MW13">
        <v>0.33333332999999998</v>
      </c>
      <c r="MX13">
        <v>0.33333332999999998</v>
      </c>
      <c r="MY13">
        <v>0.33333332999999998</v>
      </c>
      <c r="MZ13">
        <v>0.33333332999999998</v>
      </c>
      <c r="NA13">
        <v>0.33333332999999998</v>
      </c>
      <c r="NB13">
        <v>0.33333332999999998</v>
      </c>
      <c r="NC13">
        <v>0.33333332999999998</v>
      </c>
      <c r="ND13">
        <v>0.33333332999999998</v>
      </c>
      <c r="NE13">
        <v>0.33333332999999998</v>
      </c>
      <c r="NF13">
        <v>0.33333332999999998</v>
      </c>
      <c r="NG13">
        <v>0.33333332999999998</v>
      </c>
      <c r="NH13">
        <v>0.33333332999999998</v>
      </c>
      <c r="NI13">
        <v>0.33333332999999998</v>
      </c>
      <c r="NJ13">
        <v>0.33333332999999998</v>
      </c>
      <c r="NK13">
        <v>0.33333332999999998</v>
      </c>
      <c r="NL13">
        <v>0.33333332999999998</v>
      </c>
      <c r="NM13">
        <v>0.33333332999999998</v>
      </c>
      <c r="NN13">
        <v>0.33333332999999998</v>
      </c>
      <c r="NO13">
        <v>0.33333332999999998</v>
      </c>
      <c r="NP13">
        <v>0.33333332999999998</v>
      </c>
      <c r="NQ13">
        <v>0.33333332999999998</v>
      </c>
      <c r="NR13">
        <v>0.33333332999999998</v>
      </c>
      <c r="NS13">
        <v>0.33333332999999998</v>
      </c>
      <c r="NT13">
        <v>0.33333332999999998</v>
      </c>
      <c r="NU13">
        <v>0.33333332999999998</v>
      </c>
      <c r="NV13">
        <v>0.33333332999999998</v>
      </c>
      <c r="NW13">
        <v>0.33333332999999998</v>
      </c>
      <c r="NX13">
        <v>0.33333332999999998</v>
      </c>
      <c r="NY13">
        <v>0.33333332999999998</v>
      </c>
      <c r="NZ13">
        <v>0.33333332999999998</v>
      </c>
      <c r="OA13">
        <v>0.33333332999999998</v>
      </c>
      <c r="OB13">
        <v>0.33333332999999998</v>
      </c>
      <c r="OC13">
        <v>0.33333332999999998</v>
      </c>
      <c r="OD13">
        <v>0.33333332999999998</v>
      </c>
      <c r="OE13">
        <v>0.33333332999999998</v>
      </c>
      <c r="OF13">
        <v>0.33333332999999998</v>
      </c>
      <c r="OG13">
        <v>0.33333332999999998</v>
      </c>
      <c r="OH13">
        <v>0.33333332999999998</v>
      </c>
      <c r="OI13">
        <v>0.33333332999999998</v>
      </c>
      <c r="OJ13">
        <v>0.33333332999999998</v>
      </c>
      <c r="OK13">
        <v>0.33333332999999998</v>
      </c>
      <c r="OL13">
        <v>0.33333332999999998</v>
      </c>
      <c r="OM13">
        <v>0.33333332999999998</v>
      </c>
      <c r="ON13">
        <v>0.33333332999999998</v>
      </c>
      <c r="OO13">
        <v>0.33333332999999998</v>
      </c>
      <c r="OP13">
        <v>0.33333332999999998</v>
      </c>
      <c r="OQ13">
        <v>0.33333332999999998</v>
      </c>
      <c r="OR13">
        <v>0.33333332999999998</v>
      </c>
      <c r="OS13">
        <v>0.33333332999999998</v>
      </c>
      <c r="OT13">
        <v>0.33333332999999998</v>
      </c>
      <c r="OU13">
        <v>0.33333332999999998</v>
      </c>
      <c r="OV13">
        <v>0.33333332999999998</v>
      </c>
      <c r="OW13">
        <v>0.33333332999999998</v>
      </c>
      <c r="OX13">
        <v>0.33333332999999998</v>
      </c>
      <c r="OY13">
        <v>0.33333332999999998</v>
      </c>
      <c r="OZ13">
        <v>0.33333332999999998</v>
      </c>
      <c r="PA13">
        <v>0.33333332999999998</v>
      </c>
      <c r="PB13">
        <v>0.33333332999999998</v>
      </c>
      <c r="PC13">
        <v>0.33333332999999998</v>
      </c>
      <c r="PD13">
        <v>0.33333332999999998</v>
      </c>
      <c r="PE13">
        <v>0.33333332999999998</v>
      </c>
      <c r="PF13">
        <v>0.33333332999999998</v>
      </c>
      <c r="PG13">
        <v>0.33333332999999998</v>
      </c>
      <c r="PH13">
        <v>0.33333332999999998</v>
      </c>
      <c r="PI13">
        <v>0.33333332999999998</v>
      </c>
      <c r="PJ13">
        <v>0.33333332999999998</v>
      </c>
      <c r="PK13">
        <v>0.33333332999999998</v>
      </c>
      <c r="PL13">
        <v>0.33333332999999998</v>
      </c>
      <c r="PM13">
        <v>0.33333332999999998</v>
      </c>
      <c r="PN13">
        <v>0.33333332999999998</v>
      </c>
      <c r="PO13">
        <v>0.33333332999999998</v>
      </c>
      <c r="PP13">
        <v>0.33333332999999998</v>
      </c>
      <c r="PQ13">
        <v>0.33333332999999998</v>
      </c>
      <c r="PR13">
        <v>0.33333332999999998</v>
      </c>
      <c r="PS13">
        <v>0.33333332999999998</v>
      </c>
      <c r="PT13">
        <v>0.33333332999999998</v>
      </c>
      <c r="PU13">
        <v>0.33333332999999998</v>
      </c>
      <c r="PV13">
        <v>0.33333332999999998</v>
      </c>
      <c r="PW13">
        <v>0.33333332999999998</v>
      </c>
      <c r="PX13">
        <v>0.33333332999999998</v>
      </c>
      <c r="PY13">
        <v>0.33333332999999998</v>
      </c>
      <c r="PZ13">
        <v>0.33333332999999998</v>
      </c>
      <c r="QA13">
        <v>0.33333332999999998</v>
      </c>
      <c r="QB13">
        <v>0.33333332999999998</v>
      </c>
      <c r="QC13">
        <v>0.33333332999999998</v>
      </c>
      <c r="QD13">
        <v>0.33333332999999998</v>
      </c>
      <c r="QE13">
        <v>0.33333332999999998</v>
      </c>
      <c r="QF13">
        <v>0.33333332999999998</v>
      </c>
      <c r="QG13">
        <v>0.33333332999999998</v>
      </c>
      <c r="QH13">
        <v>0.33333332999999998</v>
      </c>
      <c r="QI13">
        <v>0.33333332999999998</v>
      </c>
      <c r="QJ13">
        <v>0.33333332999999998</v>
      </c>
      <c r="QK13">
        <v>0.33333332999999998</v>
      </c>
      <c r="QL13">
        <v>0.33333332999999998</v>
      </c>
      <c r="QM13">
        <v>0.33333332999999998</v>
      </c>
      <c r="QN13">
        <v>0.33333332999999998</v>
      </c>
      <c r="QO13">
        <v>0.33333332999999998</v>
      </c>
      <c r="QP13">
        <v>0.33333332999999998</v>
      </c>
      <c r="QQ13">
        <v>0.33333332999999998</v>
      </c>
      <c r="QR13">
        <v>0.33333332999999998</v>
      </c>
      <c r="QS13">
        <v>0.33333332999999998</v>
      </c>
      <c r="QT13">
        <v>0.33333332999999998</v>
      </c>
      <c r="QU13">
        <v>0.33333332999999998</v>
      </c>
      <c r="QV13">
        <v>0.33333332999999998</v>
      </c>
      <c r="QW13">
        <v>0.33333332999999998</v>
      </c>
      <c r="QX13">
        <v>0.33333332999999998</v>
      </c>
      <c r="QY13">
        <v>0.33333332999999998</v>
      </c>
      <c r="QZ13">
        <v>0.33333332999999998</v>
      </c>
      <c r="RA13">
        <v>0.33333332999999998</v>
      </c>
      <c r="RB13">
        <v>0.33333332999999998</v>
      </c>
      <c r="RC13">
        <v>0.33333332999999998</v>
      </c>
      <c r="RD13">
        <v>0.33333332999999998</v>
      </c>
      <c r="RE13">
        <v>0.33333332999999998</v>
      </c>
      <c r="RF13">
        <v>0.33333332999999998</v>
      </c>
      <c r="RG13">
        <v>0.33333332999999998</v>
      </c>
      <c r="RH13">
        <v>0.33333332999999998</v>
      </c>
      <c r="RI13">
        <v>0.33333332999999998</v>
      </c>
      <c r="RJ13">
        <v>0.33333332999999998</v>
      </c>
      <c r="RK13">
        <v>0.33333332999999998</v>
      </c>
      <c r="RL13">
        <v>0.33333332999999998</v>
      </c>
      <c r="RM13">
        <v>0.33333332999999998</v>
      </c>
      <c r="RN13">
        <v>0.33333332999999998</v>
      </c>
      <c r="RO13">
        <v>0.33333332999999998</v>
      </c>
      <c r="RP13">
        <v>0.33333332999999998</v>
      </c>
      <c r="RQ13">
        <v>0.33333332999999998</v>
      </c>
      <c r="RR13">
        <v>0.33333332999999998</v>
      </c>
      <c r="RS13">
        <v>0.33333332999999998</v>
      </c>
      <c r="RT13">
        <v>0.33333332999999998</v>
      </c>
      <c r="RU13">
        <v>0.33333332999999998</v>
      </c>
      <c r="RV13">
        <v>0.33333332999999998</v>
      </c>
      <c r="RW13">
        <v>0.33333332999999998</v>
      </c>
      <c r="RX13">
        <v>0.33333332999999998</v>
      </c>
      <c r="RY13">
        <v>0.33333332999999998</v>
      </c>
      <c r="RZ13">
        <v>0.33333332999999998</v>
      </c>
      <c r="SA13">
        <v>0.33333332999999998</v>
      </c>
      <c r="SB13">
        <v>0.33333332999999998</v>
      </c>
      <c r="SC13">
        <v>0.33333332999999998</v>
      </c>
      <c r="SD13">
        <v>0.33333332999999998</v>
      </c>
      <c r="SE13">
        <v>0.33333332999999998</v>
      </c>
      <c r="SF13">
        <v>0.33333332999999998</v>
      </c>
      <c r="SG13">
        <v>0.33333332999999998</v>
      </c>
      <c r="SH13">
        <v>0.33333332999999998</v>
      </c>
      <c r="SI13">
        <v>0.33333332999999998</v>
      </c>
      <c r="SJ13">
        <v>0.33333332999999998</v>
      </c>
      <c r="SK13">
        <v>0.33333332999999998</v>
      </c>
      <c r="SL13">
        <v>0.33333332999999998</v>
      </c>
      <c r="SM13">
        <v>0.33333332999999998</v>
      </c>
      <c r="SN13">
        <v>0.33333332999999998</v>
      </c>
      <c r="SO13">
        <v>0.33333332999999998</v>
      </c>
      <c r="SP13">
        <v>0.33333332999999998</v>
      </c>
      <c r="SQ13">
        <v>0.33333332999999998</v>
      </c>
      <c r="SR13">
        <v>0.33333332999999998</v>
      </c>
      <c r="SS13">
        <v>0.33333332999999998</v>
      </c>
      <c r="ST13">
        <v>0.33333332999999998</v>
      </c>
      <c r="SU13">
        <v>0.33333332999999998</v>
      </c>
      <c r="SV13">
        <v>0.33333332999999998</v>
      </c>
      <c r="SW13">
        <v>0.33333332999999998</v>
      </c>
      <c r="SX13">
        <v>0.33333332999999998</v>
      </c>
      <c r="SY13">
        <v>0.33333332999999998</v>
      </c>
      <c r="SZ13">
        <v>0.33333332999999998</v>
      </c>
      <c r="TA13">
        <v>0.33333332999999998</v>
      </c>
      <c r="TB13">
        <v>0.33333332999999998</v>
      </c>
      <c r="TC13">
        <v>0.33333332999999998</v>
      </c>
      <c r="TD13">
        <v>0.33333332999999998</v>
      </c>
      <c r="TE13">
        <v>0.33333332999999998</v>
      </c>
      <c r="TF13">
        <v>0.33333332999999998</v>
      </c>
      <c r="TG13">
        <v>0.33333332999999998</v>
      </c>
      <c r="TH13">
        <v>0.33333332999999998</v>
      </c>
      <c r="TI13">
        <v>0.33333332999999998</v>
      </c>
      <c r="TJ13">
        <v>0.33333332999999998</v>
      </c>
      <c r="TK13">
        <v>0.33333332999999998</v>
      </c>
      <c r="TL13">
        <v>0.33333332999999998</v>
      </c>
      <c r="TM13">
        <v>0.33333332999999998</v>
      </c>
      <c r="TN13">
        <v>0.33333332999999998</v>
      </c>
      <c r="TO13">
        <v>0.33333332999999998</v>
      </c>
      <c r="TP13">
        <v>0.33333332999999998</v>
      </c>
      <c r="TQ13">
        <v>0.33333332999999998</v>
      </c>
      <c r="TR13">
        <v>0.33333332999999998</v>
      </c>
      <c r="TS13">
        <v>0.33333332999999998</v>
      </c>
      <c r="TT13">
        <v>0.33333332999999998</v>
      </c>
      <c r="TU13">
        <v>0.33333332999999998</v>
      </c>
      <c r="TV13">
        <v>0.33333332999999998</v>
      </c>
      <c r="TW13">
        <v>0.33333332999999998</v>
      </c>
      <c r="TX13">
        <v>0.33333332999999998</v>
      </c>
      <c r="TY13">
        <v>0.33333332999999998</v>
      </c>
      <c r="TZ13">
        <v>0.33333332999999998</v>
      </c>
      <c r="UA13">
        <v>0.33333332999999998</v>
      </c>
      <c r="UB13">
        <v>0.33333332999999998</v>
      </c>
      <c r="UC13">
        <v>0.33333332999999998</v>
      </c>
      <c r="UD13">
        <v>0.33333332999999998</v>
      </c>
      <c r="UE13">
        <v>0.33333332999999998</v>
      </c>
      <c r="UF13">
        <v>0.33333332999999998</v>
      </c>
      <c r="UG13">
        <v>0.33333332999999998</v>
      </c>
      <c r="UH13">
        <v>0.33333332999999998</v>
      </c>
      <c r="UI13">
        <v>0.33333332999999998</v>
      </c>
      <c r="UJ13">
        <v>0.33333332999999998</v>
      </c>
      <c r="UK13">
        <v>0.33333332999999998</v>
      </c>
      <c r="UL13">
        <v>0.33333332999999998</v>
      </c>
      <c r="UM13">
        <v>0.33333332999999998</v>
      </c>
      <c r="UN13">
        <v>0.33333332999999998</v>
      </c>
      <c r="UO13">
        <v>0.33333332999999998</v>
      </c>
      <c r="UP13">
        <v>0.33333332999999998</v>
      </c>
      <c r="UQ13">
        <v>0.33333332999999998</v>
      </c>
      <c r="UR13">
        <v>0.33333332999999998</v>
      </c>
      <c r="US13">
        <v>0.33333332999999998</v>
      </c>
      <c r="UT13">
        <v>0.33333332999999998</v>
      </c>
      <c r="UU13">
        <v>0.33333332999999998</v>
      </c>
      <c r="UV13">
        <v>0.33333332999999998</v>
      </c>
      <c r="UW13">
        <v>0.33333332999999998</v>
      </c>
      <c r="UX13">
        <v>0.33333332999999998</v>
      </c>
      <c r="UY13">
        <v>0.33333332999999998</v>
      </c>
      <c r="UZ13">
        <v>0.33333332999999998</v>
      </c>
      <c r="VA13">
        <v>0.33333332999999998</v>
      </c>
      <c r="VB13">
        <v>0.33333332999999998</v>
      </c>
      <c r="VC13">
        <v>0.33333332999999998</v>
      </c>
      <c r="VD13">
        <v>0.33333332999999998</v>
      </c>
      <c r="VE13">
        <v>0.33333332999999998</v>
      </c>
      <c r="VF13">
        <v>0.33333332999999998</v>
      </c>
      <c r="VG13">
        <v>0.33333332999999998</v>
      </c>
      <c r="VH13">
        <v>0.33333332999999998</v>
      </c>
      <c r="VI13">
        <v>0.33333332999999998</v>
      </c>
      <c r="VJ13">
        <v>0.33333332999999998</v>
      </c>
      <c r="VK13">
        <v>0.33333332999999998</v>
      </c>
      <c r="VL13">
        <v>0.33333332999999998</v>
      </c>
      <c r="VM13">
        <v>0.33333332999999998</v>
      </c>
      <c r="VN13">
        <v>0.33333332999999998</v>
      </c>
      <c r="VO13">
        <v>0.33333332999999998</v>
      </c>
      <c r="VP13">
        <v>0.33333332999999998</v>
      </c>
      <c r="VQ13">
        <v>0.33333332999999998</v>
      </c>
      <c r="VR13">
        <v>0.33333332999999998</v>
      </c>
      <c r="VS13">
        <v>0.33333332999999998</v>
      </c>
      <c r="VT13">
        <v>0.33333332999999998</v>
      </c>
      <c r="VU13">
        <v>0.33333332999999998</v>
      </c>
      <c r="VV13">
        <v>0.33333332999999998</v>
      </c>
      <c r="VW13">
        <v>0.33333332999999998</v>
      </c>
      <c r="VX13">
        <v>0.33333332999999998</v>
      </c>
      <c r="VY13">
        <v>0.33333332999999998</v>
      </c>
      <c r="VZ13">
        <v>0.33333332999999998</v>
      </c>
      <c r="WA13">
        <v>0.33333332999999998</v>
      </c>
      <c r="WB13">
        <v>0.33333332999999998</v>
      </c>
      <c r="WC13">
        <v>0.33333332999999998</v>
      </c>
      <c r="WD13">
        <v>0.33333332999999998</v>
      </c>
      <c r="WE13">
        <v>0.33333332999999998</v>
      </c>
      <c r="WF13">
        <v>0.33333332999999998</v>
      </c>
      <c r="WG13">
        <v>0.33333332999999998</v>
      </c>
      <c r="WH13">
        <v>0.33333332999999998</v>
      </c>
      <c r="WI13">
        <v>0.33333332999999998</v>
      </c>
      <c r="WJ13">
        <v>0.33333332999999998</v>
      </c>
      <c r="WK13">
        <v>0.33333332999999998</v>
      </c>
      <c r="WL13">
        <v>0.33333332999999998</v>
      </c>
      <c r="WM13">
        <v>0.33333332999999998</v>
      </c>
      <c r="WN13">
        <v>0.33333332999999998</v>
      </c>
      <c r="WO13">
        <v>0.33333332999999998</v>
      </c>
      <c r="WP13">
        <v>0.33333332999999998</v>
      </c>
      <c r="WQ13">
        <v>0.33333332999999998</v>
      </c>
      <c r="WR13">
        <v>0.33333332999999998</v>
      </c>
      <c r="WS13">
        <v>0.33333332999999998</v>
      </c>
      <c r="WT13">
        <v>0.33333332999999998</v>
      </c>
      <c r="WU13">
        <v>0.33333332999999998</v>
      </c>
      <c r="WV13">
        <v>0.33333332999999998</v>
      </c>
      <c r="WW13">
        <v>0.33333332999999998</v>
      </c>
      <c r="WX13">
        <v>0.33333332999999998</v>
      </c>
      <c r="WY13">
        <v>0.33333332999999998</v>
      </c>
      <c r="WZ13">
        <v>0.33333332999999998</v>
      </c>
      <c r="XA13">
        <v>0.33333332999999998</v>
      </c>
      <c r="XB13">
        <v>0.33333332999999998</v>
      </c>
      <c r="XC13">
        <v>0.33333332999999998</v>
      </c>
      <c r="XD13">
        <v>0.33333332999999998</v>
      </c>
      <c r="XE13">
        <v>0.33333332999999998</v>
      </c>
      <c r="XF13">
        <v>0.33333332999999998</v>
      </c>
      <c r="XG13">
        <v>0.33333332999999998</v>
      </c>
      <c r="XH13">
        <v>0.33333332999999998</v>
      </c>
      <c r="XI13">
        <v>0.33333332999999998</v>
      </c>
      <c r="XJ13">
        <v>0.33333332999999998</v>
      </c>
      <c r="XK13">
        <v>0.33333332999999998</v>
      </c>
      <c r="XL13">
        <v>0.33333332999999998</v>
      </c>
      <c r="XM13">
        <v>0.33333332999999998</v>
      </c>
      <c r="XN13">
        <v>0.33333332999999998</v>
      </c>
      <c r="XO13">
        <v>0.33333332999999998</v>
      </c>
      <c r="XP13">
        <v>0.33333332999999998</v>
      </c>
      <c r="XQ13">
        <v>0.33333332999999998</v>
      </c>
      <c r="XR13">
        <v>0.33333332999999998</v>
      </c>
      <c r="XS13">
        <v>0.33333332999999998</v>
      </c>
      <c r="XT13">
        <v>0.33333332999999998</v>
      </c>
      <c r="XU13">
        <v>0.33333332999999998</v>
      </c>
      <c r="XV13">
        <v>0.33333332999999998</v>
      </c>
      <c r="XW13">
        <v>0.33333332999999998</v>
      </c>
      <c r="XX13">
        <v>0.33333332999999998</v>
      </c>
      <c r="XY13">
        <v>0.33333332999999998</v>
      </c>
      <c r="XZ13">
        <v>0.33333332999999998</v>
      </c>
      <c r="YA13">
        <v>0.33333332999999998</v>
      </c>
      <c r="YB13">
        <v>0.33333332999999998</v>
      </c>
      <c r="YC13">
        <v>0.33333332999999998</v>
      </c>
      <c r="YD13">
        <v>0.33333332999999998</v>
      </c>
      <c r="YE13">
        <v>0.33333332999999998</v>
      </c>
      <c r="YF13">
        <v>0.33333332999999998</v>
      </c>
      <c r="YG13">
        <v>0.33333332999999998</v>
      </c>
      <c r="YH13">
        <v>0.33333332999999998</v>
      </c>
      <c r="YI13">
        <v>0.33333332999999998</v>
      </c>
      <c r="YJ13">
        <v>0.33333332999999998</v>
      </c>
      <c r="YK13">
        <v>0.33333332999999998</v>
      </c>
      <c r="YL13">
        <v>0.33333332999999998</v>
      </c>
      <c r="YM13">
        <v>0.33333332999999998</v>
      </c>
      <c r="YN13">
        <v>0.33333332999999998</v>
      </c>
      <c r="YO13">
        <v>0.33333332999999998</v>
      </c>
      <c r="YP13">
        <v>0.33333332999999998</v>
      </c>
      <c r="YQ13">
        <v>0.33333332999999998</v>
      </c>
      <c r="YR13">
        <v>0.33333332999999998</v>
      </c>
      <c r="YS13">
        <v>0.33333332999999998</v>
      </c>
      <c r="YT13">
        <v>0.33333332999999998</v>
      </c>
      <c r="YU13">
        <v>0.33333332999999998</v>
      </c>
      <c r="YV13">
        <v>0.33333332999999998</v>
      </c>
      <c r="YW13">
        <v>0.33333332999999998</v>
      </c>
      <c r="YX13">
        <v>0.33333332999999998</v>
      </c>
      <c r="YY13">
        <v>0.33333332999999998</v>
      </c>
      <c r="YZ13">
        <v>0.33333332999999998</v>
      </c>
      <c r="ZA13">
        <v>0.33333332999999998</v>
      </c>
      <c r="ZB13">
        <v>0.33333332999999998</v>
      </c>
      <c r="ZC13">
        <v>0.33333332999999998</v>
      </c>
      <c r="ZD13">
        <v>0.33333332999999998</v>
      </c>
      <c r="ZE13">
        <v>0.33333332999999998</v>
      </c>
      <c r="ZF13">
        <v>0.33333332999999998</v>
      </c>
      <c r="ZG13">
        <v>0.33333332999999998</v>
      </c>
      <c r="ZH13">
        <v>0.33333332999999998</v>
      </c>
      <c r="ZI13">
        <v>0.33333332999999998</v>
      </c>
      <c r="ZJ13">
        <v>0.33333332999999998</v>
      </c>
      <c r="ZK13">
        <v>0.33333332999999998</v>
      </c>
      <c r="ZL13">
        <v>0.33333332999999998</v>
      </c>
      <c r="ZM13">
        <v>0.33333332999999998</v>
      </c>
      <c r="ZN13">
        <v>0.33333332999999998</v>
      </c>
      <c r="ZO13">
        <v>0.33333332999999998</v>
      </c>
      <c r="ZP13">
        <v>0.33333332999999998</v>
      </c>
      <c r="ZQ13">
        <v>0.33333332999999998</v>
      </c>
      <c r="ZR13">
        <v>0.33333332999999998</v>
      </c>
      <c r="ZS13">
        <v>0.33333332999999998</v>
      </c>
      <c r="ZT13">
        <v>0.33333332999999998</v>
      </c>
      <c r="ZU13">
        <v>0.33333332999999998</v>
      </c>
      <c r="ZV13">
        <v>0.33333332999999998</v>
      </c>
      <c r="ZW13">
        <v>0.33333332999999998</v>
      </c>
      <c r="ZX13">
        <v>0.33333332999999998</v>
      </c>
      <c r="ZY13">
        <v>0.33333332999999998</v>
      </c>
      <c r="ZZ13">
        <v>0.33333332999999998</v>
      </c>
      <c r="AAA13">
        <v>0.33333332999999998</v>
      </c>
      <c r="AAB13">
        <v>0.33333332999999998</v>
      </c>
      <c r="AAC13">
        <v>0.33333332999999998</v>
      </c>
      <c r="AAD13">
        <v>0.33333332999999998</v>
      </c>
      <c r="AAE13">
        <v>0.33333332999999998</v>
      </c>
      <c r="AAF13">
        <v>0.33333332999999998</v>
      </c>
      <c r="AAG13">
        <v>0.33333332999999998</v>
      </c>
      <c r="AAH13">
        <v>0.33333332999999998</v>
      </c>
      <c r="AAI13">
        <v>0.33333332999999998</v>
      </c>
      <c r="AAJ13">
        <v>0.33333332999999998</v>
      </c>
      <c r="AAK13">
        <v>0.33333332999999998</v>
      </c>
      <c r="AAL13">
        <v>0.33333332999999998</v>
      </c>
      <c r="AAM13">
        <v>0.33333332999999998</v>
      </c>
      <c r="AAN13">
        <v>0.33333332999999998</v>
      </c>
      <c r="AAO13">
        <v>0.33333332999999998</v>
      </c>
      <c r="AAP13">
        <v>0.33333332999999998</v>
      </c>
      <c r="AAQ13">
        <v>0.33333332999999998</v>
      </c>
      <c r="AAR13">
        <v>0.33333332999999998</v>
      </c>
      <c r="AAS13">
        <v>0.33333332999999998</v>
      </c>
      <c r="AAT13">
        <v>0.33333332999999998</v>
      </c>
      <c r="AAU13">
        <v>0.33333332999999998</v>
      </c>
      <c r="AAV13">
        <v>0.33333332999999998</v>
      </c>
      <c r="AAW13">
        <v>0.33333332999999998</v>
      </c>
      <c r="AAX13">
        <v>0.33333332999999998</v>
      </c>
      <c r="AAY13">
        <v>0.33333332999999998</v>
      </c>
      <c r="AAZ13">
        <v>0.33333332999999998</v>
      </c>
      <c r="ABA13">
        <v>0.33333332999999998</v>
      </c>
      <c r="ABB13">
        <v>0.33333332999999998</v>
      </c>
      <c r="ABC13">
        <v>0.33333332999999998</v>
      </c>
      <c r="ABD13">
        <v>0.33333332999999998</v>
      </c>
      <c r="ABE13">
        <v>0.33333332999999998</v>
      </c>
      <c r="ABF13">
        <v>0.33333332999999998</v>
      </c>
      <c r="ABG13">
        <v>0.33333332999999998</v>
      </c>
      <c r="ABH13">
        <v>0.33333332999999998</v>
      </c>
      <c r="ABI13">
        <v>0.33333332999999998</v>
      </c>
      <c r="ABJ13">
        <v>0.33333332999999998</v>
      </c>
      <c r="ABK13">
        <v>0.33333332999999998</v>
      </c>
      <c r="ABL13">
        <v>0.33333332999999998</v>
      </c>
      <c r="ABM13">
        <v>0.33333332999999998</v>
      </c>
      <c r="ABN13">
        <v>0.33333332999999998</v>
      </c>
      <c r="ABO13">
        <v>0.33333332999999998</v>
      </c>
      <c r="ABP13">
        <v>0.33333332999999998</v>
      </c>
      <c r="ABQ13">
        <v>0.33333332999999998</v>
      </c>
      <c r="ABR13">
        <v>0.33333332999999998</v>
      </c>
      <c r="ABS13">
        <v>0.33333332999999998</v>
      </c>
      <c r="ABT13">
        <v>0.33333332999999998</v>
      </c>
      <c r="ABU13">
        <v>0.33333332999999998</v>
      </c>
      <c r="ABV13">
        <v>0.33333332999999998</v>
      </c>
      <c r="ABW13">
        <v>0.33333332999999998</v>
      </c>
      <c r="ABX13">
        <v>0.33333332999999998</v>
      </c>
      <c r="ABY13">
        <v>0.33333332999999998</v>
      </c>
      <c r="ABZ13">
        <v>0.33333332999999998</v>
      </c>
      <c r="ACA13">
        <v>0.33333332999999998</v>
      </c>
      <c r="ACB13">
        <v>0.33333332999999998</v>
      </c>
      <c r="ACC13">
        <v>0.33333332999999998</v>
      </c>
      <c r="ACD13">
        <v>0.33333332999999998</v>
      </c>
      <c r="ACE13">
        <v>0.33333332999999998</v>
      </c>
      <c r="ACF13">
        <v>0.33333332999999998</v>
      </c>
      <c r="ACG13">
        <v>0.33333332999999998</v>
      </c>
      <c r="ACH13">
        <v>0.33333332999999998</v>
      </c>
      <c r="ACI13">
        <v>0.33333332999999998</v>
      </c>
      <c r="ACJ13">
        <v>0.33333332999999998</v>
      </c>
      <c r="ACK13">
        <v>0.33333332999999998</v>
      </c>
      <c r="ACL13">
        <v>0.33333332999999998</v>
      </c>
      <c r="ACM13">
        <v>0.33333332999999998</v>
      </c>
      <c r="ACN13">
        <v>0.33333332999999998</v>
      </c>
      <c r="ACO13">
        <v>0.33333332999999998</v>
      </c>
      <c r="ACP13">
        <v>0.33333332999999998</v>
      </c>
      <c r="ACQ13">
        <v>0.33333332999999998</v>
      </c>
      <c r="ACR13">
        <v>0.33333332999999998</v>
      </c>
      <c r="ACS13">
        <v>0.33333332999999998</v>
      </c>
      <c r="ACT13">
        <v>0.33333332999999998</v>
      </c>
      <c r="ACU13">
        <v>0.33333332999999998</v>
      </c>
      <c r="ACV13">
        <v>0.33333332999999998</v>
      </c>
      <c r="ACW13">
        <v>0.33333332999999998</v>
      </c>
      <c r="ACX13">
        <v>0.33333332999999998</v>
      </c>
      <c r="ACY13">
        <v>0.33333332999999998</v>
      </c>
      <c r="ACZ13">
        <v>0.33333332999999998</v>
      </c>
      <c r="ADA13">
        <v>0.33333332999999998</v>
      </c>
      <c r="ADB13">
        <v>0.33333332999999998</v>
      </c>
      <c r="ADC13">
        <v>0.33333332999999998</v>
      </c>
      <c r="ADD13">
        <v>0.33333332999999998</v>
      </c>
      <c r="ADE13">
        <v>0.33333332999999998</v>
      </c>
      <c r="ADF13">
        <v>0.33333332999999998</v>
      </c>
      <c r="ADG13">
        <v>0.33333332999999998</v>
      </c>
      <c r="ADH13">
        <v>0.33333332999999998</v>
      </c>
      <c r="ADI13">
        <v>0.33333332999999998</v>
      </c>
      <c r="ADJ13">
        <v>0.33333332999999998</v>
      </c>
      <c r="ADK13">
        <v>0.33333332999999998</v>
      </c>
      <c r="ADL13">
        <v>0.33333332999999998</v>
      </c>
      <c r="ADM13">
        <v>0.33333332999999998</v>
      </c>
      <c r="ADN13">
        <v>0.33333332999999998</v>
      </c>
      <c r="ADO13">
        <v>0.33333332999999998</v>
      </c>
      <c r="ADP13">
        <v>0.33333332999999998</v>
      </c>
      <c r="ADQ13">
        <v>0.33333332999999998</v>
      </c>
      <c r="ADR13">
        <v>0.33333332999999998</v>
      </c>
      <c r="ADS13">
        <v>0.33333332999999998</v>
      </c>
      <c r="ADT13">
        <v>0.33333332999999998</v>
      </c>
      <c r="ADU13">
        <v>0.33333332999999998</v>
      </c>
      <c r="ADV13">
        <v>0.33333332999999998</v>
      </c>
      <c r="ADW13">
        <v>0.33333332999999998</v>
      </c>
      <c r="ADX13">
        <v>0.33333332999999998</v>
      </c>
      <c r="ADY13">
        <v>0.33333332999999998</v>
      </c>
      <c r="ADZ13">
        <v>0.33333332999999998</v>
      </c>
      <c r="AEA13">
        <v>0.33333332999999998</v>
      </c>
      <c r="AEB13">
        <v>0.33333332999999998</v>
      </c>
      <c r="AEC13">
        <v>0.33333332999999998</v>
      </c>
      <c r="AED13">
        <v>0.33333332999999998</v>
      </c>
      <c r="AEE13">
        <v>0.33333332999999998</v>
      </c>
      <c r="AEF13">
        <v>0.33333332999999998</v>
      </c>
      <c r="AEG13">
        <v>0.33333332999999998</v>
      </c>
      <c r="AEH13">
        <v>0.33333332999999998</v>
      </c>
      <c r="AEI13">
        <v>0.33333332999999998</v>
      </c>
      <c r="AEJ13">
        <v>0.33333332999999998</v>
      </c>
      <c r="AEK13">
        <v>0.33333332999999998</v>
      </c>
      <c r="AEL13">
        <v>0.33333332999999998</v>
      </c>
      <c r="AEM13">
        <v>0.33333332999999998</v>
      </c>
      <c r="AEN13">
        <v>0.33333332999999998</v>
      </c>
      <c r="AEO13">
        <v>0.33333332999999998</v>
      </c>
      <c r="AEP13">
        <v>0.33333332999999998</v>
      </c>
      <c r="AEQ13">
        <v>0.33333332999999998</v>
      </c>
      <c r="AER13">
        <v>0.33333332999999998</v>
      </c>
      <c r="AES13">
        <v>0.33333332999999998</v>
      </c>
      <c r="AET13">
        <v>0.33333332999999998</v>
      </c>
      <c r="AEU13">
        <v>0.33333332999999998</v>
      </c>
      <c r="AEV13">
        <v>0.33333332999999998</v>
      </c>
      <c r="AEW13">
        <v>0.33333332999999998</v>
      </c>
      <c r="AEX13">
        <v>0.33333332999999998</v>
      </c>
      <c r="AEY13">
        <v>0.33333332999999998</v>
      </c>
      <c r="AEZ13">
        <v>0.33333332999999998</v>
      </c>
      <c r="AFA13">
        <v>0.33333332999999998</v>
      </c>
      <c r="AFB13">
        <v>0.33333332999999998</v>
      </c>
      <c r="AFC13">
        <v>0.33333332999999998</v>
      </c>
      <c r="AFD13">
        <v>0.33333332999999998</v>
      </c>
      <c r="AFE13">
        <v>0.33333332999999998</v>
      </c>
      <c r="AFF13">
        <v>0.33333332999999998</v>
      </c>
      <c r="AFG13">
        <v>0.33333332999999998</v>
      </c>
      <c r="AFH13">
        <v>0.33333332999999998</v>
      </c>
      <c r="AFI13">
        <v>0.33333332999999998</v>
      </c>
      <c r="AFJ13">
        <v>0.33333332999999998</v>
      </c>
      <c r="AFK13">
        <v>0.33333332999999998</v>
      </c>
      <c r="AFL13">
        <v>0.33333332999999998</v>
      </c>
      <c r="AFM13">
        <v>0.33333332999999998</v>
      </c>
    </row>
    <row r="14" spans="1:1570">
      <c r="A14" t="s">
        <v>95</v>
      </c>
      <c r="B14" s="23">
        <f>Sectors!B11</f>
        <v>1.5</v>
      </c>
      <c r="C14">
        <f t="shared" si="840"/>
        <v>1.5</v>
      </c>
      <c r="D14">
        <f t="shared" si="839"/>
        <v>1.5</v>
      </c>
      <c r="F14">
        <v>1.5</v>
      </c>
      <c r="G14">
        <v>1.5</v>
      </c>
      <c r="H14">
        <v>1.5</v>
      </c>
      <c r="I14">
        <v>1.5</v>
      </c>
      <c r="J14">
        <v>1.5</v>
      </c>
      <c r="K14">
        <v>1.5</v>
      </c>
      <c r="L14">
        <v>1.5</v>
      </c>
      <c r="M14">
        <v>1.5</v>
      </c>
      <c r="N14">
        <v>1.5</v>
      </c>
      <c r="O14">
        <v>1.5</v>
      </c>
      <c r="P14">
        <v>1.5</v>
      </c>
      <c r="Q14">
        <v>1.5</v>
      </c>
      <c r="R14">
        <v>1.5</v>
      </c>
      <c r="S14">
        <v>1.5</v>
      </c>
      <c r="T14">
        <v>1.5</v>
      </c>
      <c r="U14">
        <v>1.5</v>
      </c>
      <c r="V14">
        <v>1.5</v>
      </c>
      <c r="W14">
        <v>1.5</v>
      </c>
      <c r="X14">
        <v>1.5</v>
      </c>
      <c r="Y14">
        <v>1.5</v>
      </c>
      <c r="Z14">
        <v>1.5</v>
      </c>
      <c r="AA14">
        <v>1.5</v>
      </c>
      <c r="AB14">
        <v>1.5</v>
      </c>
      <c r="AC14">
        <v>1.5</v>
      </c>
      <c r="AD14">
        <v>1.5</v>
      </c>
      <c r="AE14">
        <v>1.5</v>
      </c>
      <c r="AF14">
        <v>1.5</v>
      </c>
      <c r="AG14">
        <v>1.5</v>
      </c>
      <c r="AH14">
        <v>1.5</v>
      </c>
      <c r="AI14">
        <v>1.5</v>
      </c>
      <c r="AJ14">
        <v>1.5</v>
      </c>
      <c r="AK14">
        <v>1.5</v>
      </c>
      <c r="AL14">
        <v>1.5</v>
      </c>
      <c r="AM14">
        <v>1.5</v>
      </c>
      <c r="AN14">
        <v>1.5</v>
      </c>
      <c r="AO14">
        <v>1.5</v>
      </c>
      <c r="AP14">
        <v>1.5</v>
      </c>
      <c r="AQ14">
        <v>1.5</v>
      </c>
      <c r="AR14">
        <v>1.5</v>
      </c>
      <c r="AS14">
        <v>1.5</v>
      </c>
      <c r="AT14">
        <v>1.5</v>
      </c>
      <c r="AU14">
        <v>1.5</v>
      </c>
      <c r="AV14">
        <v>1.5</v>
      </c>
      <c r="AW14">
        <v>1.5</v>
      </c>
      <c r="AX14">
        <v>1.5</v>
      </c>
      <c r="AY14">
        <v>1.5</v>
      </c>
      <c r="AZ14">
        <v>1.5</v>
      </c>
      <c r="BA14">
        <v>1.5</v>
      </c>
      <c r="BB14">
        <v>1.5</v>
      </c>
      <c r="BC14">
        <v>1.5</v>
      </c>
      <c r="BD14">
        <v>1.5</v>
      </c>
      <c r="BE14">
        <v>1.5</v>
      </c>
      <c r="BF14">
        <v>1.5</v>
      </c>
      <c r="BG14">
        <v>1.5</v>
      </c>
      <c r="BH14">
        <v>1.5</v>
      </c>
      <c r="BI14">
        <v>1.5</v>
      </c>
      <c r="BJ14">
        <v>1.5</v>
      </c>
      <c r="BK14">
        <v>1.5</v>
      </c>
      <c r="BL14">
        <v>1.5</v>
      </c>
      <c r="BM14">
        <v>1.5</v>
      </c>
      <c r="BN14">
        <v>1.5</v>
      </c>
      <c r="BO14">
        <v>1.5</v>
      </c>
      <c r="BP14">
        <v>1.5</v>
      </c>
      <c r="BQ14">
        <v>1.5</v>
      </c>
      <c r="BR14">
        <v>1.5</v>
      </c>
      <c r="BS14">
        <v>1.5</v>
      </c>
      <c r="BT14">
        <v>1.5</v>
      </c>
      <c r="BU14">
        <v>1.5</v>
      </c>
      <c r="BV14">
        <v>1.5</v>
      </c>
      <c r="BW14">
        <v>1.5</v>
      </c>
      <c r="BX14">
        <v>1.5</v>
      </c>
      <c r="BY14">
        <v>1.5</v>
      </c>
      <c r="BZ14">
        <v>1.5</v>
      </c>
      <c r="CA14">
        <v>1.5</v>
      </c>
      <c r="CB14">
        <v>1.5</v>
      </c>
      <c r="CC14">
        <v>1.5</v>
      </c>
      <c r="CD14">
        <v>1.5</v>
      </c>
      <c r="CE14">
        <v>1.5</v>
      </c>
      <c r="CF14">
        <v>1.5</v>
      </c>
      <c r="CG14">
        <v>1.5</v>
      </c>
      <c r="CH14">
        <v>1.5</v>
      </c>
      <c r="CI14">
        <v>1.5</v>
      </c>
      <c r="CJ14">
        <v>1.5</v>
      </c>
      <c r="CK14">
        <v>1.5</v>
      </c>
      <c r="CL14">
        <v>1.5</v>
      </c>
      <c r="CM14">
        <v>1.5</v>
      </c>
      <c r="CN14">
        <v>1.5</v>
      </c>
      <c r="CO14">
        <v>1.5</v>
      </c>
      <c r="CP14">
        <v>1.5</v>
      </c>
      <c r="CQ14">
        <v>1.5</v>
      </c>
      <c r="CR14">
        <v>1.5</v>
      </c>
      <c r="CS14">
        <v>1.5</v>
      </c>
      <c r="CT14">
        <v>1.5</v>
      </c>
      <c r="CU14">
        <v>1.5</v>
      </c>
      <c r="CV14">
        <v>1.5</v>
      </c>
      <c r="CW14">
        <v>1.5</v>
      </c>
      <c r="CX14">
        <v>1.5</v>
      </c>
      <c r="CY14">
        <v>1.5</v>
      </c>
      <c r="CZ14">
        <v>1.5</v>
      </c>
      <c r="DA14">
        <v>1.5</v>
      </c>
      <c r="DB14">
        <v>1.5</v>
      </c>
      <c r="DC14">
        <v>1.5</v>
      </c>
      <c r="DD14">
        <v>1.5</v>
      </c>
      <c r="DE14">
        <v>1.5</v>
      </c>
      <c r="DF14">
        <v>1.5</v>
      </c>
      <c r="DG14">
        <v>1.5</v>
      </c>
      <c r="DH14">
        <v>1.5</v>
      </c>
      <c r="DI14">
        <v>1.5</v>
      </c>
      <c r="DJ14">
        <v>1.5</v>
      </c>
      <c r="DK14">
        <v>1.5</v>
      </c>
      <c r="DL14">
        <v>1.5</v>
      </c>
      <c r="DM14">
        <v>1.5</v>
      </c>
      <c r="DN14">
        <v>1.5</v>
      </c>
      <c r="DO14">
        <v>1.5</v>
      </c>
      <c r="DP14">
        <v>1.5</v>
      </c>
      <c r="DQ14">
        <v>1.5</v>
      </c>
      <c r="DR14">
        <v>1.5</v>
      </c>
      <c r="DS14">
        <v>1.5</v>
      </c>
      <c r="DT14">
        <v>1.5</v>
      </c>
      <c r="DU14">
        <v>1.5</v>
      </c>
      <c r="DV14">
        <v>1.5</v>
      </c>
      <c r="DW14">
        <v>1.5</v>
      </c>
      <c r="DX14">
        <v>1.5</v>
      </c>
      <c r="DY14">
        <v>1.5</v>
      </c>
      <c r="DZ14">
        <v>1.5</v>
      </c>
      <c r="EA14">
        <v>1.5</v>
      </c>
      <c r="EB14">
        <v>1.5</v>
      </c>
      <c r="EC14">
        <v>1.5</v>
      </c>
      <c r="ED14">
        <v>1.5</v>
      </c>
      <c r="EE14">
        <v>1.5</v>
      </c>
      <c r="EF14">
        <v>1.5</v>
      </c>
      <c r="EG14">
        <v>1.5</v>
      </c>
      <c r="EH14">
        <v>1.5</v>
      </c>
      <c r="EI14">
        <v>1.5</v>
      </c>
      <c r="EJ14">
        <v>1.5</v>
      </c>
      <c r="EK14">
        <v>1.5</v>
      </c>
      <c r="EL14">
        <v>1.5</v>
      </c>
      <c r="EM14">
        <v>1.5</v>
      </c>
      <c r="EN14">
        <v>1.5</v>
      </c>
      <c r="EO14">
        <v>1.5</v>
      </c>
      <c r="EP14">
        <v>1.5</v>
      </c>
      <c r="EQ14">
        <v>1.5</v>
      </c>
      <c r="ER14">
        <v>1.5</v>
      </c>
      <c r="ES14">
        <v>1.5</v>
      </c>
      <c r="ET14">
        <v>1.5</v>
      </c>
      <c r="EU14">
        <v>1.5</v>
      </c>
      <c r="EV14">
        <v>1.5</v>
      </c>
      <c r="EW14">
        <v>1.5</v>
      </c>
      <c r="EX14">
        <v>1.5</v>
      </c>
      <c r="EY14">
        <v>1.5</v>
      </c>
      <c r="EZ14">
        <v>1.5</v>
      </c>
      <c r="FA14">
        <v>1.5</v>
      </c>
      <c r="FB14">
        <v>1.5</v>
      </c>
      <c r="FC14">
        <v>1.5</v>
      </c>
      <c r="FD14">
        <v>1.5</v>
      </c>
      <c r="FE14">
        <v>1.5</v>
      </c>
      <c r="FF14">
        <v>1.5</v>
      </c>
      <c r="FG14">
        <v>1.5</v>
      </c>
      <c r="FH14">
        <v>1.5</v>
      </c>
      <c r="FI14">
        <v>1.5</v>
      </c>
      <c r="FJ14">
        <v>1.5</v>
      </c>
      <c r="FK14">
        <v>1.5</v>
      </c>
      <c r="FL14">
        <v>1.5</v>
      </c>
      <c r="FM14">
        <v>1.5</v>
      </c>
      <c r="FN14">
        <v>1.5</v>
      </c>
      <c r="FO14">
        <v>1.5</v>
      </c>
      <c r="FP14">
        <v>1.5</v>
      </c>
      <c r="FQ14">
        <v>1.5</v>
      </c>
      <c r="FR14">
        <v>1.5</v>
      </c>
      <c r="FS14">
        <v>1.5</v>
      </c>
      <c r="FT14">
        <v>1.5</v>
      </c>
      <c r="FU14">
        <v>1.5</v>
      </c>
      <c r="FV14">
        <v>1.5</v>
      </c>
      <c r="FW14">
        <v>1.5</v>
      </c>
      <c r="FX14">
        <v>1.5</v>
      </c>
      <c r="FY14">
        <v>1.5</v>
      </c>
      <c r="FZ14">
        <v>1.5</v>
      </c>
      <c r="GA14">
        <v>1.5</v>
      </c>
      <c r="GB14">
        <v>1.5</v>
      </c>
      <c r="GC14">
        <v>1.5</v>
      </c>
      <c r="GD14">
        <v>1.5</v>
      </c>
      <c r="GE14">
        <v>1.5</v>
      </c>
      <c r="GF14">
        <v>1.5</v>
      </c>
      <c r="GG14">
        <v>1.5</v>
      </c>
      <c r="GH14">
        <v>1.5</v>
      </c>
      <c r="GI14">
        <v>1.5</v>
      </c>
      <c r="GJ14">
        <v>1.5</v>
      </c>
      <c r="GK14">
        <v>1.5</v>
      </c>
      <c r="GL14">
        <v>1.5</v>
      </c>
      <c r="GM14">
        <v>1.5</v>
      </c>
      <c r="GN14">
        <v>1.5</v>
      </c>
      <c r="GO14">
        <v>1.5</v>
      </c>
      <c r="GP14">
        <v>1.5</v>
      </c>
      <c r="GQ14">
        <v>1.5</v>
      </c>
      <c r="GR14">
        <v>1.5</v>
      </c>
      <c r="GS14">
        <v>1.5</v>
      </c>
      <c r="GT14">
        <v>1.5</v>
      </c>
      <c r="GU14">
        <v>1.5</v>
      </c>
      <c r="GV14">
        <v>1.5</v>
      </c>
      <c r="GW14">
        <v>1.5</v>
      </c>
      <c r="GX14">
        <v>1.5</v>
      </c>
      <c r="GY14">
        <v>1.5</v>
      </c>
      <c r="GZ14">
        <v>1.5</v>
      </c>
      <c r="HA14">
        <v>1.5</v>
      </c>
      <c r="HB14">
        <v>1.5</v>
      </c>
      <c r="HC14">
        <v>1.5</v>
      </c>
      <c r="HD14">
        <v>1.5</v>
      </c>
      <c r="HE14">
        <v>1.5</v>
      </c>
      <c r="HF14">
        <v>1.5</v>
      </c>
      <c r="HG14">
        <v>1.5</v>
      </c>
      <c r="HH14">
        <v>1.5</v>
      </c>
      <c r="HI14">
        <v>1.5</v>
      </c>
      <c r="HJ14">
        <v>1.5</v>
      </c>
      <c r="HK14">
        <v>1.5</v>
      </c>
      <c r="HL14">
        <v>1.5</v>
      </c>
      <c r="HM14">
        <v>1.5</v>
      </c>
      <c r="HN14">
        <v>1.5</v>
      </c>
      <c r="HO14">
        <v>1.5</v>
      </c>
      <c r="HP14">
        <v>1.5</v>
      </c>
      <c r="HQ14">
        <v>1.5</v>
      </c>
      <c r="HR14">
        <v>1.5</v>
      </c>
      <c r="HS14">
        <v>1.5</v>
      </c>
      <c r="HT14">
        <v>1.5</v>
      </c>
      <c r="HU14">
        <v>1.5</v>
      </c>
      <c r="HV14">
        <v>1.5</v>
      </c>
      <c r="HW14">
        <v>1.5</v>
      </c>
      <c r="HX14">
        <v>1.5</v>
      </c>
      <c r="HY14">
        <v>1.5</v>
      </c>
      <c r="HZ14">
        <v>1.5</v>
      </c>
      <c r="IA14">
        <v>1.5</v>
      </c>
      <c r="IB14">
        <v>1.5</v>
      </c>
      <c r="IC14">
        <v>1.5</v>
      </c>
      <c r="ID14">
        <v>1.5</v>
      </c>
      <c r="IE14">
        <v>1.5</v>
      </c>
      <c r="IF14">
        <v>1.5</v>
      </c>
      <c r="IG14">
        <v>1.5</v>
      </c>
      <c r="IH14">
        <v>1.5</v>
      </c>
      <c r="II14">
        <v>1.5</v>
      </c>
      <c r="IJ14">
        <v>1.5</v>
      </c>
      <c r="IK14">
        <v>1.5</v>
      </c>
      <c r="IL14">
        <v>1.5</v>
      </c>
      <c r="IM14">
        <v>1.5</v>
      </c>
      <c r="IN14">
        <v>1.5</v>
      </c>
      <c r="IO14">
        <v>1.5</v>
      </c>
      <c r="IP14">
        <v>1.5</v>
      </c>
      <c r="IQ14">
        <v>1.5</v>
      </c>
      <c r="IR14">
        <v>1.5</v>
      </c>
      <c r="IS14">
        <v>1.5</v>
      </c>
      <c r="IT14">
        <v>1.5</v>
      </c>
      <c r="IU14">
        <v>1.5</v>
      </c>
      <c r="IV14">
        <v>1.5</v>
      </c>
      <c r="IW14">
        <v>1.5</v>
      </c>
      <c r="IX14">
        <v>1.5</v>
      </c>
      <c r="IY14">
        <v>1.5</v>
      </c>
      <c r="IZ14">
        <v>1.5</v>
      </c>
      <c r="JA14">
        <v>1.5</v>
      </c>
      <c r="JB14">
        <v>1.5</v>
      </c>
      <c r="JC14">
        <v>1.5</v>
      </c>
      <c r="JD14">
        <v>1.5</v>
      </c>
      <c r="JE14">
        <v>1.5</v>
      </c>
      <c r="JF14">
        <v>1.5</v>
      </c>
      <c r="JG14">
        <v>1.5</v>
      </c>
      <c r="JH14">
        <v>1.5</v>
      </c>
      <c r="JI14">
        <v>1.5</v>
      </c>
      <c r="JJ14">
        <v>1.5</v>
      </c>
      <c r="JK14">
        <v>1.5</v>
      </c>
      <c r="JL14">
        <v>1.5</v>
      </c>
      <c r="JM14">
        <v>1.5</v>
      </c>
      <c r="JN14">
        <v>1.5</v>
      </c>
      <c r="JO14">
        <v>1.5</v>
      </c>
      <c r="JP14">
        <v>1.5</v>
      </c>
      <c r="JQ14">
        <v>1.5</v>
      </c>
      <c r="JR14">
        <v>1.5</v>
      </c>
      <c r="JS14">
        <v>1.5</v>
      </c>
      <c r="JT14">
        <v>1.5</v>
      </c>
      <c r="JU14">
        <v>1.5</v>
      </c>
      <c r="JV14">
        <v>1.5</v>
      </c>
      <c r="JW14">
        <v>1.5</v>
      </c>
      <c r="JX14">
        <v>1.5</v>
      </c>
      <c r="JY14">
        <v>1.5</v>
      </c>
      <c r="JZ14">
        <v>1.5</v>
      </c>
      <c r="KA14">
        <v>1.5</v>
      </c>
      <c r="KB14">
        <v>1.5</v>
      </c>
      <c r="KC14">
        <v>1.5</v>
      </c>
      <c r="KD14">
        <v>1.5</v>
      </c>
      <c r="KE14">
        <v>1.5</v>
      </c>
      <c r="KF14">
        <v>1.5</v>
      </c>
      <c r="KG14">
        <v>1.5</v>
      </c>
      <c r="KH14">
        <v>1.5</v>
      </c>
      <c r="KI14">
        <v>1.5</v>
      </c>
      <c r="KJ14">
        <v>1.5</v>
      </c>
      <c r="KK14">
        <v>1.5</v>
      </c>
      <c r="KL14">
        <v>1.5</v>
      </c>
      <c r="KM14">
        <v>1.5</v>
      </c>
      <c r="KN14">
        <v>1.5</v>
      </c>
      <c r="KO14">
        <v>1.5</v>
      </c>
      <c r="KP14">
        <v>1.5</v>
      </c>
      <c r="KQ14">
        <v>1.5</v>
      </c>
      <c r="KR14">
        <v>1.5</v>
      </c>
      <c r="KS14">
        <v>1.5</v>
      </c>
      <c r="KT14">
        <v>1.5</v>
      </c>
      <c r="KU14">
        <v>1.5</v>
      </c>
      <c r="KV14">
        <v>1.5</v>
      </c>
      <c r="KW14">
        <v>1.5</v>
      </c>
      <c r="KX14">
        <v>1.5</v>
      </c>
      <c r="KY14">
        <v>1.5</v>
      </c>
      <c r="KZ14">
        <v>1.5</v>
      </c>
      <c r="LA14">
        <v>1.5</v>
      </c>
      <c r="LB14">
        <v>1.5</v>
      </c>
      <c r="LC14">
        <v>1.5</v>
      </c>
      <c r="LD14">
        <v>1.5</v>
      </c>
      <c r="LE14">
        <v>1.5</v>
      </c>
      <c r="LF14">
        <v>1.5</v>
      </c>
      <c r="LG14">
        <v>1.5</v>
      </c>
      <c r="LH14">
        <v>1.5</v>
      </c>
      <c r="LI14">
        <v>1.5</v>
      </c>
      <c r="LJ14">
        <v>1.5</v>
      </c>
      <c r="LK14">
        <v>1.5</v>
      </c>
      <c r="LL14">
        <v>1.5</v>
      </c>
      <c r="LM14">
        <v>1.5</v>
      </c>
      <c r="LN14">
        <v>1.5</v>
      </c>
      <c r="LO14">
        <v>1.5</v>
      </c>
      <c r="LP14">
        <v>1.5</v>
      </c>
      <c r="LQ14">
        <v>1.5</v>
      </c>
      <c r="LR14">
        <v>1.5</v>
      </c>
      <c r="LS14">
        <v>1.5</v>
      </c>
      <c r="LT14">
        <v>1.5</v>
      </c>
      <c r="LU14">
        <v>1.5</v>
      </c>
      <c r="LV14">
        <v>1.5</v>
      </c>
      <c r="LW14">
        <v>1.5</v>
      </c>
      <c r="LX14">
        <v>1.5</v>
      </c>
      <c r="LY14">
        <v>1.5</v>
      </c>
      <c r="LZ14">
        <v>1.5</v>
      </c>
      <c r="MA14">
        <v>1.5</v>
      </c>
      <c r="MB14">
        <v>1.5</v>
      </c>
      <c r="MC14">
        <v>1.5</v>
      </c>
      <c r="MD14">
        <v>1.5</v>
      </c>
      <c r="ME14">
        <v>1.5</v>
      </c>
      <c r="MF14">
        <v>1.5</v>
      </c>
      <c r="MG14">
        <v>1.5</v>
      </c>
      <c r="MH14">
        <v>1.5</v>
      </c>
      <c r="MI14">
        <v>1.5</v>
      </c>
      <c r="MJ14">
        <v>1.5</v>
      </c>
      <c r="MK14">
        <v>1.5</v>
      </c>
      <c r="ML14">
        <v>1.5</v>
      </c>
      <c r="MM14">
        <v>1.5</v>
      </c>
      <c r="MN14">
        <v>1.5</v>
      </c>
      <c r="MO14">
        <v>1.5</v>
      </c>
      <c r="MP14">
        <v>1.5</v>
      </c>
      <c r="MQ14">
        <v>1.5</v>
      </c>
      <c r="MR14">
        <v>1.5</v>
      </c>
      <c r="MS14">
        <v>1.5</v>
      </c>
      <c r="MT14">
        <v>1.5</v>
      </c>
      <c r="MU14">
        <v>1.5</v>
      </c>
      <c r="MV14">
        <v>1.5</v>
      </c>
      <c r="MW14">
        <v>1.5</v>
      </c>
      <c r="MX14">
        <v>1.5</v>
      </c>
      <c r="MY14">
        <v>1.5</v>
      </c>
      <c r="MZ14">
        <v>1.5</v>
      </c>
      <c r="NA14">
        <v>1.5</v>
      </c>
      <c r="NB14">
        <v>1.5</v>
      </c>
      <c r="NC14">
        <v>1.5</v>
      </c>
      <c r="ND14">
        <v>1.5</v>
      </c>
      <c r="NE14">
        <v>1.5</v>
      </c>
      <c r="NF14">
        <v>1.5</v>
      </c>
      <c r="NG14">
        <v>1.5</v>
      </c>
      <c r="NH14">
        <v>1.5</v>
      </c>
      <c r="NI14">
        <v>1.5</v>
      </c>
      <c r="NJ14">
        <v>1.5</v>
      </c>
      <c r="NK14">
        <v>1.5</v>
      </c>
      <c r="NL14">
        <v>1.5</v>
      </c>
      <c r="NM14">
        <v>1.5</v>
      </c>
      <c r="NN14">
        <v>1.5</v>
      </c>
      <c r="NO14">
        <v>1.5</v>
      </c>
      <c r="NP14">
        <v>1.5</v>
      </c>
      <c r="NQ14">
        <v>1.5</v>
      </c>
      <c r="NR14">
        <v>1.5</v>
      </c>
      <c r="NS14">
        <v>1.5</v>
      </c>
      <c r="NT14">
        <v>1.5</v>
      </c>
      <c r="NU14">
        <v>1.5</v>
      </c>
      <c r="NV14">
        <v>1.5</v>
      </c>
      <c r="NW14">
        <v>1.5</v>
      </c>
      <c r="NX14">
        <v>1.5</v>
      </c>
      <c r="NY14">
        <v>1.5</v>
      </c>
      <c r="NZ14">
        <v>1.5</v>
      </c>
      <c r="OA14">
        <v>1.5</v>
      </c>
      <c r="OB14">
        <v>1.5</v>
      </c>
      <c r="OC14">
        <v>1.5</v>
      </c>
      <c r="OD14">
        <v>1.5</v>
      </c>
      <c r="OE14">
        <v>1.5</v>
      </c>
      <c r="OF14">
        <v>1.5</v>
      </c>
      <c r="OG14">
        <v>1.5</v>
      </c>
      <c r="OH14">
        <v>1.5</v>
      </c>
      <c r="OI14">
        <v>1.5</v>
      </c>
      <c r="OJ14">
        <v>1.5</v>
      </c>
      <c r="OK14">
        <v>1.5</v>
      </c>
      <c r="OL14">
        <v>1.5</v>
      </c>
      <c r="OM14">
        <v>1.5</v>
      </c>
      <c r="ON14">
        <v>1.5</v>
      </c>
      <c r="OO14">
        <v>1.5</v>
      </c>
      <c r="OP14">
        <v>1.5</v>
      </c>
      <c r="OQ14">
        <v>1.5</v>
      </c>
      <c r="OR14">
        <v>1.5</v>
      </c>
      <c r="OS14">
        <v>1.5</v>
      </c>
      <c r="OT14">
        <v>1.5</v>
      </c>
      <c r="OU14">
        <v>1.5</v>
      </c>
      <c r="OV14">
        <v>1.5</v>
      </c>
      <c r="OW14">
        <v>1.5</v>
      </c>
      <c r="OX14">
        <v>1.5</v>
      </c>
      <c r="OY14">
        <v>1.5</v>
      </c>
      <c r="OZ14">
        <v>1.5</v>
      </c>
      <c r="PA14">
        <v>1.5</v>
      </c>
      <c r="PB14">
        <v>1.5</v>
      </c>
      <c r="PC14">
        <v>1.5</v>
      </c>
      <c r="PD14">
        <v>1.5</v>
      </c>
      <c r="PE14">
        <v>1.5</v>
      </c>
      <c r="PF14">
        <v>1.5</v>
      </c>
      <c r="PG14">
        <v>1.5</v>
      </c>
      <c r="PH14">
        <v>1.5</v>
      </c>
      <c r="PI14">
        <v>1.5</v>
      </c>
      <c r="PJ14">
        <v>1.5</v>
      </c>
      <c r="PK14">
        <v>1.5</v>
      </c>
      <c r="PL14">
        <v>1.5</v>
      </c>
      <c r="PM14">
        <v>1.5</v>
      </c>
      <c r="PN14">
        <v>1.5</v>
      </c>
      <c r="PO14">
        <v>1.5</v>
      </c>
      <c r="PP14">
        <v>1.5</v>
      </c>
      <c r="PQ14">
        <v>1.5</v>
      </c>
      <c r="PR14">
        <v>1.5</v>
      </c>
      <c r="PS14">
        <v>1.5</v>
      </c>
      <c r="PT14">
        <v>1.5</v>
      </c>
      <c r="PU14">
        <v>1.5</v>
      </c>
      <c r="PV14">
        <v>1.5</v>
      </c>
      <c r="PW14">
        <v>1.5</v>
      </c>
      <c r="PX14">
        <v>1.5</v>
      </c>
      <c r="PY14">
        <v>1.5</v>
      </c>
      <c r="PZ14">
        <v>1.5</v>
      </c>
      <c r="QA14">
        <v>1.5</v>
      </c>
      <c r="QB14">
        <v>1.5</v>
      </c>
      <c r="QC14">
        <v>1.5</v>
      </c>
      <c r="QD14">
        <v>1.5</v>
      </c>
      <c r="QE14">
        <v>1.5</v>
      </c>
      <c r="QF14">
        <v>1.5</v>
      </c>
      <c r="QG14">
        <v>1.5</v>
      </c>
      <c r="QH14">
        <v>1.5</v>
      </c>
      <c r="QI14">
        <v>1.5</v>
      </c>
      <c r="QJ14">
        <v>1.5</v>
      </c>
      <c r="QK14">
        <v>1.5</v>
      </c>
      <c r="QL14">
        <v>1.5</v>
      </c>
      <c r="QM14">
        <v>1.5</v>
      </c>
      <c r="QN14">
        <v>1.5</v>
      </c>
      <c r="QO14">
        <v>1.5</v>
      </c>
      <c r="QP14">
        <v>1.5</v>
      </c>
      <c r="QQ14">
        <v>1.5</v>
      </c>
      <c r="QR14">
        <v>1.5</v>
      </c>
      <c r="QS14">
        <v>1.5</v>
      </c>
      <c r="QT14">
        <v>1.5</v>
      </c>
      <c r="QU14">
        <v>1.5</v>
      </c>
      <c r="QV14">
        <v>1.5</v>
      </c>
      <c r="QW14">
        <v>1.5</v>
      </c>
      <c r="QX14">
        <v>1.5</v>
      </c>
      <c r="QY14">
        <v>1.5</v>
      </c>
      <c r="QZ14">
        <v>1.5</v>
      </c>
      <c r="RA14">
        <v>1.5</v>
      </c>
      <c r="RB14">
        <v>1.5</v>
      </c>
      <c r="RC14">
        <v>1.5</v>
      </c>
      <c r="RD14">
        <v>1.5</v>
      </c>
      <c r="RE14">
        <v>1.5</v>
      </c>
      <c r="RF14">
        <v>1.5</v>
      </c>
      <c r="RG14">
        <v>1.5</v>
      </c>
      <c r="RH14">
        <v>1.5</v>
      </c>
      <c r="RI14">
        <v>1.5</v>
      </c>
      <c r="RJ14">
        <v>1.5</v>
      </c>
      <c r="RK14">
        <v>1.5</v>
      </c>
      <c r="RL14">
        <v>1.5</v>
      </c>
      <c r="RM14">
        <v>1.5</v>
      </c>
      <c r="RN14">
        <v>1.5</v>
      </c>
      <c r="RO14">
        <v>1.5</v>
      </c>
      <c r="RP14">
        <v>1.5</v>
      </c>
      <c r="RQ14">
        <v>1.5</v>
      </c>
      <c r="RR14">
        <v>1.5</v>
      </c>
      <c r="RS14">
        <v>1.5</v>
      </c>
      <c r="RT14">
        <v>1.5</v>
      </c>
      <c r="RU14">
        <v>1.5</v>
      </c>
      <c r="RV14">
        <v>1.5</v>
      </c>
      <c r="RW14">
        <v>1.5</v>
      </c>
      <c r="RX14">
        <v>1.5</v>
      </c>
      <c r="RY14">
        <v>1.5</v>
      </c>
      <c r="RZ14">
        <v>1.5</v>
      </c>
      <c r="SA14">
        <v>1.5</v>
      </c>
      <c r="SB14">
        <v>1.5</v>
      </c>
      <c r="SC14">
        <v>1.5</v>
      </c>
      <c r="SD14">
        <v>1.5</v>
      </c>
      <c r="SE14">
        <v>1.5</v>
      </c>
      <c r="SF14">
        <v>1.5</v>
      </c>
      <c r="SG14">
        <v>1.5</v>
      </c>
      <c r="SH14">
        <v>1.5</v>
      </c>
      <c r="SI14">
        <v>1.5</v>
      </c>
      <c r="SJ14">
        <v>1.5</v>
      </c>
      <c r="SK14">
        <v>1.5</v>
      </c>
      <c r="SL14">
        <v>1.5</v>
      </c>
      <c r="SM14">
        <v>1.5</v>
      </c>
      <c r="SN14">
        <v>1.5</v>
      </c>
      <c r="SO14">
        <v>1.5</v>
      </c>
      <c r="SP14">
        <v>1.5</v>
      </c>
      <c r="SQ14">
        <v>1.5</v>
      </c>
      <c r="SR14">
        <v>1.5</v>
      </c>
      <c r="SS14">
        <v>1.5</v>
      </c>
      <c r="ST14">
        <v>1.5</v>
      </c>
      <c r="SU14">
        <v>1.5</v>
      </c>
      <c r="SV14">
        <v>1.5</v>
      </c>
      <c r="SW14">
        <v>1.5</v>
      </c>
      <c r="SX14">
        <v>1.5</v>
      </c>
      <c r="SY14">
        <v>1.5</v>
      </c>
      <c r="SZ14">
        <v>1.5</v>
      </c>
      <c r="TA14">
        <v>1.5</v>
      </c>
      <c r="TB14">
        <v>1.5</v>
      </c>
      <c r="TC14">
        <v>1.5</v>
      </c>
      <c r="TD14">
        <v>1.5</v>
      </c>
      <c r="TE14">
        <v>1.5</v>
      </c>
      <c r="TF14">
        <v>1.5</v>
      </c>
      <c r="TG14">
        <v>1.5</v>
      </c>
      <c r="TH14">
        <v>1.5</v>
      </c>
      <c r="TI14">
        <v>1.5</v>
      </c>
      <c r="TJ14">
        <v>1.5</v>
      </c>
      <c r="TK14">
        <v>1.5</v>
      </c>
      <c r="TL14">
        <v>1.5</v>
      </c>
      <c r="TM14">
        <v>1.5</v>
      </c>
      <c r="TN14">
        <v>1.5</v>
      </c>
      <c r="TO14">
        <v>1.5</v>
      </c>
      <c r="TP14">
        <v>1.5</v>
      </c>
      <c r="TQ14">
        <v>1.5</v>
      </c>
      <c r="TR14">
        <v>1.5</v>
      </c>
      <c r="TS14">
        <v>1.5</v>
      </c>
      <c r="TT14">
        <v>1.5</v>
      </c>
      <c r="TU14">
        <v>1.5</v>
      </c>
      <c r="TV14">
        <v>1.5</v>
      </c>
      <c r="TW14">
        <v>1.5</v>
      </c>
      <c r="TX14">
        <v>1.5</v>
      </c>
      <c r="TY14">
        <v>1.5</v>
      </c>
      <c r="TZ14">
        <v>1.5</v>
      </c>
      <c r="UA14">
        <v>1.5</v>
      </c>
      <c r="UB14">
        <v>1.5</v>
      </c>
      <c r="UC14">
        <v>1.5</v>
      </c>
      <c r="UD14">
        <v>1.5</v>
      </c>
      <c r="UE14">
        <v>1.5</v>
      </c>
      <c r="UF14">
        <v>1.5</v>
      </c>
      <c r="UG14">
        <v>1.5</v>
      </c>
      <c r="UH14">
        <v>1.5</v>
      </c>
      <c r="UI14">
        <v>1.5</v>
      </c>
      <c r="UJ14">
        <v>1.5</v>
      </c>
      <c r="UK14">
        <v>1.5</v>
      </c>
      <c r="UL14">
        <v>1.5</v>
      </c>
      <c r="UM14">
        <v>1.5</v>
      </c>
      <c r="UN14">
        <v>1.5</v>
      </c>
      <c r="UO14">
        <v>1.5</v>
      </c>
      <c r="UP14">
        <v>1.5</v>
      </c>
      <c r="UQ14">
        <v>1.5</v>
      </c>
      <c r="UR14">
        <v>1.5</v>
      </c>
      <c r="US14">
        <v>1.5</v>
      </c>
      <c r="UT14">
        <v>1.5</v>
      </c>
      <c r="UU14">
        <v>1.5</v>
      </c>
      <c r="UV14">
        <v>1.5</v>
      </c>
      <c r="UW14">
        <v>1.5</v>
      </c>
      <c r="UX14">
        <v>1.5</v>
      </c>
      <c r="UY14">
        <v>1.5</v>
      </c>
      <c r="UZ14">
        <v>1.5</v>
      </c>
      <c r="VA14">
        <v>1.5</v>
      </c>
      <c r="VB14">
        <v>1.5</v>
      </c>
      <c r="VC14">
        <v>1.5</v>
      </c>
      <c r="VD14">
        <v>1.5</v>
      </c>
      <c r="VE14">
        <v>1.5</v>
      </c>
      <c r="VF14">
        <v>1.5</v>
      </c>
      <c r="VG14">
        <v>1.5</v>
      </c>
      <c r="VH14">
        <v>1.5</v>
      </c>
      <c r="VI14">
        <v>1.5</v>
      </c>
      <c r="VJ14">
        <v>1.5</v>
      </c>
      <c r="VK14">
        <v>1.5</v>
      </c>
      <c r="VL14">
        <v>1.5</v>
      </c>
      <c r="VM14">
        <v>1.5</v>
      </c>
      <c r="VN14">
        <v>1.5</v>
      </c>
      <c r="VO14">
        <v>1.5</v>
      </c>
      <c r="VP14">
        <v>1.5</v>
      </c>
      <c r="VQ14">
        <v>1.5</v>
      </c>
      <c r="VR14">
        <v>1.5</v>
      </c>
      <c r="VS14">
        <v>1.5</v>
      </c>
      <c r="VT14">
        <v>1.5</v>
      </c>
      <c r="VU14">
        <v>1.5</v>
      </c>
      <c r="VV14">
        <v>1.5</v>
      </c>
      <c r="VW14">
        <v>1.5</v>
      </c>
      <c r="VX14">
        <v>1.5</v>
      </c>
      <c r="VY14">
        <v>1.5</v>
      </c>
      <c r="VZ14">
        <v>1.5</v>
      </c>
      <c r="WA14">
        <v>1.5</v>
      </c>
      <c r="WB14">
        <v>1.5</v>
      </c>
      <c r="WC14">
        <v>1.5</v>
      </c>
      <c r="WD14">
        <v>1.5</v>
      </c>
      <c r="WE14">
        <v>1.5</v>
      </c>
      <c r="WF14">
        <v>1.5</v>
      </c>
      <c r="WG14">
        <v>1.5</v>
      </c>
      <c r="WH14">
        <v>1.5</v>
      </c>
      <c r="WI14">
        <v>1.5</v>
      </c>
      <c r="WJ14">
        <v>1.5</v>
      </c>
      <c r="WK14">
        <v>1.5</v>
      </c>
      <c r="WL14">
        <v>1.5</v>
      </c>
      <c r="WM14">
        <v>1.5</v>
      </c>
      <c r="WN14">
        <v>1.5</v>
      </c>
      <c r="WO14">
        <v>1.5</v>
      </c>
      <c r="WP14">
        <v>1.5</v>
      </c>
      <c r="WQ14">
        <v>1.5</v>
      </c>
      <c r="WR14">
        <v>1.5</v>
      </c>
      <c r="WS14">
        <v>1.5</v>
      </c>
      <c r="WT14">
        <v>1.5</v>
      </c>
      <c r="WU14">
        <v>1.5</v>
      </c>
      <c r="WV14">
        <v>1.5</v>
      </c>
      <c r="WW14">
        <v>1.5</v>
      </c>
      <c r="WX14">
        <v>1.5</v>
      </c>
      <c r="WY14">
        <v>1.5</v>
      </c>
      <c r="WZ14">
        <v>1.5</v>
      </c>
      <c r="XA14">
        <v>1.5</v>
      </c>
      <c r="XB14">
        <v>1.5</v>
      </c>
      <c r="XC14">
        <v>1.5</v>
      </c>
      <c r="XD14">
        <v>1.5</v>
      </c>
      <c r="XE14">
        <v>1.5</v>
      </c>
      <c r="XF14">
        <v>1.5</v>
      </c>
      <c r="XG14">
        <v>1.5</v>
      </c>
      <c r="XH14">
        <v>1.5</v>
      </c>
      <c r="XI14">
        <v>1.5</v>
      </c>
      <c r="XJ14">
        <v>1.5</v>
      </c>
      <c r="XK14">
        <v>1.5</v>
      </c>
      <c r="XL14">
        <v>1.5</v>
      </c>
      <c r="XM14">
        <v>1.5</v>
      </c>
      <c r="XN14">
        <v>1.5</v>
      </c>
      <c r="XO14">
        <v>1.5</v>
      </c>
      <c r="XP14">
        <v>1.5</v>
      </c>
      <c r="XQ14">
        <v>1.5</v>
      </c>
      <c r="XR14">
        <v>1.5</v>
      </c>
      <c r="XS14">
        <v>1.5</v>
      </c>
      <c r="XT14">
        <v>1.5</v>
      </c>
      <c r="XU14">
        <v>1.5</v>
      </c>
      <c r="XV14">
        <v>1.5</v>
      </c>
      <c r="XW14">
        <v>1.5</v>
      </c>
      <c r="XX14">
        <v>1.5</v>
      </c>
      <c r="XY14">
        <v>1.5</v>
      </c>
      <c r="XZ14">
        <v>1.5</v>
      </c>
      <c r="YA14">
        <v>1.5</v>
      </c>
      <c r="YB14">
        <v>1.5</v>
      </c>
      <c r="YC14">
        <v>1.5</v>
      </c>
      <c r="YD14">
        <v>1.5</v>
      </c>
      <c r="YE14">
        <v>1.5</v>
      </c>
      <c r="YF14">
        <v>1.5</v>
      </c>
      <c r="YG14">
        <v>1.5</v>
      </c>
      <c r="YH14">
        <v>1.5</v>
      </c>
      <c r="YI14">
        <v>1.5</v>
      </c>
      <c r="YJ14">
        <v>1.5</v>
      </c>
      <c r="YK14">
        <v>1.5</v>
      </c>
      <c r="YL14">
        <v>1.5</v>
      </c>
      <c r="YM14">
        <v>1.5</v>
      </c>
      <c r="YN14">
        <v>1.5</v>
      </c>
      <c r="YO14">
        <v>1.5</v>
      </c>
      <c r="YP14">
        <v>1.5</v>
      </c>
      <c r="YQ14">
        <v>1.5</v>
      </c>
      <c r="YR14">
        <v>1.5</v>
      </c>
      <c r="YS14">
        <v>1.5</v>
      </c>
      <c r="YT14">
        <v>1.5</v>
      </c>
      <c r="YU14">
        <v>1.5</v>
      </c>
      <c r="YV14">
        <v>1.5</v>
      </c>
      <c r="YW14">
        <v>1.5</v>
      </c>
      <c r="YX14">
        <v>1.5</v>
      </c>
      <c r="YY14">
        <v>1.5</v>
      </c>
      <c r="YZ14">
        <v>1.5</v>
      </c>
      <c r="ZA14">
        <v>1.5</v>
      </c>
      <c r="ZB14">
        <v>1.5</v>
      </c>
      <c r="ZC14">
        <v>1.5</v>
      </c>
      <c r="ZD14">
        <v>1.5</v>
      </c>
      <c r="ZE14">
        <v>1.5</v>
      </c>
      <c r="ZF14">
        <v>1.5</v>
      </c>
      <c r="ZG14">
        <v>1.5</v>
      </c>
      <c r="ZH14">
        <v>1.5</v>
      </c>
      <c r="ZI14">
        <v>1.5</v>
      </c>
      <c r="ZJ14">
        <v>1.5</v>
      </c>
      <c r="ZK14">
        <v>1.5</v>
      </c>
      <c r="ZL14">
        <v>1.5</v>
      </c>
      <c r="ZM14">
        <v>1.5</v>
      </c>
      <c r="ZN14">
        <v>1.5</v>
      </c>
      <c r="ZO14">
        <v>1.5</v>
      </c>
      <c r="ZP14">
        <v>1.5</v>
      </c>
      <c r="ZQ14">
        <v>1.5</v>
      </c>
      <c r="ZR14">
        <v>1.5</v>
      </c>
      <c r="ZS14">
        <v>1.5</v>
      </c>
      <c r="ZT14">
        <v>1.5</v>
      </c>
      <c r="ZU14">
        <v>1.5</v>
      </c>
      <c r="ZV14">
        <v>1.5</v>
      </c>
      <c r="ZW14">
        <v>1.5</v>
      </c>
      <c r="ZX14">
        <v>1.5</v>
      </c>
      <c r="ZY14">
        <v>1.5</v>
      </c>
      <c r="ZZ14">
        <v>1.5</v>
      </c>
      <c r="AAA14">
        <v>1.5</v>
      </c>
      <c r="AAB14">
        <v>1.5</v>
      </c>
      <c r="AAC14">
        <v>1.5</v>
      </c>
      <c r="AAD14">
        <v>1.5</v>
      </c>
      <c r="AAE14">
        <v>1.5</v>
      </c>
      <c r="AAF14">
        <v>1.5</v>
      </c>
      <c r="AAG14">
        <v>1.5</v>
      </c>
      <c r="AAH14">
        <v>1.5</v>
      </c>
      <c r="AAI14">
        <v>1.5</v>
      </c>
      <c r="AAJ14">
        <v>1.5</v>
      </c>
      <c r="AAK14">
        <v>1.5</v>
      </c>
      <c r="AAL14">
        <v>1.5</v>
      </c>
      <c r="AAM14">
        <v>1.5</v>
      </c>
      <c r="AAN14">
        <v>1.5</v>
      </c>
      <c r="AAO14">
        <v>1.5</v>
      </c>
      <c r="AAP14">
        <v>1.5</v>
      </c>
      <c r="AAQ14">
        <v>1.5</v>
      </c>
      <c r="AAR14">
        <v>1.5</v>
      </c>
      <c r="AAS14">
        <v>1.5</v>
      </c>
      <c r="AAT14">
        <v>1.5</v>
      </c>
      <c r="AAU14">
        <v>1.5</v>
      </c>
      <c r="AAV14">
        <v>1.5</v>
      </c>
      <c r="AAW14">
        <v>1.5</v>
      </c>
      <c r="AAX14">
        <v>1.5</v>
      </c>
      <c r="AAY14">
        <v>1.5</v>
      </c>
      <c r="AAZ14">
        <v>1.5</v>
      </c>
      <c r="ABA14">
        <v>1.5</v>
      </c>
      <c r="ABB14">
        <v>1.5</v>
      </c>
      <c r="ABC14">
        <v>1.5</v>
      </c>
      <c r="ABD14">
        <v>1.5</v>
      </c>
      <c r="ABE14">
        <v>1.5</v>
      </c>
      <c r="ABF14">
        <v>1.5</v>
      </c>
      <c r="ABG14">
        <v>1.5</v>
      </c>
      <c r="ABH14">
        <v>1.5</v>
      </c>
      <c r="ABI14">
        <v>1.5</v>
      </c>
      <c r="ABJ14">
        <v>1.5</v>
      </c>
      <c r="ABK14">
        <v>1.5</v>
      </c>
      <c r="ABL14">
        <v>1.5</v>
      </c>
      <c r="ABM14">
        <v>1.5</v>
      </c>
      <c r="ABN14">
        <v>1.5</v>
      </c>
      <c r="ABO14">
        <v>1.5</v>
      </c>
      <c r="ABP14">
        <v>1.5</v>
      </c>
      <c r="ABQ14">
        <v>1.5</v>
      </c>
      <c r="ABR14">
        <v>1.5</v>
      </c>
      <c r="ABS14">
        <v>1.5</v>
      </c>
      <c r="ABT14">
        <v>1.5</v>
      </c>
      <c r="ABU14">
        <v>1.5</v>
      </c>
      <c r="ABV14">
        <v>1.5</v>
      </c>
      <c r="ABW14">
        <v>1.5</v>
      </c>
      <c r="ABX14">
        <v>1.5</v>
      </c>
      <c r="ABY14">
        <v>1.5</v>
      </c>
      <c r="ABZ14">
        <v>1.5</v>
      </c>
      <c r="ACA14">
        <v>1.5</v>
      </c>
      <c r="ACB14">
        <v>1.5</v>
      </c>
      <c r="ACC14">
        <v>1.5</v>
      </c>
      <c r="ACD14">
        <v>1.5</v>
      </c>
      <c r="ACE14">
        <v>1.5</v>
      </c>
      <c r="ACF14">
        <v>1.5</v>
      </c>
      <c r="ACG14">
        <v>1.5</v>
      </c>
      <c r="ACH14">
        <v>1.5</v>
      </c>
      <c r="ACI14">
        <v>1.5</v>
      </c>
      <c r="ACJ14">
        <v>1.5</v>
      </c>
      <c r="ACK14">
        <v>1.5</v>
      </c>
      <c r="ACL14">
        <v>1.5</v>
      </c>
      <c r="ACM14">
        <v>1.5</v>
      </c>
      <c r="ACN14">
        <v>1.5</v>
      </c>
      <c r="ACO14">
        <v>1.5</v>
      </c>
      <c r="ACP14">
        <v>1.5</v>
      </c>
      <c r="ACQ14">
        <v>1.5</v>
      </c>
      <c r="ACR14">
        <v>1.5</v>
      </c>
      <c r="ACS14">
        <v>1.5</v>
      </c>
      <c r="ACT14">
        <v>1.5</v>
      </c>
      <c r="ACU14">
        <v>1.5</v>
      </c>
      <c r="ACV14">
        <v>1.5</v>
      </c>
      <c r="ACW14">
        <v>1.5</v>
      </c>
      <c r="ACX14">
        <v>1.5</v>
      </c>
      <c r="ACY14">
        <v>1.5</v>
      </c>
      <c r="ACZ14">
        <v>1.5</v>
      </c>
      <c r="ADA14">
        <v>1.5</v>
      </c>
      <c r="ADB14">
        <v>1.5</v>
      </c>
      <c r="ADC14">
        <v>1.5</v>
      </c>
      <c r="ADD14">
        <v>1.5</v>
      </c>
      <c r="ADE14">
        <v>1.5</v>
      </c>
      <c r="ADF14">
        <v>1.5</v>
      </c>
      <c r="ADG14">
        <v>1.5</v>
      </c>
      <c r="ADH14">
        <v>1.5</v>
      </c>
      <c r="ADI14">
        <v>1.5</v>
      </c>
      <c r="ADJ14">
        <v>1.5</v>
      </c>
      <c r="ADK14">
        <v>1.5</v>
      </c>
      <c r="ADL14">
        <v>1.5</v>
      </c>
      <c r="ADM14">
        <v>1.5</v>
      </c>
      <c r="ADN14">
        <v>1.5</v>
      </c>
      <c r="ADO14">
        <v>1.5</v>
      </c>
      <c r="ADP14">
        <v>1.5</v>
      </c>
      <c r="ADQ14">
        <v>1.5</v>
      </c>
      <c r="ADR14">
        <v>1.5</v>
      </c>
      <c r="ADS14">
        <v>1.5</v>
      </c>
      <c r="ADT14">
        <v>1.5</v>
      </c>
      <c r="ADU14">
        <v>1.5</v>
      </c>
      <c r="ADV14">
        <v>1.5</v>
      </c>
      <c r="ADW14">
        <v>1.5</v>
      </c>
      <c r="ADX14">
        <v>1.5</v>
      </c>
      <c r="ADY14">
        <v>1.5</v>
      </c>
      <c r="ADZ14">
        <v>1.5</v>
      </c>
      <c r="AEA14">
        <v>1.5</v>
      </c>
      <c r="AEB14">
        <v>1.5</v>
      </c>
      <c r="AEC14">
        <v>1.5</v>
      </c>
      <c r="AED14">
        <v>1.5</v>
      </c>
      <c r="AEE14">
        <v>1.5</v>
      </c>
      <c r="AEF14">
        <v>1.5</v>
      </c>
      <c r="AEG14">
        <v>1.5</v>
      </c>
      <c r="AEH14">
        <v>1.5</v>
      </c>
      <c r="AEI14">
        <v>1.5</v>
      </c>
      <c r="AEJ14">
        <v>1.5</v>
      </c>
      <c r="AEK14">
        <v>1.5</v>
      </c>
      <c r="AEL14">
        <v>1.5</v>
      </c>
      <c r="AEM14">
        <v>1.5</v>
      </c>
      <c r="AEN14">
        <v>1.5</v>
      </c>
      <c r="AEO14">
        <v>1.5</v>
      </c>
      <c r="AEP14">
        <v>1.5</v>
      </c>
      <c r="AEQ14">
        <v>1.5</v>
      </c>
      <c r="AER14">
        <v>1.5</v>
      </c>
      <c r="AES14">
        <v>1.5</v>
      </c>
      <c r="AET14">
        <v>1.5</v>
      </c>
      <c r="AEU14">
        <v>1.5</v>
      </c>
      <c r="AEV14">
        <v>1.5</v>
      </c>
      <c r="AEW14">
        <v>1.5</v>
      </c>
      <c r="AEX14">
        <v>1.5</v>
      </c>
      <c r="AEY14">
        <v>1.5</v>
      </c>
      <c r="AEZ14">
        <v>1.5</v>
      </c>
      <c r="AFA14">
        <v>1.5</v>
      </c>
      <c r="AFB14">
        <v>1.5</v>
      </c>
      <c r="AFC14">
        <v>1.5</v>
      </c>
      <c r="AFD14">
        <v>1.5</v>
      </c>
      <c r="AFE14">
        <v>1.5</v>
      </c>
      <c r="AFF14">
        <v>1.5</v>
      </c>
      <c r="AFG14">
        <v>1.5</v>
      </c>
      <c r="AFH14">
        <v>1.5</v>
      </c>
      <c r="AFI14">
        <v>1.5</v>
      </c>
      <c r="AFJ14">
        <v>1.5</v>
      </c>
      <c r="AFK14">
        <v>1.5</v>
      </c>
      <c r="AFL14">
        <v>1.5</v>
      </c>
      <c r="AFM14">
        <v>1.5</v>
      </c>
    </row>
    <row r="15" spans="1:1570">
      <c r="A15" t="s">
        <v>37</v>
      </c>
      <c r="B15" s="22">
        <f>FixedParams!B41</f>
        <v>0.999</v>
      </c>
      <c r="C15" s="22">
        <f t="shared" si="840"/>
        <v>0.999</v>
      </c>
      <c r="D15" s="22">
        <f t="shared" si="839"/>
        <v>0.999</v>
      </c>
      <c r="F15" s="22">
        <v>0.999</v>
      </c>
      <c r="G15" s="22">
        <v>0.999</v>
      </c>
      <c r="H15" s="22">
        <v>0.999</v>
      </c>
      <c r="I15" s="22">
        <v>0.999</v>
      </c>
      <c r="J15" s="22">
        <v>0.999</v>
      </c>
      <c r="K15" s="22">
        <v>0.999</v>
      </c>
      <c r="L15" s="22">
        <v>0.999</v>
      </c>
      <c r="M15" s="22">
        <v>0.999</v>
      </c>
      <c r="N15" s="22">
        <v>0.999</v>
      </c>
      <c r="O15" s="22">
        <v>0.999</v>
      </c>
      <c r="P15" s="22">
        <v>0.999</v>
      </c>
      <c r="Q15" s="22">
        <v>0.999</v>
      </c>
      <c r="R15" s="22">
        <v>0.999</v>
      </c>
      <c r="S15" s="22">
        <v>0.999</v>
      </c>
      <c r="T15" s="22">
        <v>0.999</v>
      </c>
      <c r="U15" s="22">
        <v>0.999</v>
      </c>
      <c r="V15" s="22">
        <v>0.999</v>
      </c>
      <c r="W15" s="22">
        <v>0.999</v>
      </c>
      <c r="X15" s="22">
        <v>0.999</v>
      </c>
      <c r="Y15" s="22">
        <v>0.999</v>
      </c>
      <c r="Z15" s="22">
        <v>0.999</v>
      </c>
      <c r="AA15" s="22">
        <v>0.999</v>
      </c>
      <c r="AB15" s="22">
        <v>0.999</v>
      </c>
      <c r="AC15" s="22">
        <v>0.999</v>
      </c>
      <c r="AD15" s="22">
        <v>0.999</v>
      </c>
      <c r="AE15" s="22">
        <v>0.999</v>
      </c>
      <c r="AF15" s="22">
        <v>0.999</v>
      </c>
      <c r="AG15" s="22">
        <v>0.999</v>
      </c>
      <c r="AH15" s="22">
        <v>0.999</v>
      </c>
      <c r="AI15" s="22">
        <v>0.999</v>
      </c>
      <c r="AJ15" s="22">
        <v>0.999</v>
      </c>
      <c r="AK15" s="22">
        <v>0.999</v>
      </c>
      <c r="AL15" s="22">
        <v>0.999</v>
      </c>
      <c r="AM15" s="22">
        <v>0.999</v>
      </c>
      <c r="AN15" s="22">
        <v>0.999</v>
      </c>
      <c r="AO15" s="22">
        <v>0.999</v>
      </c>
      <c r="AP15" s="22">
        <v>0.999</v>
      </c>
      <c r="AQ15" s="22">
        <v>0.999</v>
      </c>
      <c r="AR15" s="22">
        <v>0.999</v>
      </c>
      <c r="AS15" s="22">
        <v>0.999</v>
      </c>
      <c r="AT15" s="22">
        <v>0.999</v>
      </c>
      <c r="AU15" s="22">
        <v>0.999</v>
      </c>
      <c r="AV15" s="22">
        <v>0.999</v>
      </c>
      <c r="AW15" s="22">
        <v>0.999</v>
      </c>
      <c r="AX15" s="22">
        <v>0.999</v>
      </c>
      <c r="AY15" s="22">
        <v>0.999</v>
      </c>
      <c r="AZ15" s="22">
        <v>0.999</v>
      </c>
      <c r="BA15" s="22">
        <v>0.999</v>
      </c>
      <c r="BB15" s="22">
        <v>0.999</v>
      </c>
      <c r="BC15" s="22">
        <v>0.999</v>
      </c>
      <c r="BD15" s="22">
        <v>0.999</v>
      </c>
      <c r="BE15" s="22">
        <v>0.999</v>
      </c>
      <c r="BF15" s="22">
        <v>0.999</v>
      </c>
      <c r="BG15" s="22">
        <v>0.999</v>
      </c>
      <c r="BH15" s="22">
        <v>0.999</v>
      </c>
      <c r="BI15" s="22">
        <v>0.999</v>
      </c>
      <c r="BJ15" s="22">
        <v>0.999</v>
      </c>
      <c r="BK15" s="22">
        <v>0.999</v>
      </c>
      <c r="BL15" s="22">
        <v>0.999</v>
      </c>
      <c r="BM15" s="22">
        <v>0.999</v>
      </c>
      <c r="BN15" s="22">
        <v>0.999</v>
      </c>
      <c r="BO15" s="22">
        <v>0.999</v>
      </c>
      <c r="BP15" s="22">
        <v>0.999</v>
      </c>
      <c r="BQ15" s="22">
        <v>0.999</v>
      </c>
      <c r="BR15" s="22">
        <v>0.999</v>
      </c>
      <c r="BS15" s="22">
        <v>0.999</v>
      </c>
      <c r="BT15" s="22">
        <v>0.999</v>
      </c>
      <c r="BU15" s="22">
        <v>0.999</v>
      </c>
      <c r="BV15" s="22">
        <v>0.999</v>
      </c>
      <c r="BW15" s="22">
        <v>0.999</v>
      </c>
      <c r="BX15" s="22">
        <v>0.999</v>
      </c>
      <c r="BY15" s="22">
        <v>0.999</v>
      </c>
      <c r="BZ15" s="22">
        <v>0.999</v>
      </c>
      <c r="CA15" s="22">
        <v>0.999</v>
      </c>
      <c r="CB15" s="22">
        <v>0.999</v>
      </c>
      <c r="CC15" s="22">
        <v>0.999</v>
      </c>
      <c r="CD15" s="22">
        <v>0.999</v>
      </c>
      <c r="CE15" s="22">
        <v>0.999</v>
      </c>
      <c r="CF15" s="22">
        <v>0.999</v>
      </c>
      <c r="CG15" s="22">
        <v>0.999</v>
      </c>
      <c r="CH15" s="22">
        <v>0.999</v>
      </c>
      <c r="CI15" s="22">
        <v>0.999</v>
      </c>
      <c r="CJ15" s="22">
        <v>0.999</v>
      </c>
      <c r="CK15" s="22">
        <v>0.999</v>
      </c>
      <c r="CL15" s="22">
        <v>0.999</v>
      </c>
      <c r="CM15" s="22">
        <v>0.999</v>
      </c>
      <c r="CN15" s="22">
        <v>0.999</v>
      </c>
      <c r="CO15" s="22">
        <v>0.999</v>
      </c>
      <c r="CP15" s="22">
        <v>0.999</v>
      </c>
      <c r="CQ15" s="22">
        <v>0.999</v>
      </c>
      <c r="CR15" s="22">
        <v>0.999</v>
      </c>
      <c r="CS15" s="22">
        <v>0.999</v>
      </c>
      <c r="CT15" s="22">
        <v>0.999</v>
      </c>
      <c r="CU15" s="22">
        <v>0.999</v>
      </c>
      <c r="CV15" s="22">
        <v>0.999</v>
      </c>
      <c r="CW15" s="22">
        <v>0.999</v>
      </c>
      <c r="CX15" s="22">
        <v>0.999</v>
      </c>
      <c r="CY15" s="22">
        <v>0.999</v>
      </c>
      <c r="CZ15" s="22">
        <v>0.999</v>
      </c>
      <c r="DA15" s="22">
        <v>0.999</v>
      </c>
      <c r="DB15" s="22">
        <v>0.999</v>
      </c>
      <c r="DC15" s="22">
        <v>0.999</v>
      </c>
      <c r="DD15" s="22">
        <v>0.999</v>
      </c>
      <c r="DE15" s="22">
        <v>0.999</v>
      </c>
      <c r="DF15" s="22">
        <v>0.999</v>
      </c>
      <c r="DG15" s="22">
        <v>0.999</v>
      </c>
      <c r="DH15" s="22">
        <v>0.999</v>
      </c>
      <c r="DI15" s="22">
        <v>0.999</v>
      </c>
      <c r="DJ15" s="22">
        <v>0.999</v>
      </c>
      <c r="DK15" s="22">
        <v>0.999</v>
      </c>
      <c r="DL15" s="22">
        <v>0.999</v>
      </c>
      <c r="DM15" s="22">
        <v>0.999</v>
      </c>
      <c r="DN15" s="22">
        <v>0.999</v>
      </c>
      <c r="DO15" s="22">
        <v>0.999</v>
      </c>
      <c r="DP15" s="22">
        <v>0.999</v>
      </c>
      <c r="DQ15" s="22">
        <v>0.999</v>
      </c>
      <c r="DR15" s="22">
        <v>0.999</v>
      </c>
      <c r="DS15" s="22">
        <v>0.999</v>
      </c>
      <c r="DT15" s="22">
        <v>0.999</v>
      </c>
      <c r="DU15" s="22">
        <v>0.999</v>
      </c>
      <c r="DV15" s="22">
        <v>0.999</v>
      </c>
      <c r="DW15" s="22">
        <v>0.999</v>
      </c>
      <c r="DX15" s="22">
        <v>0.999</v>
      </c>
      <c r="DY15" s="22">
        <v>0.999</v>
      </c>
      <c r="DZ15" s="22">
        <v>0.999</v>
      </c>
      <c r="EA15" s="22">
        <v>0.999</v>
      </c>
      <c r="EB15" s="22">
        <v>0.999</v>
      </c>
      <c r="EC15" s="22">
        <v>0.999</v>
      </c>
      <c r="ED15" s="22">
        <v>0.999</v>
      </c>
      <c r="EE15" s="22">
        <v>0.999</v>
      </c>
      <c r="EF15" s="22">
        <v>0.999</v>
      </c>
      <c r="EG15" s="22">
        <v>0.999</v>
      </c>
      <c r="EH15" s="22">
        <v>0.999</v>
      </c>
      <c r="EI15" s="22">
        <v>0.999</v>
      </c>
      <c r="EJ15" s="22">
        <v>0.999</v>
      </c>
      <c r="EK15" s="22">
        <v>0.999</v>
      </c>
      <c r="EL15" s="22">
        <v>0.999</v>
      </c>
      <c r="EM15" s="22">
        <v>0.999</v>
      </c>
      <c r="EN15" s="22">
        <v>0.999</v>
      </c>
      <c r="EO15" s="22">
        <v>0.999</v>
      </c>
      <c r="EP15" s="22">
        <v>0.999</v>
      </c>
      <c r="EQ15" s="22">
        <v>0.999</v>
      </c>
      <c r="ER15" s="22">
        <v>0.999</v>
      </c>
      <c r="ES15" s="22">
        <v>0.999</v>
      </c>
      <c r="ET15" s="22">
        <v>0.999</v>
      </c>
      <c r="EU15" s="22">
        <v>0.999</v>
      </c>
      <c r="EV15" s="22">
        <v>0.999</v>
      </c>
      <c r="EW15" s="22">
        <v>0.999</v>
      </c>
      <c r="EX15" s="22">
        <v>0.999</v>
      </c>
      <c r="EY15" s="22">
        <v>0.999</v>
      </c>
      <c r="EZ15" s="22">
        <v>0.999</v>
      </c>
      <c r="FA15" s="22">
        <v>0.999</v>
      </c>
      <c r="FB15" s="22">
        <v>0.999</v>
      </c>
      <c r="FC15" s="22">
        <v>0.999</v>
      </c>
      <c r="FD15" s="22">
        <v>0.999</v>
      </c>
      <c r="FE15" s="22">
        <v>0.999</v>
      </c>
      <c r="FF15" s="22">
        <v>0.999</v>
      </c>
      <c r="FG15" s="22">
        <v>0.999</v>
      </c>
      <c r="FH15" s="22">
        <v>0.999</v>
      </c>
      <c r="FI15" s="22">
        <v>0.999</v>
      </c>
      <c r="FJ15" s="22">
        <v>0.999</v>
      </c>
      <c r="FK15" s="22">
        <v>0.999</v>
      </c>
      <c r="FL15" s="22">
        <v>0.999</v>
      </c>
      <c r="FM15" s="22">
        <v>0.999</v>
      </c>
      <c r="FN15" s="22">
        <v>0.999</v>
      </c>
      <c r="FO15" s="22">
        <v>0.999</v>
      </c>
      <c r="FP15" s="22">
        <v>0.999</v>
      </c>
      <c r="FQ15" s="22">
        <v>0.999</v>
      </c>
      <c r="FR15" s="22">
        <v>0.999</v>
      </c>
      <c r="FS15" s="22">
        <v>0.999</v>
      </c>
      <c r="FT15" s="22">
        <v>0.999</v>
      </c>
      <c r="FU15" s="22">
        <v>0.999</v>
      </c>
      <c r="FV15" s="22">
        <v>0.999</v>
      </c>
      <c r="FW15" s="22">
        <v>0.999</v>
      </c>
      <c r="FX15" s="22">
        <v>0.999</v>
      </c>
      <c r="FY15" s="22">
        <v>0.999</v>
      </c>
      <c r="FZ15" s="22">
        <v>0.999</v>
      </c>
      <c r="GA15" s="22">
        <v>0.999</v>
      </c>
      <c r="GB15" s="22">
        <v>0.999</v>
      </c>
      <c r="GC15" s="22">
        <v>0.999</v>
      </c>
      <c r="GD15" s="22">
        <v>0.999</v>
      </c>
      <c r="GE15" s="22">
        <v>0.999</v>
      </c>
      <c r="GF15" s="22">
        <v>0.999</v>
      </c>
      <c r="GG15" s="22">
        <v>0.999</v>
      </c>
      <c r="GH15" s="22">
        <v>0.999</v>
      </c>
      <c r="GI15" s="22">
        <v>0.999</v>
      </c>
      <c r="GJ15" s="22">
        <v>0.999</v>
      </c>
      <c r="GK15" s="22">
        <v>0.999</v>
      </c>
      <c r="GL15" s="22">
        <v>0.999</v>
      </c>
      <c r="GM15" s="22">
        <v>0.999</v>
      </c>
      <c r="GN15" s="22">
        <v>0.999</v>
      </c>
      <c r="GO15" s="22">
        <v>0.999</v>
      </c>
      <c r="GP15" s="22">
        <v>0.999</v>
      </c>
      <c r="GQ15" s="22">
        <v>0.999</v>
      </c>
      <c r="GR15" s="22">
        <v>0.999</v>
      </c>
      <c r="GS15" s="22">
        <v>0.999</v>
      </c>
      <c r="GT15" s="22">
        <v>0.999</v>
      </c>
      <c r="GU15" s="22">
        <v>0.999</v>
      </c>
      <c r="GV15" s="22">
        <v>0.999</v>
      </c>
      <c r="GW15" s="22">
        <v>0.999</v>
      </c>
      <c r="GX15" s="22">
        <v>0.999</v>
      </c>
      <c r="GY15" s="22">
        <v>0.999</v>
      </c>
      <c r="GZ15" s="22">
        <v>0.999</v>
      </c>
      <c r="HA15" s="22">
        <v>0.999</v>
      </c>
      <c r="HB15" s="22">
        <v>0.999</v>
      </c>
      <c r="HC15" s="22">
        <v>0.999</v>
      </c>
      <c r="HD15" s="22">
        <v>0.999</v>
      </c>
      <c r="HE15" s="22">
        <v>0.999</v>
      </c>
      <c r="HF15" s="22">
        <v>0.999</v>
      </c>
      <c r="HG15" s="22">
        <v>0.999</v>
      </c>
      <c r="HH15" s="22">
        <v>0.999</v>
      </c>
      <c r="HI15" s="22">
        <v>0.999</v>
      </c>
      <c r="HJ15" s="22">
        <v>0.999</v>
      </c>
      <c r="HK15" s="22">
        <v>0.999</v>
      </c>
      <c r="HL15" s="22">
        <v>0.999</v>
      </c>
      <c r="HM15" s="22">
        <v>0.999</v>
      </c>
      <c r="HN15" s="22">
        <v>0.999</v>
      </c>
      <c r="HO15" s="22">
        <v>0.999</v>
      </c>
      <c r="HP15" s="22">
        <v>0.999</v>
      </c>
      <c r="HQ15" s="22">
        <v>0.999</v>
      </c>
      <c r="HR15" s="22">
        <v>0.999</v>
      </c>
      <c r="HS15" s="22">
        <v>0.999</v>
      </c>
      <c r="HT15" s="22">
        <v>0.999</v>
      </c>
      <c r="HU15" s="22">
        <v>0.999</v>
      </c>
      <c r="HV15" s="22">
        <v>0.999</v>
      </c>
      <c r="HW15" s="22">
        <v>0.999</v>
      </c>
      <c r="HX15" s="22">
        <v>0.999</v>
      </c>
      <c r="HY15" s="22">
        <v>0.999</v>
      </c>
      <c r="HZ15" s="22">
        <v>0.999</v>
      </c>
      <c r="IA15" s="22">
        <v>0.999</v>
      </c>
      <c r="IB15" s="22">
        <v>0.999</v>
      </c>
      <c r="IC15" s="22">
        <v>0.999</v>
      </c>
      <c r="ID15" s="22">
        <v>0.999</v>
      </c>
      <c r="IE15" s="22">
        <v>0.999</v>
      </c>
      <c r="IF15" s="22">
        <v>0.999</v>
      </c>
      <c r="IG15" s="22">
        <v>0.999</v>
      </c>
      <c r="IH15" s="22">
        <v>0.999</v>
      </c>
      <c r="II15" s="22">
        <v>0.999</v>
      </c>
      <c r="IJ15" s="22">
        <v>0.999</v>
      </c>
      <c r="IK15" s="22">
        <v>0.999</v>
      </c>
      <c r="IL15" s="22">
        <v>0.999</v>
      </c>
      <c r="IM15" s="22">
        <v>0.999</v>
      </c>
      <c r="IN15" s="22">
        <v>0.999</v>
      </c>
      <c r="IO15" s="22">
        <v>0.999</v>
      </c>
      <c r="IP15" s="22">
        <v>0.999</v>
      </c>
      <c r="IQ15" s="22">
        <v>0.999</v>
      </c>
      <c r="IR15" s="22">
        <v>0.999</v>
      </c>
      <c r="IS15" s="22">
        <v>0.999</v>
      </c>
      <c r="IT15" s="22">
        <v>0.999</v>
      </c>
      <c r="IU15" s="22">
        <v>0.999</v>
      </c>
      <c r="IV15" s="22">
        <v>0.999</v>
      </c>
      <c r="IW15" s="22">
        <v>0.999</v>
      </c>
      <c r="IX15" s="22">
        <v>0.999</v>
      </c>
      <c r="IY15" s="22">
        <v>0.999</v>
      </c>
      <c r="IZ15" s="22">
        <v>0.999</v>
      </c>
      <c r="JA15" s="22">
        <v>0.999</v>
      </c>
      <c r="JB15" s="22">
        <v>0.999</v>
      </c>
      <c r="JC15" s="22">
        <v>0.999</v>
      </c>
      <c r="JD15" s="22">
        <v>0.999</v>
      </c>
      <c r="JE15" s="22">
        <v>0.999</v>
      </c>
      <c r="JF15" s="22">
        <v>0.999</v>
      </c>
      <c r="JG15" s="22">
        <v>0.999</v>
      </c>
      <c r="JH15" s="22">
        <v>0.999</v>
      </c>
      <c r="JI15" s="22">
        <v>0.999</v>
      </c>
      <c r="JJ15" s="22">
        <v>0.999</v>
      </c>
      <c r="JK15" s="22">
        <v>0.999</v>
      </c>
      <c r="JL15" s="22">
        <v>0.999</v>
      </c>
      <c r="JM15" s="22">
        <v>0.999</v>
      </c>
      <c r="JN15" s="22">
        <v>0.999</v>
      </c>
      <c r="JO15" s="22">
        <v>0.999</v>
      </c>
      <c r="JP15" s="22">
        <v>0.999</v>
      </c>
      <c r="JQ15" s="22">
        <v>0.999</v>
      </c>
      <c r="JR15" s="22">
        <v>0.999</v>
      </c>
      <c r="JS15" s="22">
        <v>0.999</v>
      </c>
      <c r="JT15" s="22">
        <v>0.999</v>
      </c>
      <c r="JU15" s="22">
        <v>0.999</v>
      </c>
      <c r="JV15" s="22">
        <v>0.999</v>
      </c>
      <c r="JW15" s="22">
        <v>0.999</v>
      </c>
      <c r="JX15" s="22">
        <v>0.999</v>
      </c>
      <c r="JY15" s="22">
        <v>0.999</v>
      </c>
      <c r="JZ15" s="22">
        <v>0.999</v>
      </c>
      <c r="KA15" s="22">
        <v>0.999</v>
      </c>
      <c r="KB15" s="22">
        <v>0.999</v>
      </c>
      <c r="KC15" s="22">
        <v>0.999</v>
      </c>
      <c r="KD15" s="22">
        <v>0.999</v>
      </c>
      <c r="KE15" s="22">
        <v>0.999</v>
      </c>
      <c r="KF15" s="22">
        <v>0.999</v>
      </c>
      <c r="KG15" s="22">
        <v>0.999</v>
      </c>
      <c r="KH15" s="22">
        <v>0.999</v>
      </c>
      <c r="KI15" s="22">
        <v>0.999</v>
      </c>
      <c r="KJ15" s="22">
        <v>0.999</v>
      </c>
      <c r="KK15" s="22">
        <v>0.999</v>
      </c>
      <c r="KL15" s="22">
        <v>0.999</v>
      </c>
      <c r="KM15" s="22">
        <v>0.999</v>
      </c>
      <c r="KN15" s="22">
        <v>0.999</v>
      </c>
      <c r="KO15" s="22">
        <v>0.999</v>
      </c>
      <c r="KP15" s="22">
        <v>0.999</v>
      </c>
      <c r="KQ15" s="22">
        <v>0.999</v>
      </c>
      <c r="KR15" s="22">
        <v>0.999</v>
      </c>
      <c r="KS15" s="22">
        <v>0.999</v>
      </c>
      <c r="KT15" s="22">
        <v>0.999</v>
      </c>
      <c r="KU15" s="22">
        <v>0.999</v>
      </c>
      <c r="KV15" s="22">
        <v>0.999</v>
      </c>
      <c r="KW15" s="22">
        <v>0.999</v>
      </c>
      <c r="KX15" s="22">
        <v>0.999</v>
      </c>
      <c r="KY15" s="22">
        <v>0.999</v>
      </c>
      <c r="KZ15" s="22">
        <v>0.999</v>
      </c>
      <c r="LA15" s="22">
        <v>0.999</v>
      </c>
      <c r="LB15" s="22">
        <v>0.999</v>
      </c>
      <c r="LC15" s="22">
        <v>0.999</v>
      </c>
      <c r="LD15" s="22">
        <v>0.999</v>
      </c>
      <c r="LE15" s="22">
        <v>0.999</v>
      </c>
      <c r="LF15" s="22">
        <v>0.999</v>
      </c>
      <c r="LG15" s="22">
        <v>0.999</v>
      </c>
      <c r="LH15" s="22">
        <v>0.999</v>
      </c>
      <c r="LI15" s="22">
        <v>0.999</v>
      </c>
      <c r="LJ15" s="22">
        <v>0.999</v>
      </c>
      <c r="LK15" s="22">
        <v>0.999</v>
      </c>
      <c r="LL15" s="22">
        <v>0.999</v>
      </c>
      <c r="LM15" s="22">
        <v>0.999</v>
      </c>
      <c r="LN15" s="22">
        <v>0.999</v>
      </c>
      <c r="LO15" s="22">
        <v>0.999</v>
      </c>
      <c r="LP15" s="22">
        <v>0.999</v>
      </c>
      <c r="LQ15" s="22">
        <v>0.999</v>
      </c>
      <c r="LR15" s="22">
        <v>0.999</v>
      </c>
      <c r="LS15" s="22">
        <v>0.999</v>
      </c>
      <c r="LT15" s="22">
        <v>0.999</v>
      </c>
      <c r="LU15" s="22">
        <v>0.999</v>
      </c>
      <c r="LV15" s="22">
        <v>0.999</v>
      </c>
      <c r="LW15" s="22">
        <v>0.999</v>
      </c>
      <c r="LX15" s="22">
        <v>0.999</v>
      </c>
      <c r="LY15" s="22">
        <v>0.999</v>
      </c>
      <c r="LZ15" s="22">
        <v>0.999</v>
      </c>
      <c r="MA15" s="22">
        <v>0.999</v>
      </c>
      <c r="MB15" s="22">
        <v>0.999</v>
      </c>
      <c r="MC15" s="22">
        <v>0.999</v>
      </c>
      <c r="MD15" s="22">
        <v>0.999</v>
      </c>
      <c r="ME15" s="22">
        <v>0.999</v>
      </c>
      <c r="MF15" s="22">
        <v>0.999</v>
      </c>
      <c r="MG15" s="22">
        <v>0.999</v>
      </c>
      <c r="MH15" s="22">
        <v>0.999</v>
      </c>
      <c r="MI15" s="22">
        <v>0.999</v>
      </c>
      <c r="MJ15" s="22">
        <v>0.999</v>
      </c>
      <c r="MK15" s="22">
        <v>0.999</v>
      </c>
      <c r="ML15" s="22">
        <v>0.999</v>
      </c>
      <c r="MM15" s="22">
        <v>0.999</v>
      </c>
      <c r="MN15" s="22">
        <v>0.999</v>
      </c>
      <c r="MO15" s="22">
        <v>0.999</v>
      </c>
      <c r="MP15" s="22">
        <v>0.999</v>
      </c>
      <c r="MQ15" s="22">
        <v>0.999</v>
      </c>
      <c r="MR15" s="22">
        <v>0.999</v>
      </c>
      <c r="MS15" s="22">
        <v>0.999</v>
      </c>
      <c r="MT15" s="22">
        <v>0.999</v>
      </c>
      <c r="MU15" s="22">
        <v>0.999</v>
      </c>
      <c r="MV15" s="22">
        <v>0.999</v>
      </c>
      <c r="MW15" s="22">
        <v>0.999</v>
      </c>
      <c r="MX15" s="22">
        <v>0.999</v>
      </c>
      <c r="MY15" s="22">
        <v>0.999</v>
      </c>
      <c r="MZ15" s="22">
        <v>0.999</v>
      </c>
      <c r="NA15" s="22">
        <v>0.999</v>
      </c>
      <c r="NB15" s="22">
        <v>2</v>
      </c>
      <c r="NC15" s="22">
        <v>2</v>
      </c>
      <c r="ND15" s="22">
        <v>2</v>
      </c>
      <c r="NE15" s="22">
        <v>2</v>
      </c>
      <c r="NF15" s="22">
        <v>2</v>
      </c>
      <c r="NG15" s="22">
        <v>2</v>
      </c>
      <c r="NH15" s="22">
        <v>2</v>
      </c>
      <c r="NI15" s="22">
        <v>2</v>
      </c>
      <c r="NJ15" s="22">
        <v>2</v>
      </c>
      <c r="NK15" s="22">
        <v>2</v>
      </c>
      <c r="NL15" s="22">
        <v>2</v>
      </c>
      <c r="NM15" s="22">
        <v>2</v>
      </c>
      <c r="NN15" s="22">
        <v>2</v>
      </c>
      <c r="NO15" s="22">
        <v>2</v>
      </c>
      <c r="NP15" s="22">
        <v>2</v>
      </c>
      <c r="NQ15" s="22">
        <v>2</v>
      </c>
      <c r="NR15" s="22">
        <v>2</v>
      </c>
      <c r="NS15" s="22">
        <v>2</v>
      </c>
      <c r="NT15" s="22">
        <v>2</v>
      </c>
      <c r="NU15" s="22">
        <v>2</v>
      </c>
      <c r="NV15" s="22">
        <v>2</v>
      </c>
      <c r="NW15" s="22">
        <v>2</v>
      </c>
      <c r="NX15" s="22">
        <v>2</v>
      </c>
      <c r="NY15" s="22">
        <v>2</v>
      </c>
      <c r="NZ15" s="22">
        <v>2</v>
      </c>
      <c r="OA15" s="22">
        <v>2</v>
      </c>
      <c r="OB15" s="22">
        <v>2</v>
      </c>
      <c r="OC15" s="22">
        <v>2</v>
      </c>
      <c r="OD15" s="22">
        <v>2</v>
      </c>
      <c r="OE15" s="22">
        <v>2</v>
      </c>
      <c r="OF15" s="22">
        <v>2</v>
      </c>
      <c r="OG15" s="22">
        <v>2</v>
      </c>
      <c r="OH15" s="22">
        <v>2</v>
      </c>
      <c r="OI15" s="22">
        <v>2</v>
      </c>
      <c r="OJ15" s="22">
        <v>2</v>
      </c>
      <c r="OK15" s="22">
        <v>2</v>
      </c>
      <c r="OL15" s="22">
        <v>2</v>
      </c>
      <c r="OM15" s="22">
        <v>2</v>
      </c>
      <c r="ON15" s="22">
        <v>2</v>
      </c>
      <c r="OO15" s="22">
        <v>2</v>
      </c>
      <c r="OP15" s="22">
        <v>2</v>
      </c>
      <c r="OQ15" s="22">
        <v>2</v>
      </c>
      <c r="OR15" s="22">
        <v>2</v>
      </c>
      <c r="OS15" s="22">
        <v>2</v>
      </c>
      <c r="OT15" s="22">
        <v>2</v>
      </c>
      <c r="OU15" s="22">
        <v>2</v>
      </c>
      <c r="OV15" s="22">
        <v>2</v>
      </c>
      <c r="OW15" s="22">
        <v>2</v>
      </c>
      <c r="OX15" s="22">
        <v>2</v>
      </c>
      <c r="OY15" s="22">
        <v>2</v>
      </c>
      <c r="OZ15" s="22">
        <v>2</v>
      </c>
      <c r="PA15" s="22">
        <v>2</v>
      </c>
      <c r="PB15" s="22">
        <v>2</v>
      </c>
      <c r="PC15" s="22">
        <v>2</v>
      </c>
      <c r="PD15" s="22">
        <v>2</v>
      </c>
      <c r="PE15" s="22">
        <v>2</v>
      </c>
      <c r="PF15" s="22">
        <v>2</v>
      </c>
      <c r="PG15" s="22">
        <v>2</v>
      </c>
      <c r="PH15" s="22">
        <v>2</v>
      </c>
      <c r="PI15" s="22">
        <v>2</v>
      </c>
      <c r="PJ15" s="22">
        <v>2</v>
      </c>
      <c r="PK15" s="22">
        <v>2</v>
      </c>
      <c r="PL15" s="22">
        <v>2</v>
      </c>
      <c r="PM15" s="22">
        <v>2</v>
      </c>
      <c r="PN15" s="22">
        <v>2</v>
      </c>
      <c r="PO15" s="22">
        <v>2</v>
      </c>
      <c r="PP15" s="22">
        <v>2</v>
      </c>
      <c r="PQ15" s="22">
        <v>2</v>
      </c>
      <c r="PR15" s="22">
        <v>2</v>
      </c>
      <c r="PS15" s="22">
        <v>2</v>
      </c>
      <c r="PT15" s="22">
        <v>2</v>
      </c>
      <c r="PU15" s="22">
        <v>2</v>
      </c>
      <c r="PV15" s="22">
        <v>2</v>
      </c>
      <c r="PW15" s="22">
        <v>2</v>
      </c>
      <c r="PX15" s="22">
        <v>2</v>
      </c>
      <c r="PY15" s="22">
        <v>2</v>
      </c>
      <c r="PZ15" s="22">
        <v>2</v>
      </c>
      <c r="QA15" s="22">
        <v>2</v>
      </c>
      <c r="QB15" s="22">
        <v>2</v>
      </c>
      <c r="QC15" s="22">
        <v>2</v>
      </c>
      <c r="QD15" s="22">
        <v>2</v>
      </c>
      <c r="QE15" s="22">
        <v>2</v>
      </c>
      <c r="QF15" s="22">
        <v>2</v>
      </c>
      <c r="QG15" s="22">
        <v>2</v>
      </c>
      <c r="QH15" s="22">
        <v>2</v>
      </c>
      <c r="QI15" s="22">
        <v>2</v>
      </c>
      <c r="QJ15" s="22">
        <v>2</v>
      </c>
      <c r="QK15" s="22">
        <v>2</v>
      </c>
      <c r="QL15" s="22">
        <v>2</v>
      </c>
      <c r="QM15" s="22">
        <v>2</v>
      </c>
      <c r="QN15" s="22">
        <v>2</v>
      </c>
      <c r="QO15" s="22">
        <v>2</v>
      </c>
      <c r="QP15" s="22">
        <v>2</v>
      </c>
      <c r="QQ15" s="22">
        <v>2</v>
      </c>
      <c r="QR15" s="22">
        <v>2</v>
      </c>
      <c r="QS15" s="22">
        <v>2</v>
      </c>
      <c r="QT15" s="22">
        <v>2</v>
      </c>
      <c r="QU15" s="22">
        <v>2</v>
      </c>
      <c r="QV15" s="22">
        <v>2</v>
      </c>
      <c r="QW15" s="22">
        <v>2</v>
      </c>
      <c r="QX15" s="22">
        <v>2</v>
      </c>
      <c r="QY15" s="22">
        <v>2</v>
      </c>
      <c r="QZ15" s="22">
        <v>2</v>
      </c>
      <c r="RA15" s="22">
        <v>2</v>
      </c>
      <c r="RB15" s="22">
        <v>2</v>
      </c>
      <c r="RC15" s="22">
        <v>2</v>
      </c>
      <c r="RD15" s="22">
        <v>2</v>
      </c>
      <c r="RE15" s="22">
        <v>2</v>
      </c>
      <c r="RF15" s="22">
        <v>2</v>
      </c>
      <c r="RG15" s="22">
        <v>2</v>
      </c>
      <c r="RH15" s="22">
        <v>2</v>
      </c>
      <c r="RI15" s="22">
        <v>2</v>
      </c>
      <c r="RJ15" s="22">
        <v>2</v>
      </c>
      <c r="RK15" s="22">
        <v>2</v>
      </c>
      <c r="RL15" s="22">
        <v>2</v>
      </c>
      <c r="RM15" s="22">
        <v>2</v>
      </c>
      <c r="RN15" s="22">
        <v>2</v>
      </c>
      <c r="RO15" s="22">
        <v>2</v>
      </c>
      <c r="RP15" s="22">
        <v>2</v>
      </c>
      <c r="RQ15" s="22">
        <v>2</v>
      </c>
      <c r="RR15" s="22">
        <v>0.5</v>
      </c>
      <c r="RS15" s="22">
        <v>0.5</v>
      </c>
      <c r="RT15" s="22">
        <v>0.5</v>
      </c>
      <c r="RU15" s="22">
        <v>0.5</v>
      </c>
      <c r="RV15" s="22">
        <v>0.5</v>
      </c>
      <c r="RW15" s="22">
        <v>0.5</v>
      </c>
      <c r="RX15" s="22">
        <v>0.5</v>
      </c>
      <c r="RY15" s="22">
        <v>0.5</v>
      </c>
      <c r="RZ15" s="22">
        <v>0.5</v>
      </c>
      <c r="SA15" s="22">
        <v>0.5</v>
      </c>
      <c r="SB15" s="22">
        <v>0.5</v>
      </c>
      <c r="SC15" s="22">
        <v>0.5</v>
      </c>
      <c r="SD15" s="22">
        <v>0.5</v>
      </c>
      <c r="SE15" s="22">
        <v>0.5</v>
      </c>
      <c r="SF15" s="22">
        <v>0.5</v>
      </c>
      <c r="SG15" s="22">
        <v>0.5</v>
      </c>
      <c r="SH15" s="22">
        <v>0.5</v>
      </c>
      <c r="SI15" s="22">
        <v>0.5</v>
      </c>
      <c r="SJ15" s="22">
        <v>0.5</v>
      </c>
      <c r="SK15" s="22">
        <v>0.5</v>
      </c>
      <c r="SL15" s="22">
        <v>0.5</v>
      </c>
      <c r="SM15" s="22">
        <v>0.5</v>
      </c>
      <c r="SN15" s="22">
        <v>0.5</v>
      </c>
      <c r="SO15" s="22">
        <v>0.5</v>
      </c>
      <c r="SP15" s="22">
        <v>0.5</v>
      </c>
      <c r="SQ15" s="22">
        <v>0.5</v>
      </c>
      <c r="SR15" s="22">
        <v>0.5</v>
      </c>
      <c r="SS15" s="22">
        <v>0.5</v>
      </c>
      <c r="ST15" s="22">
        <v>0.5</v>
      </c>
      <c r="SU15" s="22">
        <v>0.5</v>
      </c>
      <c r="SV15" s="22">
        <v>0.5</v>
      </c>
      <c r="SW15" s="22">
        <v>0.5</v>
      </c>
      <c r="SX15" s="22">
        <v>0.5</v>
      </c>
      <c r="SY15" s="22">
        <v>0.5</v>
      </c>
      <c r="SZ15" s="22">
        <v>0.5</v>
      </c>
      <c r="TA15" s="22">
        <v>0.5</v>
      </c>
      <c r="TB15" s="22">
        <v>0.5</v>
      </c>
      <c r="TC15" s="22">
        <v>0.5</v>
      </c>
      <c r="TD15" s="22">
        <v>0.5</v>
      </c>
      <c r="TE15" s="22">
        <v>0.5</v>
      </c>
      <c r="TF15" s="22">
        <v>0.5</v>
      </c>
      <c r="TG15" s="22">
        <v>0.5</v>
      </c>
      <c r="TH15" s="22">
        <v>0.5</v>
      </c>
      <c r="TI15" s="22">
        <v>0.5</v>
      </c>
      <c r="TJ15" s="22">
        <v>0.5</v>
      </c>
      <c r="TK15" s="22">
        <v>0.5</v>
      </c>
      <c r="TL15" s="22">
        <v>0.5</v>
      </c>
      <c r="TM15" s="22">
        <v>0.5</v>
      </c>
      <c r="TN15" s="22">
        <v>0.5</v>
      </c>
      <c r="TO15" s="22">
        <v>0.5</v>
      </c>
      <c r="TP15" s="22">
        <v>0.5</v>
      </c>
      <c r="TQ15" s="22">
        <v>0.5</v>
      </c>
      <c r="TR15" s="22">
        <v>0.5</v>
      </c>
      <c r="TS15" s="22">
        <v>0.5</v>
      </c>
      <c r="TT15" s="22">
        <v>0.5</v>
      </c>
      <c r="TU15" s="22">
        <v>0.5</v>
      </c>
      <c r="TV15" s="22">
        <v>0.5</v>
      </c>
      <c r="TW15" s="22">
        <v>0.5</v>
      </c>
      <c r="TX15" s="22">
        <v>0.5</v>
      </c>
      <c r="TY15" s="22">
        <v>0.5</v>
      </c>
      <c r="TZ15" s="22">
        <v>0.5</v>
      </c>
      <c r="UA15" s="22">
        <v>0.5</v>
      </c>
      <c r="UB15" s="22">
        <v>0.5</v>
      </c>
      <c r="UC15" s="22">
        <v>0.5</v>
      </c>
      <c r="UD15" s="22">
        <v>0.5</v>
      </c>
      <c r="UE15" s="22">
        <v>0.5</v>
      </c>
      <c r="UF15" s="22">
        <v>0.5</v>
      </c>
      <c r="UG15" s="22">
        <v>0.5</v>
      </c>
      <c r="UH15" s="22">
        <v>0.5</v>
      </c>
      <c r="UI15" s="22">
        <v>0.5</v>
      </c>
      <c r="UJ15" s="22">
        <v>0.5</v>
      </c>
      <c r="UK15" s="22">
        <v>0.5</v>
      </c>
      <c r="UL15" s="22">
        <v>0.5</v>
      </c>
      <c r="UM15" s="22">
        <v>0.5</v>
      </c>
      <c r="UN15" s="22">
        <v>0.5</v>
      </c>
      <c r="UO15" s="22">
        <v>0.5</v>
      </c>
      <c r="UP15" s="22">
        <v>0.5</v>
      </c>
      <c r="UQ15" s="22">
        <v>0.5</v>
      </c>
      <c r="UR15" s="22">
        <v>0.5</v>
      </c>
      <c r="US15" s="22">
        <v>0.5</v>
      </c>
      <c r="UT15" s="22">
        <v>0.5</v>
      </c>
      <c r="UU15" s="22">
        <v>0.5</v>
      </c>
      <c r="UV15" s="22">
        <v>0.5</v>
      </c>
      <c r="UW15" s="22">
        <v>0.5</v>
      </c>
      <c r="UX15" s="22">
        <v>0.5</v>
      </c>
      <c r="UY15" s="22">
        <v>0.5</v>
      </c>
      <c r="UZ15" s="22">
        <v>0.5</v>
      </c>
      <c r="VA15" s="22">
        <v>0.5</v>
      </c>
      <c r="VB15" s="22">
        <v>0.5</v>
      </c>
      <c r="VC15" s="22">
        <v>0.5</v>
      </c>
      <c r="VD15" s="22">
        <v>0.5</v>
      </c>
      <c r="VE15" s="22">
        <v>0.5</v>
      </c>
      <c r="VF15" s="22">
        <v>0.5</v>
      </c>
      <c r="VG15" s="22">
        <v>0.5</v>
      </c>
      <c r="VH15" s="22">
        <v>0.5</v>
      </c>
      <c r="VI15" s="22">
        <v>0.5</v>
      </c>
      <c r="VJ15" s="22">
        <v>0.5</v>
      </c>
      <c r="VK15" s="22">
        <v>0.5</v>
      </c>
      <c r="VL15" s="22">
        <v>0.5</v>
      </c>
      <c r="VM15" s="22">
        <v>0.5</v>
      </c>
      <c r="VN15" s="22">
        <v>0.5</v>
      </c>
      <c r="VO15" s="22">
        <v>0.5</v>
      </c>
      <c r="VP15" s="22">
        <v>0.5</v>
      </c>
      <c r="VQ15" s="22">
        <v>0.5</v>
      </c>
      <c r="VR15" s="22">
        <v>0.5</v>
      </c>
      <c r="VS15" s="22">
        <v>0.5</v>
      </c>
      <c r="VT15" s="22">
        <v>0.5</v>
      </c>
      <c r="VU15" s="22">
        <v>0.5</v>
      </c>
      <c r="VV15" s="22">
        <v>0.5</v>
      </c>
      <c r="VW15" s="22">
        <v>0.5</v>
      </c>
      <c r="VX15" s="22">
        <v>0.5</v>
      </c>
      <c r="VY15" s="22">
        <v>0.5</v>
      </c>
      <c r="VZ15" s="22">
        <v>0.5</v>
      </c>
      <c r="WA15" s="22">
        <v>0.5</v>
      </c>
      <c r="WB15" s="22">
        <v>0.5</v>
      </c>
      <c r="WC15" s="22">
        <v>0.5</v>
      </c>
      <c r="WD15" s="22">
        <v>0.5</v>
      </c>
      <c r="WE15" s="22">
        <v>0.5</v>
      </c>
      <c r="WF15" s="22">
        <v>0.5</v>
      </c>
      <c r="WG15" s="22">
        <v>0.5</v>
      </c>
      <c r="WH15" s="22">
        <v>0.02</v>
      </c>
      <c r="WI15" s="22">
        <v>0.02</v>
      </c>
      <c r="WJ15" s="22">
        <v>0.02</v>
      </c>
      <c r="WK15" s="22">
        <v>0.02</v>
      </c>
      <c r="WL15" s="22">
        <v>0.02</v>
      </c>
      <c r="WM15" s="22">
        <v>0.02</v>
      </c>
      <c r="WN15" s="22">
        <v>0.02</v>
      </c>
      <c r="WO15" s="22">
        <v>0.02</v>
      </c>
      <c r="WP15" s="22">
        <v>0.02</v>
      </c>
      <c r="WQ15" s="22">
        <v>0.02</v>
      </c>
      <c r="WR15" s="22">
        <v>0.02</v>
      </c>
      <c r="WS15" s="22">
        <v>0.02</v>
      </c>
      <c r="WT15" s="22">
        <v>0.02</v>
      </c>
      <c r="WU15" s="22">
        <v>0.02</v>
      </c>
      <c r="WV15" s="22">
        <v>0.02</v>
      </c>
      <c r="WW15" s="22">
        <v>0.02</v>
      </c>
      <c r="WX15" s="22">
        <v>0.02</v>
      </c>
      <c r="WY15" s="22">
        <v>0.02</v>
      </c>
      <c r="WZ15" s="22">
        <v>0.02</v>
      </c>
      <c r="XA15" s="22">
        <v>0.02</v>
      </c>
      <c r="XB15" s="22">
        <v>0.02</v>
      </c>
      <c r="XC15" s="22">
        <v>0.02</v>
      </c>
      <c r="XD15" s="22">
        <v>0.02</v>
      </c>
      <c r="XE15" s="22">
        <v>0.02</v>
      </c>
      <c r="XF15" s="22">
        <v>0.02</v>
      </c>
      <c r="XG15" s="22">
        <v>0.02</v>
      </c>
      <c r="XH15" s="22">
        <v>0.02</v>
      </c>
      <c r="XI15" s="22">
        <v>0.02</v>
      </c>
      <c r="XJ15" s="22">
        <v>0.02</v>
      </c>
      <c r="XK15" s="22">
        <v>0.02</v>
      </c>
      <c r="XL15" s="22">
        <v>0.02</v>
      </c>
      <c r="XM15" s="22">
        <v>0.02</v>
      </c>
      <c r="XN15" s="22">
        <v>0.02</v>
      </c>
      <c r="XO15" s="22">
        <v>0.02</v>
      </c>
      <c r="XP15" s="22">
        <v>0.02</v>
      </c>
      <c r="XQ15" s="22">
        <v>0.02</v>
      </c>
      <c r="XR15" s="22">
        <v>0.02</v>
      </c>
      <c r="XS15" s="22">
        <v>0.02</v>
      </c>
      <c r="XT15" s="22">
        <v>0.02</v>
      </c>
      <c r="XU15" s="22">
        <v>0.02</v>
      </c>
      <c r="XV15" s="22">
        <v>0.02</v>
      </c>
      <c r="XW15" s="22">
        <v>0.02</v>
      </c>
      <c r="XX15" s="22">
        <v>0.02</v>
      </c>
      <c r="XY15" s="22">
        <v>0.02</v>
      </c>
      <c r="XZ15" s="22">
        <v>0.02</v>
      </c>
      <c r="YA15" s="22">
        <v>0.02</v>
      </c>
      <c r="YB15" s="22">
        <v>0.02</v>
      </c>
      <c r="YC15" s="22">
        <v>0.02</v>
      </c>
      <c r="YD15" s="22">
        <v>0.02</v>
      </c>
      <c r="YE15" s="22">
        <v>0.02</v>
      </c>
      <c r="YF15" s="22">
        <v>0.02</v>
      </c>
      <c r="YG15" s="22">
        <v>0.02</v>
      </c>
      <c r="YH15" s="22">
        <v>0.02</v>
      </c>
      <c r="YI15" s="22">
        <v>0.02</v>
      </c>
      <c r="YJ15" s="22">
        <v>0.02</v>
      </c>
      <c r="YK15" s="22">
        <v>0.02</v>
      </c>
      <c r="YL15" s="22">
        <v>0.02</v>
      </c>
      <c r="YM15" s="22">
        <v>0.02</v>
      </c>
      <c r="YN15" s="22">
        <v>0.02</v>
      </c>
      <c r="YO15" s="22">
        <v>0.02</v>
      </c>
      <c r="YP15" s="22">
        <v>0.02</v>
      </c>
      <c r="YQ15" s="22">
        <v>0.02</v>
      </c>
      <c r="YR15" s="22">
        <v>0.02</v>
      </c>
      <c r="YS15" s="22">
        <v>0.02</v>
      </c>
      <c r="YT15" s="22">
        <v>0.02</v>
      </c>
      <c r="YU15" s="22">
        <v>0.02</v>
      </c>
      <c r="YV15" s="22">
        <v>0.02</v>
      </c>
      <c r="YW15" s="22">
        <v>0.02</v>
      </c>
      <c r="YX15" s="22">
        <v>0.02</v>
      </c>
      <c r="YY15" s="22">
        <v>0.02</v>
      </c>
      <c r="YZ15" s="22">
        <v>0.02</v>
      </c>
      <c r="ZA15" s="22">
        <v>0.02</v>
      </c>
      <c r="ZB15" s="22">
        <v>0.02</v>
      </c>
      <c r="ZC15" s="22">
        <v>0.02</v>
      </c>
      <c r="ZD15" s="22">
        <v>0.02</v>
      </c>
      <c r="ZE15" s="22">
        <v>0.02</v>
      </c>
      <c r="ZF15" s="22">
        <v>0.02</v>
      </c>
      <c r="ZG15" s="22">
        <v>0.02</v>
      </c>
      <c r="ZH15" s="22">
        <v>0.02</v>
      </c>
      <c r="ZI15" s="22">
        <v>0.02</v>
      </c>
      <c r="ZJ15" s="22">
        <v>0.02</v>
      </c>
      <c r="ZK15" s="22">
        <v>0.02</v>
      </c>
      <c r="ZL15" s="22">
        <v>0.02</v>
      </c>
      <c r="ZM15" s="22">
        <v>0.02</v>
      </c>
      <c r="ZN15" s="22">
        <v>0.02</v>
      </c>
      <c r="ZO15" s="22">
        <v>0.02</v>
      </c>
      <c r="ZP15" s="22">
        <v>0.02</v>
      </c>
      <c r="ZQ15" s="22">
        <v>0.02</v>
      </c>
      <c r="ZR15" s="22">
        <v>0.02</v>
      </c>
      <c r="ZS15" s="22">
        <v>0.02</v>
      </c>
      <c r="ZT15" s="22">
        <v>0.02</v>
      </c>
      <c r="ZU15" s="22">
        <v>0.02</v>
      </c>
      <c r="ZV15" s="22">
        <v>0.02</v>
      </c>
      <c r="ZW15" s="22">
        <v>0.02</v>
      </c>
      <c r="ZX15" s="22">
        <v>0.02</v>
      </c>
      <c r="ZY15" s="22">
        <v>0.02</v>
      </c>
      <c r="ZZ15" s="22">
        <v>0.02</v>
      </c>
      <c r="AAA15" s="22">
        <v>0.02</v>
      </c>
      <c r="AAB15" s="22">
        <v>0.02</v>
      </c>
      <c r="AAC15" s="22">
        <v>0.02</v>
      </c>
      <c r="AAD15" s="22">
        <v>0.02</v>
      </c>
      <c r="AAE15" s="22">
        <v>0.02</v>
      </c>
      <c r="AAF15" s="22">
        <v>0.02</v>
      </c>
      <c r="AAG15" s="22">
        <v>0.02</v>
      </c>
      <c r="AAH15" s="22">
        <v>0.02</v>
      </c>
      <c r="AAI15" s="22">
        <v>0.02</v>
      </c>
      <c r="AAJ15" s="22">
        <v>0.02</v>
      </c>
      <c r="AAK15" s="22">
        <v>0.02</v>
      </c>
      <c r="AAL15" s="22">
        <v>0.02</v>
      </c>
      <c r="AAM15" s="22">
        <v>0.02</v>
      </c>
      <c r="AAN15" s="22">
        <v>0.02</v>
      </c>
      <c r="AAO15" s="22">
        <v>0.02</v>
      </c>
      <c r="AAP15" s="22">
        <v>0.02</v>
      </c>
      <c r="AAQ15" s="22">
        <v>0.02</v>
      </c>
      <c r="AAR15" s="22">
        <v>0.02</v>
      </c>
      <c r="AAS15" s="22">
        <v>0.02</v>
      </c>
      <c r="AAT15" s="22">
        <v>0.02</v>
      </c>
      <c r="AAU15" s="22">
        <v>0.02</v>
      </c>
      <c r="AAV15" s="22">
        <v>0.02</v>
      </c>
      <c r="AAW15" s="22">
        <v>0.02</v>
      </c>
      <c r="AAX15" s="22">
        <v>0.02</v>
      </c>
      <c r="AAY15" s="22">
        <v>0.02</v>
      </c>
      <c r="AAZ15" s="22">
        <v>0.02</v>
      </c>
      <c r="ABA15" s="22">
        <v>0.02</v>
      </c>
      <c r="ABB15" s="22">
        <v>0.02</v>
      </c>
      <c r="ABC15" s="22">
        <v>0.02</v>
      </c>
      <c r="ABD15" s="22">
        <v>0.02</v>
      </c>
      <c r="ABE15" s="22">
        <v>0.02</v>
      </c>
      <c r="ABF15" s="22">
        <v>0.02</v>
      </c>
      <c r="ABG15" s="22">
        <v>0.02</v>
      </c>
      <c r="ABH15" s="22">
        <v>0.02</v>
      </c>
      <c r="ABI15" s="22">
        <v>0.02</v>
      </c>
      <c r="ABJ15" s="22">
        <v>0.02</v>
      </c>
      <c r="ABK15" s="22">
        <v>0.02</v>
      </c>
      <c r="ABL15" s="22">
        <v>0.02</v>
      </c>
      <c r="ABM15" s="22">
        <v>0.02</v>
      </c>
      <c r="ABN15" s="22">
        <v>0.02</v>
      </c>
      <c r="ABO15" s="22">
        <v>0.02</v>
      </c>
      <c r="ABP15" s="22">
        <v>0.02</v>
      </c>
      <c r="ABQ15" s="22">
        <v>0.02</v>
      </c>
      <c r="ABR15" s="22">
        <v>0.02</v>
      </c>
      <c r="ABS15" s="22">
        <v>0.02</v>
      </c>
      <c r="ABT15" s="22">
        <v>0.02</v>
      </c>
      <c r="ABU15" s="22">
        <v>0.02</v>
      </c>
      <c r="ABV15" s="22">
        <v>0.02</v>
      </c>
      <c r="ABW15" s="22">
        <v>0.02</v>
      </c>
      <c r="ABX15" s="22">
        <v>0.02</v>
      </c>
      <c r="ABY15" s="22">
        <v>0.02</v>
      </c>
      <c r="ABZ15" s="22">
        <v>0.02</v>
      </c>
      <c r="ACA15" s="22">
        <v>0.02</v>
      </c>
      <c r="ACB15" s="22">
        <v>0.02</v>
      </c>
      <c r="ACC15" s="22">
        <v>0.02</v>
      </c>
      <c r="ACD15" s="22">
        <v>0.02</v>
      </c>
      <c r="ACE15" s="22">
        <v>0.02</v>
      </c>
      <c r="ACF15" s="22">
        <v>0.02</v>
      </c>
      <c r="ACG15" s="22">
        <v>0.02</v>
      </c>
      <c r="ACH15" s="22">
        <v>0.02</v>
      </c>
      <c r="ACI15" s="22">
        <v>0.02</v>
      </c>
      <c r="ACJ15" s="22">
        <v>0.02</v>
      </c>
      <c r="ACK15" s="22">
        <v>0.02</v>
      </c>
      <c r="ACL15" s="22">
        <v>0.02</v>
      </c>
      <c r="ACM15" s="22">
        <v>0.02</v>
      </c>
      <c r="ACN15" s="22">
        <v>0.02</v>
      </c>
      <c r="ACO15" s="22">
        <v>0.02</v>
      </c>
      <c r="ACP15" s="22">
        <v>0.02</v>
      </c>
      <c r="ACQ15" s="22">
        <v>0.02</v>
      </c>
      <c r="ACR15" s="22">
        <v>0.02</v>
      </c>
      <c r="ACS15" s="22">
        <v>0.02</v>
      </c>
      <c r="ACT15" s="22">
        <v>0.02</v>
      </c>
      <c r="ACU15" s="22">
        <v>0.02</v>
      </c>
      <c r="ACV15" s="22">
        <v>0.02</v>
      </c>
      <c r="ACW15" s="22">
        <v>0.02</v>
      </c>
      <c r="ACX15" s="22">
        <v>0.02</v>
      </c>
      <c r="ACY15" s="22">
        <v>0.02</v>
      </c>
      <c r="ACZ15" s="22">
        <v>0.02</v>
      </c>
      <c r="ADA15" s="22">
        <v>0.02</v>
      </c>
      <c r="ADB15" s="22">
        <v>0.02</v>
      </c>
      <c r="ADC15" s="22">
        <v>0.02</v>
      </c>
      <c r="ADD15" s="22">
        <v>0.02</v>
      </c>
      <c r="ADE15" s="22">
        <v>0.02</v>
      </c>
      <c r="ADF15" s="22">
        <v>0.02</v>
      </c>
      <c r="ADG15" s="22">
        <v>0.02</v>
      </c>
      <c r="ADH15" s="22">
        <v>0.02</v>
      </c>
      <c r="ADI15" s="22">
        <v>0.02</v>
      </c>
      <c r="ADJ15" s="22">
        <v>0.02</v>
      </c>
      <c r="ADK15" s="22">
        <v>0.02</v>
      </c>
      <c r="ADL15" s="22">
        <v>0.02</v>
      </c>
      <c r="ADM15" s="22">
        <v>0.02</v>
      </c>
      <c r="ADN15" s="22">
        <v>0.02</v>
      </c>
      <c r="ADO15" s="22">
        <v>0.02</v>
      </c>
      <c r="ADP15" s="22">
        <v>0.02</v>
      </c>
      <c r="ADQ15" s="22">
        <v>0.02</v>
      </c>
      <c r="ADR15" s="22">
        <v>0.02</v>
      </c>
      <c r="ADS15" s="22">
        <v>0.02</v>
      </c>
      <c r="ADT15" s="22">
        <v>0.02</v>
      </c>
      <c r="ADU15" s="22">
        <v>0.02</v>
      </c>
      <c r="ADV15" s="22">
        <v>0.02</v>
      </c>
      <c r="ADW15" s="22">
        <v>0.02</v>
      </c>
      <c r="ADX15" s="22">
        <v>0.02</v>
      </c>
      <c r="ADY15" s="22">
        <v>0.02</v>
      </c>
      <c r="ADZ15" s="22">
        <v>0.02</v>
      </c>
      <c r="AEA15" s="22">
        <v>0.02</v>
      </c>
      <c r="AEB15" s="22">
        <v>0.02</v>
      </c>
      <c r="AEC15" s="22">
        <v>0.02</v>
      </c>
      <c r="AED15" s="22">
        <v>0.02</v>
      </c>
      <c r="AEE15" s="22">
        <v>0.02</v>
      </c>
      <c r="AEF15" s="22">
        <v>0.02</v>
      </c>
      <c r="AEG15" s="22">
        <v>0.02</v>
      </c>
      <c r="AEH15" s="22">
        <v>0.02</v>
      </c>
      <c r="AEI15" s="22">
        <v>0.02</v>
      </c>
      <c r="AEJ15" s="22">
        <v>0.02</v>
      </c>
      <c r="AEK15" s="22">
        <v>0.02</v>
      </c>
      <c r="AEL15" s="22">
        <v>0.02</v>
      </c>
      <c r="AEM15" s="22">
        <v>0.02</v>
      </c>
      <c r="AEN15" s="22">
        <v>0.02</v>
      </c>
      <c r="AEO15" s="22">
        <v>0.02</v>
      </c>
      <c r="AEP15" s="22">
        <v>0.02</v>
      </c>
      <c r="AEQ15" s="22">
        <v>0.02</v>
      </c>
      <c r="AER15" s="22">
        <v>0.02</v>
      </c>
      <c r="AES15" s="22">
        <v>0.02</v>
      </c>
      <c r="AET15" s="22">
        <v>0.02</v>
      </c>
      <c r="AEU15" s="22">
        <v>0.02</v>
      </c>
      <c r="AEV15" s="22">
        <v>0.02</v>
      </c>
      <c r="AEW15" s="22">
        <v>0.02</v>
      </c>
      <c r="AEX15" s="22">
        <v>0.02</v>
      </c>
      <c r="AEY15" s="22">
        <v>0.02</v>
      </c>
      <c r="AEZ15" s="22">
        <v>0.02</v>
      </c>
      <c r="AFA15" s="22">
        <v>0.02</v>
      </c>
      <c r="AFB15" s="22">
        <v>0.02</v>
      </c>
      <c r="AFC15" s="22">
        <v>0.02</v>
      </c>
      <c r="AFD15" s="22">
        <v>0.02</v>
      </c>
      <c r="AFE15" s="22">
        <v>0.02</v>
      </c>
      <c r="AFF15" s="22">
        <v>0.02</v>
      </c>
      <c r="AFG15" s="22">
        <v>0.02</v>
      </c>
      <c r="AFH15" s="22">
        <v>0.02</v>
      </c>
      <c r="AFI15" s="22">
        <v>0.02</v>
      </c>
      <c r="AFJ15" s="22">
        <v>0.02</v>
      </c>
      <c r="AFK15" s="22">
        <v>0.02</v>
      </c>
      <c r="AFL15" s="22">
        <v>0.02</v>
      </c>
      <c r="AFM15" s="22">
        <v>0.02</v>
      </c>
    </row>
    <row r="16" spans="1:1570">
      <c r="A16" s="22" t="s">
        <v>89</v>
      </c>
      <c r="B16" s="22">
        <f>FixedParams!B42</f>
        <v>0.5</v>
      </c>
      <c r="C16" s="22">
        <f t="shared" si="840"/>
        <v>0.5</v>
      </c>
      <c r="D16" s="22">
        <f>FixedParams!B43</f>
        <v>5.0000000000000001E-3</v>
      </c>
      <c r="E16" s="22"/>
      <c r="F16" s="22">
        <v>0.5</v>
      </c>
      <c r="G16" s="22">
        <v>0.5</v>
      </c>
      <c r="H16" s="22">
        <v>5.0000000000000001E-3</v>
      </c>
      <c r="I16" s="22">
        <v>0.5</v>
      </c>
      <c r="J16" s="22">
        <v>0</v>
      </c>
      <c r="K16" s="22">
        <v>0.5</v>
      </c>
      <c r="L16" s="22">
        <v>0.5</v>
      </c>
      <c r="M16" s="22">
        <v>5.0000000000000001E-3</v>
      </c>
      <c r="N16" s="22">
        <v>0.5</v>
      </c>
      <c r="O16" s="22">
        <v>0</v>
      </c>
      <c r="P16" s="22">
        <v>0.5</v>
      </c>
      <c r="Q16" s="22">
        <v>0.5</v>
      </c>
      <c r="R16" s="22">
        <v>5.0000000000000001E-3</v>
      </c>
      <c r="S16" s="22">
        <v>0.5</v>
      </c>
      <c r="T16" s="22">
        <v>0</v>
      </c>
      <c r="U16" s="22">
        <v>0.5</v>
      </c>
      <c r="V16" s="22">
        <v>0.5</v>
      </c>
      <c r="W16" s="22">
        <v>5.0000000000000001E-3</v>
      </c>
      <c r="X16" s="22">
        <v>0.5</v>
      </c>
      <c r="Y16" s="22">
        <v>0</v>
      </c>
      <c r="Z16" s="22">
        <v>0.5</v>
      </c>
      <c r="AA16" s="22">
        <v>0.5</v>
      </c>
      <c r="AB16" s="22">
        <v>5.0000000000000001E-3</v>
      </c>
      <c r="AC16" s="22">
        <v>0.5</v>
      </c>
      <c r="AD16" s="22">
        <v>0</v>
      </c>
      <c r="AE16" s="22">
        <v>0.5</v>
      </c>
      <c r="AF16" s="22">
        <v>0.5</v>
      </c>
      <c r="AG16" s="22">
        <v>5.0000000000000001E-3</v>
      </c>
      <c r="AH16" s="22">
        <v>0.5</v>
      </c>
      <c r="AI16" s="22">
        <v>0</v>
      </c>
      <c r="AJ16" s="22">
        <v>0.5</v>
      </c>
      <c r="AK16" s="22">
        <v>0.5</v>
      </c>
      <c r="AL16" s="22">
        <v>5.0000000000000001E-3</v>
      </c>
      <c r="AM16" s="22">
        <v>0.5</v>
      </c>
      <c r="AN16" s="22">
        <v>0</v>
      </c>
      <c r="AO16" s="22">
        <v>0.5</v>
      </c>
      <c r="AP16" s="22">
        <v>0.5</v>
      </c>
      <c r="AQ16" s="22">
        <v>5.0000000000000001E-3</v>
      </c>
      <c r="AR16" s="22">
        <v>0.5</v>
      </c>
      <c r="AS16" s="22">
        <v>0</v>
      </c>
      <c r="AT16" s="22">
        <v>0.5</v>
      </c>
      <c r="AU16" s="22">
        <v>0.5</v>
      </c>
      <c r="AV16" s="22">
        <v>5.0000000000000001E-3</v>
      </c>
      <c r="AW16" s="22">
        <v>0.5</v>
      </c>
      <c r="AX16" s="22">
        <v>0</v>
      </c>
      <c r="AY16" s="22">
        <v>0.5</v>
      </c>
      <c r="AZ16" s="22">
        <v>0.5</v>
      </c>
      <c r="BA16" s="22">
        <v>5.0000000000000001E-3</v>
      </c>
      <c r="BB16" s="22">
        <v>0.5</v>
      </c>
      <c r="BC16" s="22">
        <v>0</v>
      </c>
      <c r="BD16" s="22">
        <v>0.5</v>
      </c>
      <c r="BE16" s="22">
        <v>0.5</v>
      </c>
      <c r="BF16" s="22">
        <v>5.0000000000000001E-3</v>
      </c>
      <c r="BG16" s="22">
        <v>0.5</v>
      </c>
      <c r="BH16" s="22">
        <v>0</v>
      </c>
      <c r="BI16" s="22">
        <v>0.5</v>
      </c>
      <c r="BJ16" s="22">
        <v>0.5</v>
      </c>
      <c r="BK16" s="22">
        <v>5.0000000000000001E-3</v>
      </c>
      <c r="BL16" s="22">
        <v>0.5</v>
      </c>
      <c r="BM16" s="22">
        <v>0</v>
      </c>
      <c r="BN16" s="22">
        <v>0.5</v>
      </c>
      <c r="BO16" s="22">
        <v>0.5</v>
      </c>
      <c r="BP16" s="22">
        <v>5.0000000000000001E-3</v>
      </c>
      <c r="BQ16" s="22">
        <v>0.5</v>
      </c>
      <c r="BR16" s="22">
        <v>0</v>
      </c>
      <c r="BS16" s="22">
        <v>0.5</v>
      </c>
      <c r="BT16" s="22">
        <v>0.5</v>
      </c>
      <c r="BU16" s="22">
        <v>5.0000000000000001E-3</v>
      </c>
      <c r="BV16" s="22">
        <v>0.5</v>
      </c>
      <c r="BW16" s="22">
        <v>0</v>
      </c>
      <c r="BX16" s="22">
        <v>0.5</v>
      </c>
      <c r="BY16" s="22">
        <v>0.5</v>
      </c>
      <c r="BZ16" s="22">
        <v>5.0000000000000001E-3</v>
      </c>
      <c r="CA16" s="22">
        <v>0.5</v>
      </c>
      <c r="CB16" s="22">
        <v>0</v>
      </c>
      <c r="CC16" s="22">
        <v>0.5</v>
      </c>
      <c r="CD16" s="22">
        <v>0.5</v>
      </c>
      <c r="CE16" s="22">
        <v>5.0000000000000001E-3</v>
      </c>
      <c r="CF16" s="22">
        <v>0.5</v>
      </c>
      <c r="CG16" s="22">
        <v>0</v>
      </c>
      <c r="CH16" s="22">
        <v>0.5</v>
      </c>
      <c r="CI16" s="22">
        <v>0.5</v>
      </c>
      <c r="CJ16" s="22">
        <v>5.0000000000000001E-3</v>
      </c>
      <c r="CK16" s="22">
        <v>0.5</v>
      </c>
      <c r="CL16" s="22">
        <v>0</v>
      </c>
      <c r="CM16" s="22">
        <v>0.5</v>
      </c>
      <c r="CN16" s="22">
        <v>0.5</v>
      </c>
      <c r="CO16" s="22">
        <v>5.0000000000000001E-3</v>
      </c>
      <c r="CP16" s="22">
        <v>0.5</v>
      </c>
      <c r="CQ16" s="22">
        <v>0</v>
      </c>
      <c r="CR16" s="22">
        <v>0.5</v>
      </c>
      <c r="CS16" s="22">
        <v>0.5</v>
      </c>
      <c r="CT16" s="22">
        <v>5.0000000000000001E-3</v>
      </c>
      <c r="CU16" s="22">
        <v>0.5</v>
      </c>
      <c r="CV16" s="22">
        <v>0</v>
      </c>
      <c r="CW16" s="22">
        <v>0.5</v>
      </c>
      <c r="CX16" s="22">
        <v>0.5</v>
      </c>
      <c r="CY16" s="22">
        <v>5.0000000000000001E-3</v>
      </c>
      <c r="CZ16" s="22">
        <v>0.5</v>
      </c>
      <c r="DA16" s="22">
        <v>0</v>
      </c>
      <c r="DB16" s="22">
        <v>0.5</v>
      </c>
      <c r="DC16" s="22">
        <v>0.5</v>
      </c>
      <c r="DD16" s="22">
        <v>5.0000000000000001E-3</v>
      </c>
      <c r="DE16" s="22">
        <v>0.5</v>
      </c>
      <c r="DF16" s="22">
        <v>0</v>
      </c>
      <c r="DG16" s="22">
        <v>0.5</v>
      </c>
      <c r="DH16" s="22">
        <v>0.5</v>
      </c>
      <c r="DI16" s="22">
        <v>5.0000000000000001E-3</v>
      </c>
      <c r="DJ16" s="22">
        <v>0.5</v>
      </c>
      <c r="DK16" s="22">
        <v>0</v>
      </c>
      <c r="DL16" s="22">
        <v>0.5</v>
      </c>
      <c r="DM16" s="22">
        <v>0.5</v>
      </c>
      <c r="DN16" s="22">
        <v>5.0000000000000001E-3</v>
      </c>
      <c r="DO16" s="22">
        <v>0.5</v>
      </c>
      <c r="DP16" s="22">
        <v>0</v>
      </c>
      <c r="DQ16" s="22">
        <v>0.5</v>
      </c>
      <c r="DR16" s="22">
        <v>0.5</v>
      </c>
      <c r="DS16" s="22">
        <v>5.0000000000000001E-3</v>
      </c>
      <c r="DT16" s="22">
        <v>0.5</v>
      </c>
      <c r="DU16" s="22">
        <v>0</v>
      </c>
      <c r="DV16" s="22">
        <v>0.5</v>
      </c>
      <c r="DW16" s="22">
        <v>0.5</v>
      </c>
      <c r="DX16" s="22">
        <v>5.0000000000000001E-3</v>
      </c>
      <c r="DY16" s="22">
        <v>0.5</v>
      </c>
      <c r="DZ16" s="22">
        <v>0</v>
      </c>
      <c r="EA16" s="22">
        <v>0.5</v>
      </c>
      <c r="EB16" s="22">
        <v>0.5</v>
      </c>
      <c r="EC16" s="22">
        <v>5.0000000000000001E-3</v>
      </c>
      <c r="ED16" s="22">
        <v>0.5</v>
      </c>
      <c r="EE16" s="22">
        <v>0</v>
      </c>
      <c r="EF16" s="22">
        <v>0.5</v>
      </c>
      <c r="EG16" s="22">
        <v>0.5</v>
      </c>
      <c r="EH16" s="22">
        <v>5.0000000000000001E-3</v>
      </c>
      <c r="EI16" s="22">
        <v>0.5</v>
      </c>
      <c r="EJ16" s="22">
        <v>0</v>
      </c>
      <c r="EK16" s="22">
        <v>0.5</v>
      </c>
      <c r="EL16" s="22">
        <v>0.5</v>
      </c>
      <c r="EM16" s="22">
        <v>5.0000000000000001E-3</v>
      </c>
      <c r="EN16" s="22">
        <v>0.5</v>
      </c>
      <c r="EO16" s="22">
        <v>0</v>
      </c>
      <c r="EP16" s="22">
        <v>0.5</v>
      </c>
      <c r="EQ16" s="22">
        <v>0.5</v>
      </c>
      <c r="ER16" s="22">
        <v>5.0000000000000001E-3</v>
      </c>
      <c r="ES16" s="22">
        <v>0.5</v>
      </c>
      <c r="ET16" s="22">
        <v>0</v>
      </c>
      <c r="EU16" s="22">
        <v>0.5</v>
      </c>
      <c r="EV16" s="22">
        <v>0.5</v>
      </c>
      <c r="EW16" s="22">
        <v>5.0000000000000001E-3</v>
      </c>
      <c r="EX16" s="22">
        <v>0.5</v>
      </c>
      <c r="EY16" s="22">
        <v>0</v>
      </c>
      <c r="EZ16" s="22">
        <v>0.5</v>
      </c>
      <c r="FA16" s="22">
        <v>0.5</v>
      </c>
      <c r="FB16" s="22">
        <v>5.0000000000000001E-3</v>
      </c>
      <c r="FC16" s="22">
        <v>0.5</v>
      </c>
      <c r="FD16" s="22">
        <v>0</v>
      </c>
      <c r="FE16" s="22">
        <v>0.5</v>
      </c>
      <c r="FF16" s="22">
        <v>0.5</v>
      </c>
      <c r="FG16" s="22">
        <v>5.0000000000000001E-3</v>
      </c>
      <c r="FH16" s="22">
        <v>0.5</v>
      </c>
      <c r="FI16" s="22">
        <v>0</v>
      </c>
      <c r="FJ16" s="22">
        <v>0.5</v>
      </c>
      <c r="FK16" s="22">
        <v>0.5</v>
      </c>
      <c r="FL16" s="22">
        <v>5.0000000000000001E-3</v>
      </c>
      <c r="FM16" s="22">
        <v>0.5</v>
      </c>
      <c r="FN16" s="22">
        <v>0</v>
      </c>
      <c r="FO16" s="22">
        <v>0.5</v>
      </c>
      <c r="FP16" s="22">
        <v>0.5</v>
      </c>
      <c r="FQ16" s="22">
        <v>5.0000000000000001E-3</v>
      </c>
      <c r="FR16" s="22">
        <v>0.5</v>
      </c>
      <c r="FS16" s="22">
        <v>0</v>
      </c>
      <c r="FT16" s="22">
        <v>0.5</v>
      </c>
      <c r="FU16" s="22">
        <v>0.5</v>
      </c>
      <c r="FV16" s="22">
        <v>5.0000000000000001E-3</v>
      </c>
      <c r="FW16" s="22">
        <v>0.5</v>
      </c>
      <c r="FX16" s="22">
        <v>0</v>
      </c>
      <c r="FY16" s="22">
        <v>0.5</v>
      </c>
      <c r="FZ16" s="22">
        <v>0.5</v>
      </c>
      <c r="GA16" s="22">
        <v>5.0000000000000001E-3</v>
      </c>
      <c r="GB16" s="22">
        <v>0.5</v>
      </c>
      <c r="GC16" s="22">
        <v>0</v>
      </c>
      <c r="GD16" s="22">
        <v>0.5</v>
      </c>
      <c r="GE16" s="22">
        <v>0.5</v>
      </c>
      <c r="GF16" s="22">
        <v>5.0000000000000001E-3</v>
      </c>
      <c r="GG16" s="22">
        <v>0.5</v>
      </c>
      <c r="GH16" s="22">
        <v>0</v>
      </c>
      <c r="GI16" s="22">
        <v>0.5</v>
      </c>
      <c r="GJ16" s="22">
        <v>0.5</v>
      </c>
      <c r="GK16" s="22">
        <v>5.0000000000000001E-3</v>
      </c>
      <c r="GL16" s="22">
        <v>0.5</v>
      </c>
      <c r="GM16" s="22">
        <v>0</v>
      </c>
      <c r="GN16" s="22">
        <v>0.5</v>
      </c>
      <c r="GO16" s="22">
        <v>0.5</v>
      </c>
      <c r="GP16" s="22">
        <v>5.0000000000000001E-3</v>
      </c>
      <c r="GQ16" s="22">
        <v>0.5</v>
      </c>
      <c r="GR16" s="22">
        <v>0</v>
      </c>
      <c r="GS16" s="22">
        <v>0.5</v>
      </c>
      <c r="GT16" s="22">
        <v>0.5</v>
      </c>
      <c r="GU16" s="22">
        <v>5.0000000000000001E-3</v>
      </c>
      <c r="GV16" s="22">
        <v>0.5</v>
      </c>
      <c r="GW16" s="22">
        <v>0</v>
      </c>
      <c r="GX16" s="22">
        <v>0.5</v>
      </c>
      <c r="GY16" s="22">
        <v>0.5</v>
      </c>
      <c r="GZ16" s="22">
        <v>5.0000000000000001E-3</v>
      </c>
      <c r="HA16" s="22">
        <v>0.5</v>
      </c>
      <c r="HB16" s="22">
        <v>0</v>
      </c>
      <c r="HC16" s="22">
        <v>0.5</v>
      </c>
      <c r="HD16" s="22">
        <v>0.5</v>
      </c>
      <c r="HE16" s="22">
        <v>5.0000000000000001E-3</v>
      </c>
      <c r="HF16" s="22">
        <v>0.5</v>
      </c>
      <c r="HG16" s="22">
        <v>0</v>
      </c>
      <c r="HH16" s="22">
        <v>0.5</v>
      </c>
      <c r="HI16" s="22">
        <v>0.5</v>
      </c>
      <c r="HJ16" s="22">
        <v>5.0000000000000001E-3</v>
      </c>
      <c r="HK16" s="22">
        <v>0.5</v>
      </c>
      <c r="HL16" s="22">
        <v>0</v>
      </c>
      <c r="HM16" s="22">
        <v>0.5</v>
      </c>
      <c r="HN16" s="22">
        <v>0.5</v>
      </c>
      <c r="HO16" s="22">
        <v>5.0000000000000001E-3</v>
      </c>
      <c r="HP16" s="22">
        <v>0.5</v>
      </c>
      <c r="HQ16" s="22">
        <v>0</v>
      </c>
      <c r="HR16" s="22">
        <v>0.5</v>
      </c>
      <c r="HS16" s="22">
        <v>0.5</v>
      </c>
      <c r="HT16" s="22">
        <v>5.0000000000000001E-3</v>
      </c>
      <c r="HU16" s="22">
        <v>0.5</v>
      </c>
      <c r="HV16" s="22">
        <v>0</v>
      </c>
      <c r="HW16" s="22">
        <v>0.5</v>
      </c>
      <c r="HX16" s="22">
        <v>0.5</v>
      </c>
      <c r="HY16" s="22">
        <v>5.0000000000000001E-3</v>
      </c>
      <c r="HZ16" s="22">
        <v>0.5</v>
      </c>
      <c r="IA16" s="22">
        <v>0</v>
      </c>
      <c r="IB16" s="22">
        <v>0.5</v>
      </c>
      <c r="IC16" s="22">
        <v>0.5</v>
      </c>
      <c r="ID16" s="22">
        <v>5.0000000000000001E-3</v>
      </c>
      <c r="IE16" s="22">
        <v>0.5</v>
      </c>
      <c r="IF16" s="22">
        <v>0</v>
      </c>
      <c r="IG16" s="22">
        <v>0.5</v>
      </c>
      <c r="IH16" s="22">
        <v>0.5</v>
      </c>
      <c r="II16" s="22">
        <v>5.0000000000000001E-3</v>
      </c>
      <c r="IJ16" s="22">
        <v>0.5</v>
      </c>
      <c r="IK16" s="22">
        <v>0</v>
      </c>
      <c r="IL16" s="22">
        <v>0.5</v>
      </c>
      <c r="IM16" s="22">
        <v>0.5</v>
      </c>
      <c r="IN16" s="22">
        <v>5.0000000000000001E-3</v>
      </c>
      <c r="IO16" s="22">
        <v>0.5</v>
      </c>
      <c r="IP16" s="22">
        <v>0</v>
      </c>
      <c r="IQ16" s="22">
        <v>0.5</v>
      </c>
      <c r="IR16" s="22">
        <v>0.5</v>
      </c>
      <c r="IS16" s="22">
        <v>5.0000000000000001E-3</v>
      </c>
      <c r="IT16" s="22">
        <v>0.5</v>
      </c>
      <c r="IU16" s="22">
        <v>0</v>
      </c>
      <c r="IV16" s="22">
        <v>0.5</v>
      </c>
      <c r="IW16" s="22">
        <v>0.5</v>
      </c>
      <c r="IX16" s="22">
        <v>5.0000000000000001E-3</v>
      </c>
      <c r="IY16" s="22">
        <v>0.5</v>
      </c>
      <c r="IZ16" s="22">
        <v>0</v>
      </c>
      <c r="JA16" s="22">
        <v>0.5</v>
      </c>
      <c r="JB16" s="22">
        <v>0.5</v>
      </c>
      <c r="JC16" s="22">
        <v>5.0000000000000001E-3</v>
      </c>
      <c r="JD16" s="22">
        <v>0.5</v>
      </c>
      <c r="JE16" s="22">
        <v>0</v>
      </c>
      <c r="JF16" s="22">
        <v>0.5</v>
      </c>
      <c r="JG16" s="22">
        <v>0.5</v>
      </c>
      <c r="JH16" s="22">
        <v>5.0000000000000001E-3</v>
      </c>
      <c r="JI16" s="22">
        <v>0.5</v>
      </c>
      <c r="JJ16" s="22">
        <v>0</v>
      </c>
      <c r="JK16" s="22">
        <v>0.5</v>
      </c>
      <c r="JL16" s="22">
        <v>0.5</v>
      </c>
      <c r="JM16" s="22">
        <v>5.0000000000000001E-3</v>
      </c>
      <c r="JN16" s="22">
        <v>0.5</v>
      </c>
      <c r="JO16" s="22">
        <v>0</v>
      </c>
      <c r="JP16" s="22">
        <v>0.5</v>
      </c>
      <c r="JQ16" s="22">
        <v>0.5</v>
      </c>
      <c r="JR16" s="22">
        <v>5.0000000000000001E-3</v>
      </c>
      <c r="JS16" s="22">
        <v>0.5</v>
      </c>
      <c r="JT16" s="22">
        <v>0</v>
      </c>
      <c r="JU16" s="22">
        <v>0.5</v>
      </c>
      <c r="JV16" s="22">
        <v>0.5</v>
      </c>
      <c r="JW16" s="22">
        <v>5.0000000000000001E-3</v>
      </c>
      <c r="JX16" s="22">
        <v>0.5</v>
      </c>
      <c r="JY16" s="22">
        <v>0</v>
      </c>
      <c r="JZ16" s="22">
        <v>0.5</v>
      </c>
      <c r="KA16" s="22">
        <v>0.5</v>
      </c>
      <c r="KB16" s="22">
        <v>5.0000000000000001E-3</v>
      </c>
      <c r="KC16" s="22">
        <v>0.5</v>
      </c>
      <c r="KD16" s="22">
        <v>0</v>
      </c>
      <c r="KE16" s="22">
        <v>0.5</v>
      </c>
      <c r="KF16" s="22">
        <v>0.5</v>
      </c>
      <c r="KG16" s="22">
        <v>5.0000000000000001E-3</v>
      </c>
      <c r="KH16" s="22">
        <v>0.5</v>
      </c>
      <c r="KI16" s="22">
        <v>0</v>
      </c>
      <c r="KJ16" s="22">
        <v>0.5</v>
      </c>
      <c r="KK16" s="22">
        <v>0.5</v>
      </c>
      <c r="KL16" s="22">
        <v>5.0000000000000001E-3</v>
      </c>
      <c r="KM16" s="22">
        <v>0.5</v>
      </c>
      <c r="KN16" s="22">
        <v>0</v>
      </c>
      <c r="KO16" s="22">
        <v>0.5</v>
      </c>
      <c r="KP16" s="22">
        <v>0.5</v>
      </c>
      <c r="KQ16" s="22">
        <v>5.0000000000000001E-3</v>
      </c>
      <c r="KR16" s="22">
        <v>0.5</v>
      </c>
      <c r="KS16" s="22">
        <v>0</v>
      </c>
      <c r="KT16" s="22">
        <v>0.5</v>
      </c>
      <c r="KU16" s="22">
        <v>0.5</v>
      </c>
      <c r="KV16" s="22">
        <v>5.0000000000000001E-3</v>
      </c>
      <c r="KW16" s="22">
        <v>0.5</v>
      </c>
      <c r="KX16" s="22">
        <v>0</v>
      </c>
      <c r="KY16" s="22">
        <v>0.5</v>
      </c>
      <c r="KZ16" s="22">
        <v>0.5</v>
      </c>
      <c r="LA16" s="22">
        <v>5.0000000000000001E-3</v>
      </c>
      <c r="LB16" s="22">
        <v>0.5</v>
      </c>
      <c r="LC16" s="22">
        <v>0</v>
      </c>
      <c r="LD16" s="22">
        <v>0.5</v>
      </c>
      <c r="LE16" s="22">
        <v>0.5</v>
      </c>
      <c r="LF16" s="22">
        <v>5.0000000000000001E-3</v>
      </c>
      <c r="LG16" s="22">
        <v>0.5</v>
      </c>
      <c r="LH16" s="22">
        <v>0</v>
      </c>
      <c r="LI16" s="22">
        <v>0.5</v>
      </c>
      <c r="LJ16" s="22">
        <v>0.5</v>
      </c>
      <c r="LK16" s="22">
        <v>5.0000000000000001E-3</v>
      </c>
      <c r="LL16" s="22">
        <v>0.5</v>
      </c>
      <c r="LM16" s="22">
        <v>0</v>
      </c>
      <c r="LN16" s="22">
        <v>0.5</v>
      </c>
      <c r="LO16" s="22">
        <v>0.5</v>
      </c>
      <c r="LP16" s="22">
        <v>5.0000000000000001E-3</v>
      </c>
      <c r="LQ16" s="22">
        <v>0.5</v>
      </c>
      <c r="LR16" s="22">
        <v>0</v>
      </c>
      <c r="LS16" s="22">
        <v>0.5</v>
      </c>
      <c r="LT16" s="22">
        <v>0.5</v>
      </c>
      <c r="LU16" s="22">
        <v>5.0000000000000001E-3</v>
      </c>
      <c r="LV16" s="22">
        <v>0.5</v>
      </c>
      <c r="LW16" s="22">
        <v>0</v>
      </c>
      <c r="LX16" s="22">
        <v>0.5</v>
      </c>
      <c r="LY16" s="22">
        <v>0.5</v>
      </c>
      <c r="LZ16" s="22">
        <v>5.0000000000000001E-3</v>
      </c>
      <c r="MA16" s="22">
        <v>0.5</v>
      </c>
      <c r="MB16" s="22">
        <v>0</v>
      </c>
      <c r="MC16" s="22">
        <v>0.5</v>
      </c>
      <c r="MD16" s="22">
        <v>0.5</v>
      </c>
      <c r="ME16" s="22">
        <v>5.0000000000000001E-3</v>
      </c>
      <c r="MF16" s="22">
        <v>0.5</v>
      </c>
      <c r="MG16" s="22">
        <v>0</v>
      </c>
      <c r="MH16" s="22">
        <v>0.5</v>
      </c>
      <c r="MI16" s="22">
        <v>0.5</v>
      </c>
      <c r="MJ16" s="22">
        <v>5.0000000000000001E-3</v>
      </c>
      <c r="MK16" s="22">
        <v>0.5</v>
      </c>
      <c r="ML16" s="22">
        <v>0</v>
      </c>
      <c r="MM16" s="22">
        <v>0.5</v>
      </c>
      <c r="MN16" s="22">
        <v>0.5</v>
      </c>
      <c r="MO16" s="22">
        <v>5.0000000000000001E-3</v>
      </c>
      <c r="MP16" s="22">
        <v>0.5</v>
      </c>
      <c r="MQ16" s="22">
        <v>0</v>
      </c>
      <c r="MR16" s="22">
        <v>0.5</v>
      </c>
      <c r="MS16" s="22">
        <v>0.5</v>
      </c>
      <c r="MT16" s="22">
        <v>5.0000000000000001E-3</v>
      </c>
      <c r="MU16" s="22">
        <v>0.5</v>
      </c>
      <c r="MV16" s="22">
        <v>0</v>
      </c>
      <c r="MW16" s="22">
        <v>0.5</v>
      </c>
      <c r="MX16" s="22">
        <v>0.5</v>
      </c>
      <c r="MY16" s="22">
        <v>5.0000000000000001E-3</v>
      </c>
      <c r="MZ16" s="22">
        <v>0.5</v>
      </c>
      <c r="NA16" s="22">
        <v>0</v>
      </c>
      <c r="NB16" s="22">
        <v>0.5</v>
      </c>
      <c r="NC16" s="22">
        <v>0.5</v>
      </c>
      <c r="ND16" s="22">
        <v>5.0000000000000001E-3</v>
      </c>
      <c r="NE16" s="22">
        <v>0.5</v>
      </c>
      <c r="NF16" s="22">
        <v>0</v>
      </c>
      <c r="NG16" s="22">
        <v>0.5</v>
      </c>
      <c r="NH16" s="22">
        <v>0.5</v>
      </c>
      <c r="NI16" s="22">
        <v>5.0000000000000001E-3</v>
      </c>
      <c r="NJ16" s="22">
        <v>0.5</v>
      </c>
      <c r="NK16" s="22">
        <v>0</v>
      </c>
      <c r="NL16" s="22">
        <v>0.5</v>
      </c>
      <c r="NM16" s="22">
        <v>0.5</v>
      </c>
      <c r="NN16" s="22">
        <v>5.0000000000000001E-3</v>
      </c>
      <c r="NO16" s="22">
        <v>0.5</v>
      </c>
      <c r="NP16" s="22">
        <v>0</v>
      </c>
      <c r="NQ16" s="22">
        <v>0.5</v>
      </c>
      <c r="NR16" s="22">
        <v>0.5</v>
      </c>
      <c r="NS16" s="22">
        <v>5.0000000000000001E-3</v>
      </c>
      <c r="NT16" s="22">
        <v>0.5</v>
      </c>
      <c r="NU16" s="22">
        <v>0</v>
      </c>
      <c r="NV16" s="22">
        <v>0.5</v>
      </c>
      <c r="NW16" s="22">
        <v>0.5</v>
      </c>
      <c r="NX16" s="22">
        <v>5.0000000000000001E-3</v>
      </c>
      <c r="NY16" s="22">
        <v>0.5</v>
      </c>
      <c r="NZ16" s="22">
        <v>0</v>
      </c>
      <c r="OA16" s="22">
        <v>0.5</v>
      </c>
      <c r="OB16" s="22">
        <v>0.5</v>
      </c>
      <c r="OC16" s="22">
        <v>5.0000000000000001E-3</v>
      </c>
      <c r="OD16" s="22">
        <v>0.5</v>
      </c>
      <c r="OE16" s="22">
        <v>0</v>
      </c>
      <c r="OF16" s="22">
        <v>0.5</v>
      </c>
      <c r="OG16" s="22">
        <v>0.5</v>
      </c>
      <c r="OH16" s="22">
        <v>5.0000000000000001E-3</v>
      </c>
      <c r="OI16" s="22">
        <v>0.5</v>
      </c>
      <c r="OJ16" s="22">
        <v>0</v>
      </c>
      <c r="OK16" s="22">
        <v>0.5</v>
      </c>
      <c r="OL16" s="22">
        <v>0.5</v>
      </c>
      <c r="OM16" s="22">
        <v>5.0000000000000001E-3</v>
      </c>
      <c r="ON16" s="22">
        <v>0.5</v>
      </c>
      <c r="OO16" s="22">
        <v>0</v>
      </c>
      <c r="OP16" s="22">
        <v>0.5</v>
      </c>
      <c r="OQ16" s="22">
        <v>0.5</v>
      </c>
      <c r="OR16" s="22">
        <v>5.0000000000000001E-3</v>
      </c>
      <c r="OS16" s="22">
        <v>0.5</v>
      </c>
      <c r="OT16" s="22">
        <v>0</v>
      </c>
      <c r="OU16" s="22">
        <v>0.5</v>
      </c>
      <c r="OV16" s="22">
        <v>0.5</v>
      </c>
      <c r="OW16" s="22">
        <v>5.0000000000000001E-3</v>
      </c>
      <c r="OX16" s="22">
        <v>0.5</v>
      </c>
      <c r="OY16" s="22">
        <v>0</v>
      </c>
      <c r="OZ16" s="22">
        <v>0.5</v>
      </c>
      <c r="PA16" s="22">
        <v>0.5</v>
      </c>
      <c r="PB16" s="22">
        <v>5.0000000000000001E-3</v>
      </c>
      <c r="PC16" s="22">
        <v>0.5</v>
      </c>
      <c r="PD16" s="22">
        <v>0</v>
      </c>
      <c r="PE16" s="22">
        <v>0.5</v>
      </c>
      <c r="PF16" s="22">
        <v>0.5</v>
      </c>
      <c r="PG16" s="22">
        <v>5.0000000000000001E-3</v>
      </c>
      <c r="PH16" s="22">
        <v>0.5</v>
      </c>
      <c r="PI16" s="22">
        <v>0</v>
      </c>
      <c r="PJ16" s="22">
        <v>0.5</v>
      </c>
      <c r="PK16" s="22">
        <v>0.5</v>
      </c>
      <c r="PL16" s="22">
        <v>5.0000000000000001E-3</v>
      </c>
      <c r="PM16" s="22">
        <v>0.5</v>
      </c>
      <c r="PN16" s="22">
        <v>0</v>
      </c>
      <c r="PO16" s="22">
        <v>0.5</v>
      </c>
      <c r="PP16" s="22">
        <v>0.5</v>
      </c>
      <c r="PQ16" s="22">
        <v>5.0000000000000001E-3</v>
      </c>
      <c r="PR16" s="22">
        <v>0.5</v>
      </c>
      <c r="PS16" s="22">
        <v>0</v>
      </c>
      <c r="PT16" s="22">
        <v>0.5</v>
      </c>
      <c r="PU16" s="22">
        <v>0.5</v>
      </c>
      <c r="PV16" s="22">
        <v>5.0000000000000001E-3</v>
      </c>
      <c r="PW16" s="22">
        <v>0.5</v>
      </c>
      <c r="PX16" s="22">
        <v>0</v>
      </c>
      <c r="PY16" s="22">
        <v>0.5</v>
      </c>
      <c r="PZ16" s="22">
        <v>0.5</v>
      </c>
      <c r="QA16" s="22">
        <v>5.0000000000000001E-3</v>
      </c>
      <c r="QB16" s="22">
        <v>0.5</v>
      </c>
      <c r="QC16" s="22">
        <v>0</v>
      </c>
      <c r="QD16" s="22">
        <v>0.5</v>
      </c>
      <c r="QE16" s="22">
        <v>0.5</v>
      </c>
      <c r="QF16" s="22">
        <v>5.0000000000000001E-3</v>
      </c>
      <c r="QG16" s="22">
        <v>0.5</v>
      </c>
      <c r="QH16" s="22">
        <v>0</v>
      </c>
      <c r="QI16" s="22">
        <v>0.5</v>
      </c>
      <c r="QJ16" s="22">
        <v>0.5</v>
      </c>
      <c r="QK16" s="22">
        <v>5.0000000000000001E-3</v>
      </c>
      <c r="QL16" s="22">
        <v>0.5</v>
      </c>
      <c r="QM16" s="22">
        <v>0</v>
      </c>
      <c r="QN16" s="22">
        <v>0.5</v>
      </c>
      <c r="QO16" s="22">
        <v>0.5</v>
      </c>
      <c r="QP16" s="22">
        <v>5.0000000000000001E-3</v>
      </c>
      <c r="QQ16" s="22">
        <v>0.5</v>
      </c>
      <c r="QR16" s="22">
        <v>0</v>
      </c>
      <c r="QS16" s="22">
        <v>0.5</v>
      </c>
      <c r="QT16" s="22">
        <v>0.5</v>
      </c>
      <c r="QU16" s="22">
        <v>5.0000000000000001E-3</v>
      </c>
      <c r="QV16" s="22">
        <v>0.5</v>
      </c>
      <c r="QW16" s="22">
        <v>0</v>
      </c>
      <c r="QX16" s="22">
        <v>0.5</v>
      </c>
      <c r="QY16" s="22">
        <v>0.5</v>
      </c>
      <c r="QZ16" s="22">
        <v>5.0000000000000001E-3</v>
      </c>
      <c r="RA16" s="22">
        <v>0.5</v>
      </c>
      <c r="RB16" s="22">
        <v>0</v>
      </c>
      <c r="RC16" s="22">
        <v>0.5</v>
      </c>
      <c r="RD16" s="22">
        <v>0.5</v>
      </c>
      <c r="RE16" s="22">
        <v>5.0000000000000001E-3</v>
      </c>
      <c r="RF16" s="22">
        <v>0.5</v>
      </c>
      <c r="RG16" s="22">
        <v>0</v>
      </c>
      <c r="RH16" s="22">
        <v>0.5</v>
      </c>
      <c r="RI16" s="22">
        <v>0.5</v>
      </c>
      <c r="RJ16" s="22">
        <v>5.0000000000000001E-3</v>
      </c>
      <c r="RK16" s="22">
        <v>0.5</v>
      </c>
      <c r="RL16" s="22">
        <v>0</v>
      </c>
      <c r="RM16" s="22">
        <v>0.5</v>
      </c>
      <c r="RN16" s="22">
        <v>0.5</v>
      </c>
      <c r="RO16" s="22">
        <v>5.0000000000000001E-3</v>
      </c>
      <c r="RP16" s="22">
        <v>0.5</v>
      </c>
      <c r="RQ16" s="22">
        <v>0</v>
      </c>
      <c r="RR16" s="22">
        <v>0.5</v>
      </c>
      <c r="RS16" s="22">
        <v>0.5</v>
      </c>
      <c r="RT16" s="22">
        <v>5.0000000000000001E-3</v>
      </c>
      <c r="RU16" s="22">
        <v>0.5</v>
      </c>
      <c r="RV16" s="22">
        <v>0</v>
      </c>
      <c r="RW16" s="22">
        <v>0.5</v>
      </c>
      <c r="RX16" s="22">
        <v>0.5</v>
      </c>
      <c r="RY16" s="22">
        <v>5.0000000000000001E-3</v>
      </c>
      <c r="RZ16" s="22">
        <v>0.5</v>
      </c>
      <c r="SA16" s="22">
        <v>0</v>
      </c>
      <c r="SB16" s="22">
        <v>0.5</v>
      </c>
      <c r="SC16" s="22">
        <v>0.5</v>
      </c>
      <c r="SD16" s="22">
        <v>5.0000000000000001E-3</v>
      </c>
      <c r="SE16" s="22">
        <v>0.5</v>
      </c>
      <c r="SF16" s="22">
        <v>0</v>
      </c>
      <c r="SG16" s="22">
        <v>0.5</v>
      </c>
      <c r="SH16" s="22">
        <v>0.5</v>
      </c>
      <c r="SI16" s="22">
        <v>5.0000000000000001E-3</v>
      </c>
      <c r="SJ16" s="22">
        <v>0.5</v>
      </c>
      <c r="SK16" s="22">
        <v>0</v>
      </c>
      <c r="SL16" s="22">
        <v>0.5</v>
      </c>
      <c r="SM16" s="22">
        <v>0.5</v>
      </c>
      <c r="SN16" s="22">
        <v>5.0000000000000001E-3</v>
      </c>
      <c r="SO16" s="22">
        <v>0.5</v>
      </c>
      <c r="SP16" s="22">
        <v>0</v>
      </c>
      <c r="SQ16" s="22">
        <v>0.5</v>
      </c>
      <c r="SR16" s="22">
        <v>0.5</v>
      </c>
      <c r="SS16" s="22">
        <v>5.0000000000000001E-3</v>
      </c>
      <c r="ST16" s="22">
        <v>0.5</v>
      </c>
      <c r="SU16" s="22">
        <v>0</v>
      </c>
      <c r="SV16" s="22">
        <v>0.5</v>
      </c>
      <c r="SW16" s="22">
        <v>0.5</v>
      </c>
      <c r="SX16" s="22">
        <v>5.0000000000000001E-3</v>
      </c>
      <c r="SY16" s="22">
        <v>0.5</v>
      </c>
      <c r="SZ16" s="22">
        <v>0</v>
      </c>
      <c r="TA16" s="22">
        <v>0.5</v>
      </c>
      <c r="TB16" s="22">
        <v>0.5</v>
      </c>
      <c r="TC16" s="22">
        <v>5.0000000000000001E-3</v>
      </c>
      <c r="TD16" s="22">
        <v>0.5</v>
      </c>
      <c r="TE16" s="22">
        <v>0</v>
      </c>
      <c r="TF16" s="22">
        <v>0.5</v>
      </c>
      <c r="TG16" s="22">
        <v>0.5</v>
      </c>
      <c r="TH16" s="22">
        <v>5.0000000000000001E-3</v>
      </c>
      <c r="TI16" s="22">
        <v>0.5</v>
      </c>
      <c r="TJ16" s="22">
        <v>0</v>
      </c>
      <c r="TK16" s="22">
        <v>0.5</v>
      </c>
      <c r="TL16" s="22">
        <v>0.5</v>
      </c>
      <c r="TM16" s="22">
        <v>5.0000000000000001E-3</v>
      </c>
      <c r="TN16" s="22">
        <v>0.5</v>
      </c>
      <c r="TO16" s="22">
        <v>0</v>
      </c>
      <c r="TP16" s="22">
        <v>0.5</v>
      </c>
      <c r="TQ16" s="22">
        <v>0.5</v>
      </c>
      <c r="TR16" s="22">
        <v>5.0000000000000001E-3</v>
      </c>
      <c r="TS16" s="22">
        <v>0.5</v>
      </c>
      <c r="TT16" s="22">
        <v>0</v>
      </c>
      <c r="TU16" s="22">
        <v>0.5</v>
      </c>
      <c r="TV16" s="22">
        <v>0.5</v>
      </c>
      <c r="TW16" s="22">
        <v>5.0000000000000001E-3</v>
      </c>
      <c r="TX16" s="22">
        <v>0.5</v>
      </c>
      <c r="TY16" s="22">
        <v>0</v>
      </c>
      <c r="TZ16" s="22">
        <v>0.5</v>
      </c>
      <c r="UA16" s="22">
        <v>0.5</v>
      </c>
      <c r="UB16" s="22">
        <v>5.0000000000000001E-3</v>
      </c>
      <c r="UC16" s="22">
        <v>0.5</v>
      </c>
      <c r="UD16" s="22">
        <v>0</v>
      </c>
      <c r="UE16" s="22">
        <v>0.5</v>
      </c>
      <c r="UF16" s="22">
        <v>0.5</v>
      </c>
      <c r="UG16" s="22">
        <v>5.0000000000000001E-3</v>
      </c>
      <c r="UH16" s="22">
        <v>0.5</v>
      </c>
      <c r="UI16" s="22">
        <v>0</v>
      </c>
      <c r="UJ16" s="22">
        <v>0.5</v>
      </c>
      <c r="UK16" s="22">
        <v>0.5</v>
      </c>
      <c r="UL16" s="22">
        <v>5.0000000000000001E-3</v>
      </c>
      <c r="UM16" s="22">
        <v>0.5</v>
      </c>
      <c r="UN16" s="22">
        <v>0</v>
      </c>
      <c r="UO16" s="22">
        <v>0.5</v>
      </c>
      <c r="UP16" s="22">
        <v>0.5</v>
      </c>
      <c r="UQ16" s="22">
        <v>5.0000000000000001E-3</v>
      </c>
      <c r="UR16" s="22">
        <v>0.5</v>
      </c>
      <c r="US16" s="22">
        <v>0</v>
      </c>
      <c r="UT16" s="22">
        <v>0.5</v>
      </c>
      <c r="UU16" s="22">
        <v>0.5</v>
      </c>
      <c r="UV16" s="22">
        <v>5.0000000000000001E-3</v>
      </c>
      <c r="UW16" s="22">
        <v>0.5</v>
      </c>
      <c r="UX16" s="22">
        <v>0</v>
      </c>
      <c r="UY16" s="22">
        <v>0.5</v>
      </c>
      <c r="UZ16" s="22">
        <v>0.5</v>
      </c>
      <c r="VA16" s="22">
        <v>5.0000000000000001E-3</v>
      </c>
      <c r="VB16" s="22">
        <v>0.5</v>
      </c>
      <c r="VC16" s="22">
        <v>0</v>
      </c>
      <c r="VD16" s="22">
        <v>0.5</v>
      </c>
      <c r="VE16" s="22">
        <v>0.5</v>
      </c>
      <c r="VF16" s="22">
        <v>5.0000000000000001E-3</v>
      </c>
      <c r="VG16" s="22">
        <v>0.5</v>
      </c>
      <c r="VH16" s="22">
        <v>0</v>
      </c>
      <c r="VI16" s="22">
        <v>0.5</v>
      </c>
      <c r="VJ16" s="22">
        <v>0.5</v>
      </c>
      <c r="VK16" s="22">
        <v>5.0000000000000001E-3</v>
      </c>
      <c r="VL16" s="22">
        <v>0.5</v>
      </c>
      <c r="VM16" s="22">
        <v>0</v>
      </c>
      <c r="VN16" s="22">
        <v>0.5</v>
      </c>
      <c r="VO16" s="22">
        <v>0.5</v>
      </c>
      <c r="VP16" s="22">
        <v>5.0000000000000001E-3</v>
      </c>
      <c r="VQ16" s="22">
        <v>0.5</v>
      </c>
      <c r="VR16" s="22">
        <v>0</v>
      </c>
      <c r="VS16" s="22">
        <v>0.5</v>
      </c>
      <c r="VT16" s="22">
        <v>0.5</v>
      </c>
      <c r="VU16" s="22">
        <v>5.0000000000000001E-3</v>
      </c>
      <c r="VV16" s="22">
        <v>0.5</v>
      </c>
      <c r="VW16" s="22">
        <v>0</v>
      </c>
      <c r="VX16" s="22">
        <v>0.5</v>
      </c>
      <c r="VY16" s="22">
        <v>0.5</v>
      </c>
      <c r="VZ16" s="22">
        <v>5.0000000000000001E-3</v>
      </c>
      <c r="WA16" s="22">
        <v>0.5</v>
      </c>
      <c r="WB16" s="22">
        <v>0</v>
      </c>
      <c r="WC16" s="22">
        <v>0.5</v>
      </c>
      <c r="WD16" s="22">
        <v>0.5</v>
      </c>
      <c r="WE16" s="22">
        <v>5.0000000000000001E-3</v>
      </c>
      <c r="WF16" s="22">
        <v>0.5</v>
      </c>
      <c r="WG16" s="22">
        <v>0</v>
      </c>
      <c r="WH16" s="22">
        <v>0.5</v>
      </c>
      <c r="WI16" s="22">
        <v>0.5</v>
      </c>
      <c r="WJ16" s="22">
        <v>5.0000000000000001E-3</v>
      </c>
      <c r="WK16" s="22">
        <v>0.5</v>
      </c>
      <c r="WL16" s="22">
        <v>0</v>
      </c>
      <c r="WM16" s="22">
        <v>0.5</v>
      </c>
      <c r="WN16" s="22">
        <v>0.5</v>
      </c>
      <c r="WO16" s="22">
        <v>5.0000000000000001E-3</v>
      </c>
      <c r="WP16" s="22">
        <v>0.5</v>
      </c>
      <c r="WQ16" s="22">
        <v>0</v>
      </c>
      <c r="WR16" s="22">
        <v>0.5</v>
      </c>
      <c r="WS16" s="22">
        <v>0.5</v>
      </c>
      <c r="WT16" s="22">
        <v>5.0000000000000001E-3</v>
      </c>
      <c r="WU16" s="22">
        <v>0.5</v>
      </c>
      <c r="WV16" s="22">
        <v>0</v>
      </c>
      <c r="WW16" s="22">
        <v>0.5</v>
      </c>
      <c r="WX16" s="22">
        <v>0.5</v>
      </c>
      <c r="WY16" s="22">
        <v>5.0000000000000001E-3</v>
      </c>
      <c r="WZ16" s="22">
        <v>0.5</v>
      </c>
      <c r="XA16" s="22">
        <v>0</v>
      </c>
      <c r="XB16" s="22">
        <v>0.5</v>
      </c>
      <c r="XC16" s="22">
        <v>0.5</v>
      </c>
      <c r="XD16" s="22">
        <v>5.0000000000000001E-3</v>
      </c>
      <c r="XE16" s="22">
        <v>0.5</v>
      </c>
      <c r="XF16" s="22">
        <v>0</v>
      </c>
      <c r="XG16" s="22">
        <v>0.5</v>
      </c>
      <c r="XH16" s="22">
        <v>0.5</v>
      </c>
      <c r="XI16" s="22">
        <v>5.0000000000000001E-3</v>
      </c>
      <c r="XJ16" s="22">
        <v>0.5</v>
      </c>
      <c r="XK16" s="22">
        <v>0</v>
      </c>
      <c r="XL16" s="22">
        <v>0.5</v>
      </c>
      <c r="XM16" s="22">
        <v>0.5</v>
      </c>
      <c r="XN16" s="22">
        <v>5.0000000000000001E-3</v>
      </c>
      <c r="XO16" s="22">
        <v>0.5</v>
      </c>
      <c r="XP16" s="22">
        <v>0</v>
      </c>
      <c r="XQ16" s="22">
        <v>0.5</v>
      </c>
      <c r="XR16" s="22">
        <v>0.5</v>
      </c>
      <c r="XS16" s="22">
        <v>5.0000000000000001E-3</v>
      </c>
      <c r="XT16" s="22">
        <v>0.5</v>
      </c>
      <c r="XU16" s="22">
        <v>0</v>
      </c>
      <c r="XV16" s="22">
        <v>0.5</v>
      </c>
      <c r="XW16" s="22">
        <v>0.5</v>
      </c>
      <c r="XX16" s="22">
        <v>5.0000000000000001E-3</v>
      </c>
      <c r="XY16" s="22">
        <v>0.5</v>
      </c>
      <c r="XZ16" s="22">
        <v>0</v>
      </c>
      <c r="YA16" s="22">
        <v>0.5</v>
      </c>
      <c r="YB16" s="22">
        <v>0.5</v>
      </c>
      <c r="YC16" s="22">
        <v>5.0000000000000001E-3</v>
      </c>
      <c r="YD16" s="22">
        <v>0.5</v>
      </c>
      <c r="YE16" s="22">
        <v>0</v>
      </c>
      <c r="YF16" s="22">
        <v>0.5</v>
      </c>
      <c r="YG16" s="22">
        <v>0.5</v>
      </c>
      <c r="YH16" s="22">
        <v>5.0000000000000001E-3</v>
      </c>
      <c r="YI16" s="22">
        <v>0.5</v>
      </c>
      <c r="YJ16" s="22">
        <v>0</v>
      </c>
      <c r="YK16" s="22">
        <v>0.5</v>
      </c>
      <c r="YL16" s="22">
        <v>0.5</v>
      </c>
      <c r="YM16" s="22">
        <v>5.0000000000000001E-3</v>
      </c>
      <c r="YN16" s="22">
        <v>0.5</v>
      </c>
      <c r="YO16" s="22">
        <v>0</v>
      </c>
      <c r="YP16" s="22">
        <v>0.5</v>
      </c>
      <c r="YQ16" s="22">
        <v>0.5</v>
      </c>
      <c r="YR16" s="22">
        <v>5.0000000000000001E-3</v>
      </c>
      <c r="YS16" s="22">
        <v>0.5</v>
      </c>
      <c r="YT16" s="22">
        <v>0</v>
      </c>
      <c r="YU16" s="22">
        <v>0.5</v>
      </c>
      <c r="YV16" s="22">
        <v>0.5</v>
      </c>
      <c r="YW16" s="22">
        <v>5.0000000000000001E-3</v>
      </c>
      <c r="YX16" s="22">
        <v>0.5</v>
      </c>
      <c r="YY16" s="22">
        <v>0</v>
      </c>
      <c r="YZ16" s="22">
        <v>0.5</v>
      </c>
      <c r="ZA16" s="22">
        <v>0.5</v>
      </c>
      <c r="ZB16" s="22">
        <v>5.0000000000000001E-3</v>
      </c>
      <c r="ZC16" s="22">
        <v>0.5</v>
      </c>
      <c r="ZD16" s="22">
        <v>0</v>
      </c>
      <c r="ZE16" s="22">
        <v>0.5</v>
      </c>
      <c r="ZF16" s="22">
        <v>0.5</v>
      </c>
      <c r="ZG16" s="22">
        <v>5.0000000000000001E-3</v>
      </c>
      <c r="ZH16" s="22">
        <v>0.5</v>
      </c>
      <c r="ZI16" s="22">
        <v>0</v>
      </c>
      <c r="ZJ16" s="22">
        <v>0.5</v>
      </c>
      <c r="ZK16" s="22">
        <v>0.5</v>
      </c>
      <c r="ZL16" s="22">
        <v>5.0000000000000001E-3</v>
      </c>
      <c r="ZM16" s="22">
        <v>0.5</v>
      </c>
      <c r="ZN16" s="22">
        <v>0</v>
      </c>
      <c r="ZO16" s="22">
        <v>0.5</v>
      </c>
      <c r="ZP16" s="22">
        <v>0.5</v>
      </c>
      <c r="ZQ16" s="22">
        <v>5.0000000000000001E-3</v>
      </c>
      <c r="ZR16" s="22">
        <v>0.5</v>
      </c>
      <c r="ZS16" s="22">
        <v>0</v>
      </c>
      <c r="ZT16" s="22">
        <v>0.5</v>
      </c>
      <c r="ZU16" s="22">
        <v>0.5</v>
      </c>
      <c r="ZV16" s="22">
        <v>5.0000000000000001E-3</v>
      </c>
      <c r="ZW16" s="22">
        <v>0.5</v>
      </c>
      <c r="ZX16" s="22">
        <v>0</v>
      </c>
      <c r="ZY16" s="22">
        <v>0.5</v>
      </c>
      <c r="ZZ16" s="22">
        <v>0.5</v>
      </c>
      <c r="AAA16" s="22">
        <v>5.0000000000000001E-3</v>
      </c>
      <c r="AAB16" s="22">
        <v>0.5</v>
      </c>
      <c r="AAC16" s="22">
        <v>0</v>
      </c>
      <c r="AAD16" s="22">
        <v>0.5</v>
      </c>
      <c r="AAE16" s="22">
        <v>0.5</v>
      </c>
      <c r="AAF16" s="22">
        <v>5.0000000000000001E-3</v>
      </c>
      <c r="AAG16" s="22">
        <v>0.5</v>
      </c>
      <c r="AAH16" s="22">
        <v>0</v>
      </c>
      <c r="AAI16" s="22">
        <v>0.5</v>
      </c>
      <c r="AAJ16" s="22">
        <v>0.5</v>
      </c>
      <c r="AAK16" s="22">
        <v>5.0000000000000001E-3</v>
      </c>
      <c r="AAL16" s="22">
        <v>0.5</v>
      </c>
      <c r="AAM16" s="22">
        <v>0</v>
      </c>
      <c r="AAN16" s="22">
        <v>0.5</v>
      </c>
      <c r="AAO16" s="22">
        <v>0.5</v>
      </c>
      <c r="AAP16" s="22">
        <v>5.0000000000000001E-3</v>
      </c>
      <c r="AAQ16" s="22">
        <v>0.5</v>
      </c>
      <c r="AAR16" s="22">
        <v>0</v>
      </c>
      <c r="AAS16" s="22">
        <v>0.5</v>
      </c>
      <c r="AAT16" s="22">
        <v>0.5</v>
      </c>
      <c r="AAU16" s="22">
        <v>5.0000000000000001E-3</v>
      </c>
      <c r="AAV16" s="22">
        <v>0.5</v>
      </c>
      <c r="AAW16" s="22">
        <v>0</v>
      </c>
      <c r="AAX16" s="22">
        <v>0.5</v>
      </c>
      <c r="AAY16" s="22">
        <v>0.5</v>
      </c>
      <c r="AAZ16" s="22">
        <v>5.0000000000000001E-3</v>
      </c>
      <c r="ABA16" s="22">
        <v>0.5</v>
      </c>
      <c r="ABB16" s="22">
        <v>0</v>
      </c>
      <c r="ABC16" s="22">
        <v>0.5</v>
      </c>
      <c r="ABD16" s="22">
        <v>0.5</v>
      </c>
      <c r="ABE16" s="22">
        <v>5.0000000000000001E-3</v>
      </c>
      <c r="ABF16" s="22">
        <v>0.5</v>
      </c>
      <c r="ABG16" s="22">
        <v>0</v>
      </c>
      <c r="ABH16" s="22">
        <v>0.5</v>
      </c>
      <c r="ABI16" s="22">
        <v>0.5</v>
      </c>
      <c r="ABJ16" s="22">
        <v>5.0000000000000001E-3</v>
      </c>
      <c r="ABK16" s="22">
        <v>0.5</v>
      </c>
      <c r="ABL16" s="22">
        <v>0</v>
      </c>
      <c r="ABM16" s="22">
        <v>0.5</v>
      </c>
      <c r="ABN16" s="22">
        <v>0.5</v>
      </c>
      <c r="ABO16" s="22">
        <v>5.0000000000000001E-3</v>
      </c>
      <c r="ABP16" s="22">
        <v>0.5</v>
      </c>
      <c r="ABQ16" s="22">
        <v>0</v>
      </c>
      <c r="ABR16" s="22">
        <v>0.5</v>
      </c>
      <c r="ABS16" s="22">
        <v>0.5</v>
      </c>
      <c r="ABT16" s="22">
        <v>5.0000000000000001E-3</v>
      </c>
      <c r="ABU16" s="22">
        <v>0.5</v>
      </c>
      <c r="ABV16" s="22">
        <v>0</v>
      </c>
      <c r="ABW16" s="22">
        <v>0.5</v>
      </c>
      <c r="ABX16" s="22">
        <v>0.5</v>
      </c>
      <c r="ABY16" s="22">
        <v>5.0000000000000001E-3</v>
      </c>
      <c r="ABZ16" s="22">
        <v>0.5</v>
      </c>
      <c r="ACA16" s="22">
        <v>0</v>
      </c>
      <c r="ACB16" s="22">
        <v>0.5</v>
      </c>
      <c r="ACC16" s="22">
        <v>0.5</v>
      </c>
      <c r="ACD16" s="22">
        <v>5.0000000000000001E-3</v>
      </c>
      <c r="ACE16" s="22">
        <v>0.5</v>
      </c>
      <c r="ACF16" s="22">
        <v>0</v>
      </c>
      <c r="ACG16" s="22">
        <v>0.5</v>
      </c>
      <c r="ACH16" s="22">
        <v>0.5</v>
      </c>
      <c r="ACI16" s="22">
        <v>5.0000000000000001E-3</v>
      </c>
      <c r="ACJ16" s="22">
        <v>0.5</v>
      </c>
      <c r="ACK16" s="22">
        <v>0</v>
      </c>
      <c r="ACL16" s="22">
        <v>0.5</v>
      </c>
      <c r="ACM16" s="22">
        <v>0.5</v>
      </c>
      <c r="ACN16" s="22">
        <v>5.0000000000000001E-3</v>
      </c>
      <c r="ACO16" s="22">
        <v>0.5</v>
      </c>
      <c r="ACP16" s="22">
        <v>0</v>
      </c>
      <c r="ACQ16" s="22">
        <v>0.5</v>
      </c>
      <c r="ACR16" s="22">
        <v>0.5</v>
      </c>
      <c r="ACS16" s="22">
        <v>5.0000000000000001E-3</v>
      </c>
      <c r="ACT16" s="22">
        <v>0.5</v>
      </c>
      <c r="ACU16" s="22">
        <v>0</v>
      </c>
      <c r="ACV16" s="22">
        <v>0.5</v>
      </c>
      <c r="ACW16" s="22">
        <v>0.5</v>
      </c>
      <c r="ACX16" s="22">
        <v>5.0000000000000001E-3</v>
      </c>
      <c r="ACY16" s="22">
        <v>0.5</v>
      </c>
      <c r="ACZ16" s="22">
        <v>0</v>
      </c>
      <c r="ADA16" s="22">
        <v>0.5</v>
      </c>
      <c r="ADB16" s="22">
        <v>0.5</v>
      </c>
      <c r="ADC16" s="22">
        <v>5.0000000000000001E-3</v>
      </c>
      <c r="ADD16" s="22">
        <v>0.5</v>
      </c>
      <c r="ADE16" s="22">
        <v>0</v>
      </c>
      <c r="ADF16" s="22">
        <v>0.5</v>
      </c>
      <c r="ADG16" s="22">
        <v>0.5</v>
      </c>
      <c r="ADH16" s="22">
        <v>5.0000000000000001E-3</v>
      </c>
      <c r="ADI16" s="22">
        <v>0.5</v>
      </c>
      <c r="ADJ16" s="22">
        <v>0</v>
      </c>
      <c r="ADK16" s="22">
        <v>0.5</v>
      </c>
      <c r="ADL16" s="22">
        <v>0.5</v>
      </c>
      <c r="ADM16" s="22">
        <v>5.0000000000000001E-3</v>
      </c>
      <c r="ADN16" s="22">
        <v>0.5</v>
      </c>
      <c r="ADO16" s="22">
        <v>0</v>
      </c>
      <c r="ADP16" s="22">
        <v>0.5</v>
      </c>
      <c r="ADQ16" s="22">
        <v>0.5</v>
      </c>
      <c r="ADR16" s="22">
        <v>5.0000000000000001E-3</v>
      </c>
      <c r="ADS16" s="22">
        <v>0.5</v>
      </c>
      <c r="ADT16" s="22">
        <v>0</v>
      </c>
      <c r="ADU16" s="22">
        <v>0.5</v>
      </c>
      <c r="ADV16" s="22">
        <v>0.5</v>
      </c>
      <c r="ADW16" s="22">
        <v>5.0000000000000001E-3</v>
      </c>
      <c r="ADX16" s="22">
        <v>0.5</v>
      </c>
      <c r="ADY16" s="22">
        <v>0</v>
      </c>
      <c r="ADZ16" s="22">
        <v>0.5</v>
      </c>
      <c r="AEA16" s="22">
        <v>0.5</v>
      </c>
      <c r="AEB16" s="22">
        <v>5.0000000000000001E-3</v>
      </c>
      <c r="AEC16" s="22">
        <v>0.5</v>
      </c>
      <c r="AED16" s="22">
        <v>0</v>
      </c>
      <c r="AEE16" s="22">
        <v>0.5</v>
      </c>
      <c r="AEF16" s="22">
        <v>0.5</v>
      </c>
      <c r="AEG16" s="22">
        <v>5.0000000000000001E-3</v>
      </c>
      <c r="AEH16" s="22">
        <v>0.5</v>
      </c>
      <c r="AEI16" s="22">
        <v>0</v>
      </c>
      <c r="AEJ16" s="22">
        <v>0.5</v>
      </c>
      <c r="AEK16" s="22">
        <v>0.5</v>
      </c>
      <c r="AEL16" s="22">
        <v>5.0000000000000001E-3</v>
      </c>
      <c r="AEM16" s="22">
        <v>0.5</v>
      </c>
      <c r="AEN16" s="22">
        <v>0</v>
      </c>
      <c r="AEO16" s="22">
        <v>0.5</v>
      </c>
      <c r="AEP16" s="22">
        <v>0.5</v>
      </c>
      <c r="AEQ16" s="22">
        <v>5.0000000000000001E-3</v>
      </c>
      <c r="AER16" s="22">
        <v>0.5</v>
      </c>
      <c r="AES16" s="22">
        <v>0</v>
      </c>
      <c r="AET16" s="22">
        <v>0.5</v>
      </c>
      <c r="AEU16" s="22">
        <v>0.5</v>
      </c>
      <c r="AEV16" s="22">
        <v>5.0000000000000001E-3</v>
      </c>
      <c r="AEW16" s="22">
        <v>0.5</v>
      </c>
      <c r="AEX16" s="22">
        <v>0</v>
      </c>
      <c r="AEY16" s="22">
        <v>0.5</v>
      </c>
      <c r="AEZ16" s="22">
        <v>0.5</v>
      </c>
      <c r="AFA16" s="22">
        <v>5.0000000000000001E-3</v>
      </c>
      <c r="AFB16" s="22">
        <v>0.5</v>
      </c>
      <c r="AFC16" s="22">
        <v>0</v>
      </c>
      <c r="AFD16" s="22">
        <v>0.5</v>
      </c>
      <c r="AFE16" s="22">
        <v>0.5</v>
      </c>
      <c r="AFF16" s="22">
        <v>5.0000000000000001E-3</v>
      </c>
      <c r="AFG16" s="22">
        <v>0.5</v>
      </c>
      <c r="AFH16" s="22">
        <v>0</v>
      </c>
      <c r="AFI16" s="22">
        <v>0.5</v>
      </c>
      <c r="AFJ16" s="22">
        <v>0.5</v>
      </c>
      <c r="AFK16" s="22">
        <v>5.0000000000000001E-3</v>
      </c>
      <c r="AFL16" s="22">
        <v>0.5</v>
      </c>
      <c r="AFM16" s="22">
        <v>0</v>
      </c>
    </row>
    <row r="17" spans="1:845">
      <c r="A17" t="s">
        <v>118</v>
      </c>
    </row>
    <row r="18" spans="1:845">
      <c r="A18" s="23" t="s">
        <v>39</v>
      </c>
      <c r="B18" s="23">
        <f>Sectors!D6</f>
        <v>1.0228042164661724</v>
      </c>
      <c r="C18" s="23">
        <f>B18</f>
        <v>1.0228042164661724</v>
      </c>
      <c r="D18" s="23">
        <f t="shared" ref="D18:D21" si="841">C18</f>
        <v>1.0228042164661724</v>
      </c>
      <c r="F18" s="23">
        <v>1.0228042164661724</v>
      </c>
      <c r="G18" s="23">
        <v>1.0228042164661724</v>
      </c>
      <c r="H18" s="23">
        <v>1.0228042164661724</v>
      </c>
      <c r="I18" s="23">
        <v>1.0228042164661724</v>
      </c>
      <c r="J18" s="23">
        <v>1.0228042164661724</v>
      </c>
      <c r="K18" s="23">
        <v>1.0228042164661724</v>
      </c>
      <c r="L18" s="23">
        <v>1.0228042164661724</v>
      </c>
      <c r="M18" s="23">
        <v>1.0228042164661724</v>
      </c>
      <c r="N18" s="23">
        <v>1.0228042164661724</v>
      </c>
      <c r="O18" s="23">
        <v>1.0228042164661724</v>
      </c>
      <c r="P18" s="23">
        <v>1.0228042164661724</v>
      </c>
      <c r="Q18" s="23">
        <v>1.0228042164661724</v>
      </c>
      <c r="R18" s="23">
        <v>1.0228042164661724</v>
      </c>
      <c r="S18" s="23">
        <v>1.0228042164661724</v>
      </c>
      <c r="T18" s="23">
        <v>1.0228042164661724</v>
      </c>
      <c r="U18" s="23">
        <v>1.0228042164661724</v>
      </c>
      <c r="V18" s="23">
        <v>1.0228042164661724</v>
      </c>
      <c r="W18" s="23">
        <v>1.0228042164661724</v>
      </c>
      <c r="X18" s="23">
        <v>1.0228042164661724</v>
      </c>
      <c r="Y18" s="23">
        <v>1.0228042164661724</v>
      </c>
      <c r="Z18" s="23">
        <v>1.0228042164661724</v>
      </c>
      <c r="AA18" s="23">
        <v>1.0228042164661724</v>
      </c>
      <c r="AB18" s="23">
        <v>1.0228042164661724</v>
      </c>
      <c r="AC18" s="23">
        <v>1.0228042164661724</v>
      </c>
      <c r="AD18" s="23">
        <v>1.0228042164661724</v>
      </c>
      <c r="AE18" s="23">
        <v>1.0228042164661724</v>
      </c>
      <c r="AF18" s="23">
        <v>1.0228042164661724</v>
      </c>
      <c r="AG18" s="23">
        <v>1.0228042164661724</v>
      </c>
      <c r="AH18" s="23">
        <v>1.0228042164661724</v>
      </c>
      <c r="AI18" s="23">
        <v>1.0228042164661724</v>
      </c>
      <c r="AJ18" s="23">
        <v>1.0228042164661724</v>
      </c>
      <c r="AK18" s="23">
        <v>1.0228042164661724</v>
      </c>
      <c r="AL18" s="23">
        <v>1.0228042164661724</v>
      </c>
      <c r="AM18" s="23">
        <v>1.0228042164661724</v>
      </c>
      <c r="AN18" s="23">
        <v>1.0228042164661724</v>
      </c>
      <c r="AO18" s="23">
        <v>1.0228042164661724</v>
      </c>
      <c r="AP18" s="23">
        <v>1.0228042164661724</v>
      </c>
      <c r="AQ18" s="23">
        <v>1.0228042164661724</v>
      </c>
      <c r="AR18" s="23">
        <v>1.0228042164661724</v>
      </c>
      <c r="AS18" s="23">
        <v>1.0228042164661724</v>
      </c>
      <c r="AT18" s="23">
        <v>1.0228042164661724</v>
      </c>
      <c r="AU18" s="23">
        <v>1.0228042164661724</v>
      </c>
      <c r="AV18" s="23">
        <v>1.0228042164661724</v>
      </c>
      <c r="AW18" s="23">
        <v>1.0228042164661724</v>
      </c>
      <c r="AX18" s="23">
        <v>1.0228042164661724</v>
      </c>
      <c r="AY18" s="23">
        <v>1.0228042164661724</v>
      </c>
      <c r="AZ18" s="23">
        <v>1.0228042164661724</v>
      </c>
      <c r="BA18" s="23">
        <v>1.0228042164661724</v>
      </c>
      <c r="BB18" s="23">
        <v>1.0228042164661724</v>
      </c>
      <c r="BC18" s="23">
        <v>1.0228042164661724</v>
      </c>
      <c r="BD18" s="23">
        <v>1.0228042164661724</v>
      </c>
      <c r="BE18" s="23">
        <v>1.0228042164661724</v>
      </c>
      <c r="BF18" s="23">
        <v>1.0228042164661724</v>
      </c>
      <c r="BG18" s="23">
        <v>1.0228042164661724</v>
      </c>
      <c r="BH18" s="23">
        <v>1.0228042164661724</v>
      </c>
      <c r="BI18" s="23">
        <v>1.0228042164661724</v>
      </c>
      <c r="BJ18" s="23">
        <v>1.0228042164661724</v>
      </c>
      <c r="BK18" s="23">
        <v>1.0228042164661724</v>
      </c>
      <c r="BL18" s="23">
        <v>1.0228042164661724</v>
      </c>
      <c r="BM18" s="23">
        <v>1.0228042164661724</v>
      </c>
      <c r="BN18" s="23">
        <v>1.0228042164661724</v>
      </c>
      <c r="BO18" s="23">
        <v>1.0228042164661724</v>
      </c>
      <c r="BP18" s="23">
        <v>1.0228042164661724</v>
      </c>
      <c r="BQ18" s="23">
        <v>1.0228042164661724</v>
      </c>
      <c r="BR18" s="23">
        <v>1.0228042164661724</v>
      </c>
      <c r="BS18" s="23">
        <v>1.0228042164661724</v>
      </c>
      <c r="BT18" s="23">
        <v>1.0228042164661724</v>
      </c>
      <c r="BU18" s="23">
        <v>1.0228042164661724</v>
      </c>
      <c r="BV18" s="23">
        <v>1.0228042164661724</v>
      </c>
      <c r="BW18" s="23">
        <v>1.0228042164661724</v>
      </c>
      <c r="BX18" s="23">
        <v>1.0228042164661724</v>
      </c>
      <c r="BY18" s="23">
        <v>1.0228042164661724</v>
      </c>
      <c r="BZ18" s="23">
        <v>1.0228042164661724</v>
      </c>
      <c r="CA18" s="23">
        <v>1.0228042164661724</v>
      </c>
      <c r="CB18" s="23">
        <v>1.0228042164661724</v>
      </c>
      <c r="CC18" s="23">
        <v>1.0228042164661724</v>
      </c>
      <c r="CD18" s="23">
        <v>1.0228042164661724</v>
      </c>
      <c r="CE18" s="23">
        <v>1.0228042164661724</v>
      </c>
      <c r="CF18" s="23">
        <v>1.0228042164661724</v>
      </c>
      <c r="CG18" s="23">
        <v>1.0228042164661724</v>
      </c>
      <c r="CH18" s="23">
        <v>1.0228042164661724</v>
      </c>
      <c r="CI18" s="23">
        <v>1.0228042164661724</v>
      </c>
      <c r="CJ18" s="23">
        <v>1.0228042164661724</v>
      </c>
      <c r="CK18" s="23">
        <v>1.0228042164661724</v>
      </c>
      <c r="CL18" s="23">
        <v>1.0228042164661724</v>
      </c>
      <c r="CM18" s="23">
        <v>1.0228042164661724</v>
      </c>
      <c r="CN18" s="23">
        <v>1.0228042164661724</v>
      </c>
      <c r="CO18" s="23">
        <v>1.0228042164661724</v>
      </c>
      <c r="CP18" s="23">
        <v>1.0228042164661724</v>
      </c>
      <c r="CQ18" s="23">
        <v>1.0228042164661724</v>
      </c>
      <c r="CR18" s="23">
        <v>1.0228042164661724</v>
      </c>
      <c r="CS18" s="23">
        <v>1.0228042164661724</v>
      </c>
      <c r="CT18" s="23">
        <v>1.0228042164661724</v>
      </c>
      <c r="CU18" s="23">
        <v>1.0228042164661724</v>
      </c>
      <c r="CV18" s="23">
        <v>1.0228042164661724</v>
      </c>
      <c r="CW18" s="23">
        <v>1.0228042164661724</v>
      </c>
      <c r="CX18" s="23">
        <v>1.0228042164661724</v>
      </c>
      <c r="CY18" s="23">
        <v>1.0228042164661724</v>
      </c>
      <c r="CZ18" s="23">
        <v>1.0228042164661724</v>
      </c>
      <c r="DA18" s="23">
        <v>1.0228042164661724</v>
      </c>
      <c r="DB18" s="23">
        <v>1.0228042164661724</v>
      </c>
      <c r="DC18" s="23">
        <v>1.0228042164661724</v>
      </c>
      <c r="DD18" s="23">
        <v>1.0228042164661724</v>
      </c>
      <c r="DE18" s="23">
        <v>1.0228042164661724</v>
      </c>
      <c r="DF18" s="23">
        <v>1.0228042164661724</v>
      </c>
      <c r="DG18" s="23">
        <v>1.0228042164661724</v>
      </c>
      <c r="DH18" s="23">
        <v>1.0228042164661724</v>
      </c>
      <c r="DI18" s="23">
        <v>1.0228042164661724</v>
      </c>
      <c r="DJ18" s="23">
        <v>1.0228042164661724</v>
      </c>
      <c r="DK18" s="23">
        <v>1.0228042164661724</v>
      </c>
      <c r="DL18" s="23">
        <v>1.0228042164661724</v>
      </c>
      <c r="DM18" s="23">
        <v>1.0228042164661724</v>
      </c>
      <c r="DN18" s="23">
        <v>1.0228042164661724</v>
      </c>
      <c r="DO18" s="23">
        <v>1.0228042164661724</v>
      </c>
      <c r="DP18" s="23">
        <v>1.0228042164661724</v>
      </c>
      <c r="DQ18" s="23">
        <v>1.0228042164661724</v>
      </c>
      <c r="DR18" s="23">
        <v>1.0228042164661724</v>
      </c>
      <c r="DS18" s="23">
        <v>1.0228042164661724</v>
      </c>
      <c r="DT18" s="23">
        <v>1.0228042164661724</v>
      </c>
      <c r="DU18" s="23">
        <v>1.0228042164661724</v>
      </c>
      <c r="DV18" s="23">
        <v>1.0228042164661724</v>
      </c>
      <c r="DW18" s="23">
        <v>1.0228042164661724</v>
      </c>
      <c r="DX18" s="23">
        <v>1.0228042164661724</v>
      </c>
      <c r="DY18" s="23">
        <v>1.0228042164661724</v>
      </c>
      <c r="DZ18" s="23">
        <v>1.0228042164661724</v>
      </c>
      <c r="EA18" s="23">
        <v>1.0228042164661724</v>
      </c>
      <c r="EB18" s="23">
        <v>1.0228042164661724</v>
      </c>
      <c r="EC18" s="23">
        <v>1.0228042164661724</v>
      </c>
      <c r="ED18" s="23">
        <v>1.0228042164661724</v>
      </c>
      <c r="EE18" s="23">
        <v>1.0228042164661724</v>
      </c>
      <c r="EF18" s="23">
        <v>1.0228042164661724</v>
      </c>
      <c r="EG18" s="23">
        <v>1.0228042164661724</v>
      </c>
      <c r="EH18" s="23">
        <v>1.0228042164661724</v>
      </c>
      <c r="EI18" s="23">
        <v>1.0228042164661724</v>
      </c>
      <c r="EJ18" s="23">
        <v>1.0228042164661724</v>
      </c>
      <c r="EK18" s="23">
        <v>1.0228042164661724</v>
      </c>
      <c r="EL18" s="23">
        <v>1.0228042164661724</v>
      </c>
      <c r="EM18" s="23">
        <v>1.0228042164661724</v>
      </c>
      <c r="EN18" s="23">
        <v>1.0228042164661724</v>
      </c>
      <c r="EO18" s="23">
        <v>1.0228042164661724</v>
      </c>
      <c r="EP18" s="23">
        <v>1.0228042164661724</v>
      </c>
      <c r="EQ18" s="23">
        <v>1.0228042164661724</v>
      </c>
      <c r="ER18" s="23">
        <v>1.0228042164661724</v>
      </c>
      <c r="ES18" s="23">
        <v>1.0228042164661724</v>
      </c>
      <c r="ET18" s="23">
        <v>1.0228042164661724</v>
      </c>
      <c r="EU18" s="23">
        <v>1.0228042164661724</v>
      </c>
      <c r="EV18" s="23">
        <v>1.0228042164661724</v>
      </c>
      <c r="EW18" s="23">
        <v>1.0228042164661724</v>
      </c>
      <c r="EX18" s="23">
        <v>1.0228042164661724</v>
      </c>
      <c r="EY18" s="23">
        <v>1.0228042164661724</v>
      </c>
      <c r="EZ18" s="23">
        <v>1.0228042164661724</v>
      </c>
      <c r="FA18" s="23">
        <v>1.0228042164661724</v>
      </c>
      <c r="FB18" s="23">
        <v>1.0228042164661724</v>
      </c>
      <c r="FC18" s="23">
        <v>1.0228042164661724</v>
      </c>
      <c r="FD18" s="23">
        <v>1.0228042164661724</v>
      </c>
      <c r="FE18" s="23">
        <v>1.0228042164661724</v>
      </c>
      <c r="FF18" s="23">
        <v>1.0228042164661724</v>
      </c>
      <c r="FG18" s="23">
        <v>1.0228042164661724</v>
      </c>
      <c r="FH18" s="23">
        <v>1.0228042164661724</v>
      </c>
      <c r="FI18" s="23">
        <v>1.0228042164661724</v>
      </c>
      <c r="FJ18" s="23">
        <v>1.0228042164661724</v>
      </c>
      <c r="FK18" s="23">
        <v>1.0228042164661724</v>
      </c>
      <c r="FL18" s="23">
        <v>1.0228042164661724</v>
      </c>
      <c r="FM18" s="23">
        <v>1.0228042164661724</v>
      </c>
      <c r="FN18" s="23">
        <v>1.0228042164661724</v>
      </c>
      <c r="FO18" s="23">
        <v>1.0228042164661724</v>
      </c>
      <c r="FP18" s="23">
        <v>1.0228042164661724</v>
      </c>
      <c r="FQ18" s="23">
        <v>1.0228042164661724</v>
      </c>
      <c r="FR18" s="23">
        <v>1.0228042164661724</v>
      </c>
      <c r="FS18" s="23">
        <v>1.0228042164661724</v>
      </c>
      <c r="FT18" s="23">
        <v>1.0228042164661724</v>
      </c>
      <c r="FU18" s="23">
        <v>1.0228042164661724</v>
      </c>
      <c r="FV18" s="23">
        <v>1.0228042164661724</v>
      </c>
      <c r="FW18" s="23">
        <v>1.0228042164661724</v>
      </c>
      <c r="FX18" s="23">
        <v>1.0228042164661724</v>
      </c>
      <c r="FY18" s="23">
        <v>1.0228042164661724</v>
      </c>
      <c r="FZ18" s="23">
        <v>1.0228042164661724</v>
      </c>
      <c r="GA18" s="23">
        <v>1.0228042164661724</v>
      </c>
      <c r="GB18" s="23">
        <v>1.0228042164661724</v>
      </c>
      <c r="GC18" s="23">
        <v>1.0228042164661724</v>
      </c>
      <c r="GD18" s="23">
        <v>1.0228042164661724</v>
      </c>
      <c r="GE18" s="23">
        <v>1.0228042164661724</v>
      </c>
      <c r="GF18" s="23">
        <v>1.0228042164661724</v>
      </c>
      <c r="GG18" s="23">
        <v>1.0228042164661724</v>
      </c>
      <c r="GH18" s="23">
        <v>1.0228042164661724</v>
      </c>
      <c r="GI18" s="23">
        <v>1.0228042164661724</v>
      </c>
      <c r="GJ18" s="23">
        <v>1.0228042164661724</v>
      </c>
      <c r="GK18" s="23">
        <v>1.0228042164661724</v>
      </c>
      <c r="GL18" s="23">
        <v>1.0228042164661724</v>
      </c>
      <c r="GM18" s="23">
        <v>1.0228042164661724</v>
      </c>
      <c r="GN18" s="23">
        <v>1.0228042164661724</v>
      </c>
      <c r="GO18" s="23">
        <v>1.0228042164661724</v>
      </c>
      <c r="GP18" s="23">
        <v>1.0228042164661724</v>
      </c>
      <c r="GQ18" s="23">
        <v>1.0228042164661724</v>
      </c>
      <c r="GR18" s="23">
        <v>1.0228042164661724</v>
      </c>
      <c r="GS18" s="23">
        <v>1.0228042164661724</v>
      </c>
      <c r="GT18" s="23">
        <v>1.0228042164661724</v>
      </c>
      <c r="GU18" s="23">
        <v>1.0228042164661724</v>
      </c>
      <c r="GV18" s="23">
        <v>1.0228042164661724</v>
      </c>
      <c r="GW18" s="23">
        <v>1.0228042164661724</v>
      </c>
      <c r="GX18" s="23">
        <v>1.0228042164661724</v>
      </c>
      <c r="GY18" s="23">
        <v>1.0228042164661724</v>
      </c>
      <c r="GZ18" s="23">
        <v>1.0228042164661724</v>
      </c>
      <c r="HA18" s="23">
        <v>1.0228042164661724</v>
      </c>
      <c r="HB18" s="23">
        <v>1.0228042164661724</v>
      </c>
      <c r="HC18" s="23">
        <v>1.0228042164661724</v>
      </c>
      <c r="HD18" s="23">
        <v>1.0228042164661724</v>
      </c>
      <c r="HE18" s="23">
        <v>1.0228042164661724</v>
      </c>
      <c r="HF18" s="23">
        <v>1.0228042164661724</v>
      </c>
      <c r="HG18" s="23">
        <v>1.0228042164661724</v>
      </c>
      <c r="HH18" s="23">
        <v>1.0228042164661724</v>
      </c>
      <c r="HI18" s="23">
        <v>1.0228042164661724</v>
      </c>
      <c r="HJ18" s="23">
        <v>1.0228042164661724</v>
      </c>
      <c r="HK18" s="23">
        <v>1.0228042164661724</v>
      </c>
      <c r="HL18" s="23">
        <v>1.0228042164661724</v>
      </c>
      <c r="HM18" s="23">
        <v>1.0228042164661724</v>
      </c>
      <c r="HN18" s="23">
        <v>1.0228042164661724</v>
      </c>
      <c r="HO18" s="23">
        <v>1.0228042164661724</v>
      </c>
      <c r="HP18" s="23">
        <v>1.0228042164661724</v>
      </c>
      <c r="HQ18" s="23">
        <v>1.0228042164661724</v>
      </c>
      <c r="HR18" s="23">
        <v>1.0228042164661724</v>
      </c>
      <c r="HS18" s="23">
        <v>1.0228042164661724</v>
      </c>
      <c r="HT18" s="23">
        <v>1.0228042164661724</v>
      </c>
      <c r="HU18" s="23">
        <v>1.0228042164661724</v>
      </c>
      <c r="HV18" s="23">
        <v>1.0228042164661724</v>
      </c>
      <c r="HW18" s="23">
        <v>1.0228042164661724</v>
      </c>
      <c r="HX18" s="23">
        <v>1.0228042164661724</v>
      </c>
      <c r="HY18" s="23">
        <v>1.0228042164661724</v>
      </c>
      <c r="HZ18" s="23">
        <v>1.0228042164661724</v>
      </c>
      <c r="IA18" s="23">
        <v>1.0228042164661724</v>
      </c>
      <c r="IB18" s="23">
        <v>1.0228042164661724</v>
      </c>
      <c r="IC18" s="23">
        <v>1.0228042164661724</v>
      </c>
      <c r="ID18" s="23">
        <v>1.0228042164661724</v>
      </c>
      <c r="IE18" s="23">
        <v>1.0228042164661724</v>
      </c>
      <c r="IF18" s="23">
        <v>1.0228042164661724</v>
      </c>
      <c r="IG18" s="23">
        <v>1.0228042164661724</v>
      </c>
      <c r="IH18" s="23">
        <v>1.0228042164661724</v>
      </c>
      <c r="II18" s="23">
        <v>1.0228042164661724</v>
      </c>
      <c r="IJ18" s="23">
        <v>1.0228042164661724</v>
      </c>
      <c r="IK18" s="23">
        <v>1.0228042164661724</v>
      </c>
      <c r="IL18" s="23">
        <v>1.0228042164661724</v>
      </c>
      <c r="IM18" s="23">
        <v>1.0228042164661724</v>
      </c>
      <c r="IN18" s="23">
        <v>1.0228042164661724</v>
      </c>
      <c r="IO18" s="23">
        <v>1.0228042164661724</v>
      </c>
      <c r="IP18" s="23">
        <v>1.0228042164661724</v>
      </c>
      <c r="IQ18" s="23">
        <v>1.0228042164661724</v>
      </c>
      <c r="IR18" s="23">
        <v>1.0228042164661724</v>
      </c>
      <c r="IS18" s="23">
        <v>1.0228042164661724</v>
      </c>
      <c r="IT18" s="23">
        <v>1.0228042164661724</v>
      </c>
      <c r="IU18" s="23">
        <v>1.0228042164661724</v>
      </c>
      <c r="IV18" s="23">
        <v>1.0228042164661724</v>
      </c>
      <c r="IW18" s="23">
        <v>1.0228042164661724</v>
      </c>
      <c r="IX18" s="23">
        <v>1.0228042164661724</v>
      </c>
      <c r="IY18" s="23">
        <v>1.0228042164661724</v>
      </c>
      <c r="IZ18" s="23">
        <v>1.0228042164661724</v>
      </c>
      <c r="JA18" s="23">
        <v>1.0228042164661724</v>
      </c>
      <c r="JB18" s="23">
        <v>1.0228042164661724</v>
      </c>
      <c r="JC18" s="23">
        <v>1.0228042164661724</v>
      </c>
      <c r="JD18" s="23">
        <v>1.0228042164661724</v>
      </c>
      <c r="JE18" s="23">
        <v>1.0228042164661724</v>
      </c>
      <c r="JF18" s="23">
        <v>1.0228042164661724</v>
      </c>
      <c r="JG18" s="23">
        <v>1.0228042164661724</v>
      </c>
      <c r="JH18" s="23">
        <v>1.0228042164661724</v>
      </c>
      <c r="JI18" s="23">
        <v>1.0228042164661724</v>
      </c>
      <c r="JJ18" s="23">
        <v>1.0228042164661724</v>
      </c>
      <c r="JK18" s="23">
        <v>1.0228042164661724</v>
      </c>
      <c r="JL18" s="23">
        <v>1.0228042164661724</v>
      </c>
      <c r="JM18" s="23">
        <v>1.0228042164661724</v>
      </c>
      <c r="JN18" s="23">
        <v>1.0228042164661724</v>
      </c>
      <c r="JO18" s="23">
        <v>1.0228042164661724</v>
      </c>
      <c r="JP18" s="23">
        <v>1.0228042164661724</v>
      </c>
      <c r="JQ18" s="23">
        <v>1.0228042164661724</v>
      </c>
      <c r="JR18" s="23">
        <v>1.0228042164661724</v>
      </c>
      <c r="JS18" s="23">
        <v>1.0228042164661724</v>
      </c>
      <c r="JT18" s="23">
        <v>1.0228042164661724</v>
      </c>
      <c r="JU18" s="23">
        <v>1.0228042164661724</v>
      </c>
      <c r="JV18" s="23">
        <v>1.0228042164661724</v>
      </c>
      <c r="JW18" s="23">
        <v>1.0228042164661724</v>
      </c>
      <c r="JX18" s="23">
        <v>1.0228042164661724</v>
      </c>
      <c r="JY18" s="23">
        <v>1.0228042164661724</v>
      </c>
      <c r="JZ18" s="23">
        <v>1.0228042164661724</v>
      </c>
      <c r="KA18" s="23">
        <v>1.0228042164661724</v>
      </c>
      <c r="KB18" s="23">
        <v>1.0228042164661724</v>
      </c>
      <c r="KC18" s="23">
        <v>1.0228042164661724</v>
      </c>
      <c r="KD18" s="23">
        <v>1.0228042164661724</v>
      </c>
      <c r="KE18" s="23">
        <v>1.0228042164661724</v>
      </c>
      <c r="KF18" s="23">
        <v>1.0228042164661724</v>
      </c>
      <c r="KG18" s="23">
        <v>1.0228042164661724</v>
      </c>
      <c r="KH18" s="23">
        <v>1.0228042164661724</v>
      </c>
      <c r="KI18" s="23">
        <v>1.0228042164661724</v>
      </c>
      <c r="KJ18" s="23">
        <v>1.0228042164661724</v>
      </c>
      <c r="KK18" s="23">
        <v>1.0228042164661724</v>
      </c>
      <c r="KL18" s="23">
        <v>1.0228042164661724</v>
      </c>
      <c r="KM18" s="23">
        <v>1.0228042164661724</v>
      </c>
      <c r="KN18" s="23">
        <v>1.0228042164661724</v>
      </c>
      <c r="KO18" s="23">
        <v>1.0228042164661724</v>
      </c>
      <c r="KP18" s="23">
        <v>1.0228042164661724</v>
      </c>
      <c r="KQ18" s="23">
        <v>1.0228042164661724</v>
      </c>
      <c r="KR18" s="23">
        <v>1.0228042164661724</v>
      </c>
      <c r="KS18" s="23">
        <v>1.0228042164661724</v>
      </c>
      <c r="KT18" s="23">
        <v>1.0228042164661724</v>
      </c>
      <c r="KU18" s="23">
        <v>1.0228042164661724</v>
      </c>
      <c r="KV18" s="23">
        <v>1.0228042164661724</v>
      </c>
      <c r="KW18" s="23">
        <v>1.0228042164661724</v>
      </c>
      <c r="KX18" s="23">
        <v>1.0228042164661724</v>
      </c>
      <c r="KY18" s="23">
        <v>1.0228042164661724</v>
      </c>
      <c r="KZ18" s="23">
        <v>1.0228042164661724</v>
      </c>
      <c r="LA18" s="23">
        <v>1.0228042164661724</v>
      </c>
      <c r="LB18" s="23">
        <v>1.0228042164661724</v>
      </c>
      <c r="LC18" s="23">
        <v>1.0228042164661724</v>
      </c>
      <c r="LD18" s="23">
        <v>1.0228042164661724</v>
      </c>
      <c r="LE18" s="23">
        <v>1.0228042164661724</v>
      </c>
      <c r="LF18" s="23">
        <v>1.0228042164661724</v>
      </c>
      <c r="LG18" s="23">
        <v>1.0228042164661724</v>
      </c>
      <c r="LH18" s="23">
        <v>1.0228042164661724</v>
      </c>
      <c r="LI18" s="23">
        <v>1.0228042164661724</v>
      </c>
      <c r="LJ18" s="23">
        <v>1.0228042164661724</v>
      </c>
      <c r="LK18" s="23">
        <v>1.0228042164661724</v>
      </c>
      <c r="LL18" s="23">
        <v>1.0228042164661724</v>
      </c>
      <c r="LM18" s="23">
        <v>1.0228042164661724</v>
      </c>
      <c r="LN18" s="23">
        <v>1.0228042164661724</v>
      </c>
      <c r="LO18" s="23">
        <v>1.0228042164661724</v>
      </c>
      <c r="LP18" s="23">
        <v>1.0228042164661724</v>
      </c>
      <c r="LQ18" s="23">
        <v>1.0228042164661724</v>
      </c>
      <c r="LR18" s="23">
        <v>1.0228042164661724</v>
      </c>
      <c r="LS18" s="23">
        <v>1.0228042164661724</v>
      </c>
      <c r="LT18" s="23">
        <v>1.0228042164661724</v>
      </c>
      <c r="LU18" s="23">
        <v>1.0228042164661724</v>
      </c>
      <c r="LV18" s="23">
        <v>1.0228042164661724</v>
      </c>
      <c r="LW18" s="23">
        <v>1.0228042164661724</v>
      </c>
      <c r="LX18" s="23">
        <v>1.0228042164661724</v>
      </c>
      <c r="LY18" s="23">
        <v>1.0228042164661724</v>
      </c>
      <c r="LZ18" s="23">
        <v>1.0228042164661724</v>
      </c>
      <c r="MA18" s="23">
        <v>1.0228042164661724</v>
      </c>
      <c r="MB18" s="23">
        <v>1.0228042164661724</v>
      </c>
      <c r="MC18" s="23">
        <v>1.0228042164661724</v>
      </c>
      <c r="MD18" s="23">
        <v>1.0228042164661724</v>
      </c>
      <c r="ME18" s="23">
        <v>1.0228042164661724</v>
      </c>
      <c r="MF18" s="23">
        <v>1.0228042164661724</v>
      </c>
      <c r="MG18" s="23">
        <v>1.0228042164661724</v>
      </c>
      <c r="MH18" s="23">
        <v>1.0228042164661724</v>
      </c>
      <c r="MI18" s="23">
        <v>1.0228042164661724</v>
      </c>
      <c r="MJ18" s="23">
        <v>1.0228042164661724</v>
      </c>
      <c r="MK18" s="23">
        <v>1.0228042164661724</v>
      </c>
      <c r="ML18" s="23">
        <v>1.0228042164661724</v>
      </c>
      <c r="MM18" s="23">
        <v>1.0228042164661724</v>
      </c>
      <c r="MN18" s="23">
        <v>1.0228042164661724</v>
      </c>
      <c r="MO18" s="23">
        <v>1.0228042164661724</v>
      </c>
      <c r="MP18" s="23">
        <v>1.0228042164661724</v>
      </c>
      <c r="MQ18" s="23">
        <v>1.0228042164661724</v>
      </c>
      <c r="MR18" s="23">
        <v>1.0228042164661724</v>
      </c>
      <c r="MS18" s="23">
        <v>1.0228042164661724</v>
      </c>
      <c r="MT18" s="23">
        <v>1.0228042164661724</v>
      </c>
      <c r="MU18" s="23">
        <v>1.0228042164661724</v>
      </c>
      <c r="MV18" s="23">
        <v>1.0228042164661724</v>
      </c>
      <c r="MW18" s="23">
        <v>1.0228042164661724</v>
      </c>
      <c r="MX18" s="23">
        <v>1.0228042164661724</v>
      </c>
      <c r="MY18" s="23">
        <v>1.0228042164661724</v>
      </c>
      <c r="MZ18" s="23">
        <v>1.0228042164661724</v>
      </c>
      <c r="NA18" s="23">
        <v>1.0228042164661724</v>
      </c>
      <c r="NB18" s="23">
        <v>0.7130053293736156</v>
      </c>
      <c r="NC18" s="23">
        <v>0.7130053293736156</v>
      </c>
      <c r="ND18" s="23">
        <v>0.7130053293736156</v>
      </c>
      <c r="NE18" s="23">
        <v>0.7130053293736156</v>
      </c>
      <c r="NF18" s="23">
        <v>0.7130053293736156</v>
      </c>
      <c r="NG18" s="23">
        <v>0.7130053293736156</v>
      </c>
      <c r="NH18" s="23">
        <v>0.7130053293736156</v>
      </c>
      <c r="NI18" s="23">
        <v>0.7130053293736156</v>
      </c>
      <c r="NJ18" s="23">
        <v>0.7130053293736156</v>
      </c>
      <c r="NK18" s="23">
        <v>0.7130053293736156</v>
      </c>
      <c r="NL18" s="23">
        <v>0.7130053293736156</v>
      </c>
      <c r="NM18" s="23">
        <v>0.7130053293736156</v>
      </c>
      <c r="NN18" s="23">
        <v>0.7130053293736156</v>
      </c>
      <c r="NO18" s="23">
        <v>0.7130053293736156</v>
      </c>
      <c r="NP18" s="23">
        <v>0.7130053293736156</v>
      </c>
      <c r="NQ18" s="23">
        <v>0.7130053293736156</v>
      </c>
      <c r="NR18" s="23">
        <v>0.7130053293736156</v>
      </c>
      <c r="NS18" s="23">
        <v>0.7130053293736156</v>
      </c>
      <c r="NT18" s="23">
        <v>0.7130053293736156</v>
      </c>
      <c r="NU18" s="23">
        <v>0.7130053293736156</v>
      </c>
      <c r="NV18" s="23">
        <v>0.7130053293736156</v>
      </c>
      <c r="NW18" s="23">
        <v>0.7130053293736156</v>
      </c>
      <c r="NX18" s="23">
        <v>0.7130053293736156</v>
      </c>
      <c r="NY18" s="23">
        <v>0.7130053293736156</v>
      </c>
      <c r="NZ18" s="23">
        <v>0.7130053293736156</v>
      </c>
      <c r="OA18" s="23">
        <v>0.7130053293736156</v>
      </c>
      <c r="OB18" s="23">
        <v>0.7130053293736156</v>
      </c>
      <c r="OC18" s="23">
        <v>0.7130053293736156</v>
      </c>
      <c r="OD18" s="23">
        <v>0.7130053293736156</v>
      </c>
      <c r="OE18" s="23">
        <v>0.7130053293736156</v>
      </c>
      <c r="OF18" s="23">
        <v>0.7130053293736156</v>
      </c>
      <c r="OG18" s="23">
        <v>0.7130053293736156</v>
      </c>
      <c r="OH18" s="23">
        <v>0.7130053293736156</v>
      </c>
      <c r="OI18" s="23">
        <v>0.7130053293736156</v>
      </c>
      <c r="OJ18" s="23">
        <v>0.7130053293736156</v>
      </c>
      <c r="OK18" s="23">
        <v>0.7130053293736156</v>
      </c>
      <c r="OL18" s="23">
        <v>0.7130053293736156</v>
      </c>
      <c r="OM18" s="23">
        <v>0.7130053293736156</v>
      </c>
      <c r="ON18" s="23">
        <v>0.7130053293736156</v>
      </c>
      <c r="OO18" s="23">
        <v>0.7130053293736156</v>
      </c>
      <c r="OP18" s="23">
        <v>0.7130053293736156</v>
      </c>
      <c r="OQ18" s="23">
        <v>0.7130053293736156</v>
      </c>
      <c r="OR18" s="23">
        <v>0.7130053293736156</v>
      </c>
      <c r="OS18" s="23">
        <v>0.7130053293736156</v>
      </c>
      <c r="OT18" s="23">
        <v>0.7130053293736156</v>
      </c>
      <c r="OU18" s="23">
        <v>0.7130053293736156</v>
      </c>
      <c r="OV18" s="23">
        <v>0.7130053293736156</v>
      </c>
      <c r="OW18" s="23">
        <v>0.7130053293736156</v>
      </c>
      <c r="OX18" s="23">
        <v>0.7130053293736156</v>
      </c>
      <c r="OY18" s="23">
        <v>0.7130053293736156</v>
      </c>
      <c r="OZ18" s="23">
        <v>0.7130053293736156</v>
      </c>
      <c r="PA18" s="23">
        <v>0.7130053293736156</v>
      </c>
      <c r="PB18" s="23">
        <v>0.7130053293736156</v>
      </c>
      <c r="PC18" s="23">
        <v>0.7130053293736156</v>
      </c>
      <c r="PD18" s="23">
        <v>0.7130053293736156</v>
      </c>
      <c r="PE18" s="23">
        <v>0.7130053293736156</v>
      </c>
      <c r="PF18" s="23">
        <v>0.7130053293736156</v>
      </c>
      <c r="PG18" s="23">
        <v>0.7130053293736156</v>
      </c>
      <c r="PH18" s="23">
        <v>0.7130053293736156</v>
      </c>
      <c r="PI18" s="23">
        <v>0.7130053293736156</v>
      </c>
      <c r="PJ18" s="23">
        <v>0.7130053293736156</v>
      </c>
      <c r="PK18" s="23">
        <v>0.7130053293736156</v>
      </c>
      <c r="PL18" s="23">
        <v>0.7130053293736156</v>
      </c>
      <c r="PM18" s="23">
        <v>0.7130053293736156</v>
      </c>
      <c r="PN18" s="23">
        <v>0.7130053293736156</v>
      </c>
      <c r="PO18" s="23">
        <v>0.7130053293736156</v>
      </c>
      <c r="PP18" s="23">
        <v>0.7130053293736156</v>
      </c>
      <c r="PQ18" s="23">
        <v>0.7130053293736156</v>
      </c>
      <c r="PR18" s="23">
        <v>0.7130053293736156</v>
      </c>
      <c r="PS18" s="23">
        <v>0.7130053293736156</v>
      </c>
      <c r="PT18" s="23">
        <v>0.7130053293736156</v>
      </c>
      <c r="PU18" s="23">
        <v>0.7130053293736156</v>
      </c>
      <c r="PV18" s="23">
        <v>0.7130053293736156</v>
      </c>
      <c r="PW18" s="23">
        <v>0.7130053293736156</v>
      </c>
      <c r="PX18" s="23">
        <v>0.7130053293736156</v>
      </c>
      <c r="PY18" s="23">
        <v>0.7130053293736156</v>
      </c>
      <c r="PZ18" s="23">
        <v>0.7130053293736156</v>
      </c>
      <c r="QA18" s="23">
        <v>0.7130053293736156</v>
      </c>
      <c r="QB18" s="23">
        <v>0.7130053293736156</v>
      </c>
      <c r="QC18" s="23">
        <v>0.7130053293736156</v>
      </c>
      <c r="QD18" s="23">
        <v>0.7130053293736156</v>
      </c>
      <c r="QE18" s="23">
        <v>0.7130053293736156</v>
      </c>
      <c r="QF18" s="23">
        <v>0.7130053293736156</v>
      </c>
      <c r="QG18" s="23">
        <v>0.7130053293736156</v>
      </c>
      <c r="QH18" s="23">
        <v>0.7130053293736156</v>
      </c>
      <c r="QI18" s="23">
        <v>0.7130053293736156</v>
      </c>
      <c r="QJ18" s="23">
        <v>0.7130053293736156</v>
      </c>
      <c r="QK18" s="23">
        <v>0.7130053293736156</v>
      </c>
      <c r="QL18" s="23">
        <v>0.7130053293736156</v>
      </c>
      <c r="QM18" s="23">
        <v>0.7130053293736156</v>
      </c>
      <c r="QN18" s="23">
        <v>0.7130053293736156</v>
      </c>
      <c r="QO18" s="23">
        <v>0.7130053293736156</v>
      </c>
      <c r="QP18" s="23">
        <v>0.7130053293736156</v>
      </c>
      <c r="QQ18" s="23">
        <v>0.7130053293736156</v>
      </c>
      <c r="QR18" s="23">
        <v>0.7130053293736156</v>
      </c>
      <c r="QS18" s="23">
        <v>0.7130053293736156</v>
      </c>
      <c r="QT18" s="23">
        <v>0.7130053293736156</v>
      </c>
      <c r="QU18" s="23">
        <v>0.7130053293736156</v>
      </c>
      <c r="QV18" s="23">
        <v>0.7130053293736156</v>
      </c>
      <c r="QW18" s="23">
        <v>0.7130053293736156</v>
      </c>
      <c r="QX18" s="23">
        <v>0.7130053293736156</v>
      </c>
      <c r="QY18" s="23">
        <v>0.7130053293736156</v>
      </c>
      <c r="QZ18" s="23">
        <v>0.7130053293736156</v>
      </c>
      <c r="RA18" s="23">
        <v>0.7130053293736156</v>
      </c>
      <c r="RB18" s="23">
        <v>0.7130053293736156</v>
      </c>
      <c r="RC18" s="23">
        <v>0.7130053293736156</v>
      </c>
      <c r="RD18" s="23">
        <v>0.7130053293736156</v>
      </c>
      <c r="RE18" s="23">
        <v>0.7130053293736156</v>
      </c>
      <c r="RF18" s="23">
        <v>0.7130053293736156</v>
      </c>
      <c r="RG18" s="23">
        <v>0.7130053293736156</v>
      </c>
      <c r="RH18" s="23">
        <v>0.7130053293736156</v>
      </c>
      <c r="RI18" s="23">
        <v>0.7130053293736156</v>
      </c>
      <c r="RJ18" s="23">
        <v>0.7130053293736156</v>
      </c>
      <c r="RK18" s="23">
        <v>0.7130053293736156</v>
      </c>
      <c r="RL18" s="23">
        <v>0.7130053293736156</v>
      </c>
      <c r="RM18" s="23">
        <v>0.7130053293736156</v>
      </c>
      <c r="RN18" s="23">
        <v>0.7130053293736156</v>
      </c>
      <c r="RO18" s="23">
        <v>0.7130053293736156</v>
      </c>
      <c r="RP18" s="23">
        <v>0.7130053293736156</v>
      </c>
      <c r="RQ18" s="23">
        <v>0.7130053293736156</v>
      </c>
      <c r="RR18" s="23">
        <v>1.1884130281341001</v>
      </c>
      <c r="RS18" s="23">
        <v>1.1884130281341001</v>
      </c>
      <c r="RT18" s="23">
        <v>1.1884130281341001</v>
      </c>
      <c r="RU18" s="23">
        <v>1.1884130281341001</v>
      </c>
      <c r="RV18" s="23">
        <v>1.1884130281341001</v>
      </c>
      <c r="RW18" s="23">
        <v>1.1884130281341001</v>
      </c>
      <c r="RX18" s="23">
        <v>1.1884130281341001</v>
      </c>
      <c r="RY18" s="23">
        <v>1.1884130281341001</v>
      </c>
      <c r="RZ18" s="23">
        <v>1.1884130281341001</v>
      </c>
      <c r="SA18" s="23">
        <v>1.1884130281341001</v>
      </c>
      <c r="SB18" s="23">
        <v>1.1884130281341001</v>
      </c>
      <c r="SC18" s="23">
        <v>1.1884130281341001</v>
      </c>
      <c r="SD18" s="23">
        <v>1.1884130281341001</v>
      </c>
      <c r="SE18" s="23">
        <v>1.1884130281341001</v>
      </c>
      <c r="SF18" s="23">
        <v>1.1884130281341001</v>
      </c>
      <c r="SG18" s="23">
        <v>1.1884130281341001</v>
      </c>
      <c r="SH18" s="23">
        <v>1.1884130281341001</v>
      </c>
      <c r="SI18" s="23">
        <v>1.1884130281341001</v>
      </c>
      <c r="SJ18" s="23">
        <v>1.1884130281341001</v>
      </c>
      <c r="SK18" s="23">
        <v>1.1884130281341001</v>
      </c>
      <c r="SL18" s="23">
        <v>1.1884130281341001</v>
      </c>
      <c r="SM18" s="23">
        <v>1.1884130281341001</v>
      </c>
      <c r="SN18" s="23">
        <v>1.1884130281341001</v>
      </c>
      <c r="SO18" s="23">
        <v>1.1884130281341001</v>
      </c>
      <c r="SP18" s="23">
        <v>1.1884130281341001</v>
      </c>
      <c r="SQ18" s="23">
        <v>1.1884130281341001</v>
      </c>
      <c r="SR18" s="23">
        <v>1.1884130281341001</v>
      </c>
      <c r="SS18" s="23">
        <v>1.1884130281341001</v>
      </c>
      <c r="ST18" s="23">
        <v>1.1884130281341001</v>
      </c>
      <c r="SU18" s="23">
        <v>1.1884130281341001</v>
      </c>
      <c r="SV18" s="23">
        <v>1.1884130281341001</v>
      </c>
      <c r="SW18" s="23">
        <v>1.1884130281341001</v>
      </c>
      <c r="SX18" s="23">
        <v>1.1884130281341001</v>
      </c>
      <c r="SY18" s="23">
        <v>1.1884130281341001</v>
      </c>
      <c r="SZ18" s="23">
        <v>1.1884130281341001</v>
      </c>
      <c r="TA18" s="23">
        <v>1.1884130281341001</v>
      </c>
      <c r="TB18" s="23">
        <v>1.1884130281341001</v>
      </c>
      <c r="TC18" s="23">
        <v>1.1884130281341001</v>
      </c>
      <c r="TD18" s="23">
        <v>1.1884130281341001</v>
      </c>
      <c r="TE18" s="23">
        <v>1.1884130281341001</v>
      </c>
      <c r="TF18" s="23">
        <v>1.1884130281341001</v>
      </c>
      <c r="TG18" s="23">
        <v>1.1884130281341001</v>
      </c>
      <c r="TH18" s="23">
        <v>1.1884130281341001</v>
      </c>
      <c r="TI18" s="23">
        <v>1.1884130281341001</v>
      </c>
      <c r="TJ18" s="23">
        <v>1.1884130281341001</v>
      </c>
      <c r="TK18" s="23">
        <v>1.1884130281341001</v>
      </c>
      <c r="TL18" s="23">
        <v>1.1884130281341001</v>
      </c>
      <c r="TM18" s="23">
        <v>1.1884130281341001</v>
      </c>
      <c r="TN18" s="23">
        <v>1.1884130281341001</v>
      </c>
      <c r="TO18" s="23">
        <v>1.1884130281341001</v>
      </c>
      <c r="TP18" s="23">
        <v>1.1884130281341001</v>
      </c>
      <c r="TQ18" s="23">
        <v>1.1884130281341001</v>
      </c>
      <c r="TR18" s="23">
        <v>1.1884130281341001</v>
      </c>
      <c r="TS18" s="23">
        <v>1.1884130281341001</v>
      </c>
      <c r="TT18" s="23">
        <v>1.1884130281341001</v>
      </c>
      <c r="TU18" s="23">
        <v>1.1884130281341001</v>
      </c>
      <c r="TV18" s="23">
        <v>1.1884130281341001</v>
      </c>
      <c r="TW18" s="23">
        <v>1.1884130281341001</v>
      </c>
      <c r="TX18" s="23">
        <v>1.1884130281341001</v>
      </c>
      <c r="TY18" s="23">
        <v>1.1884130281341001</v>
      </c>
      <c r="TZ18" s="23">
        <v>1.1884130281341001</v>
      </c>
      <c r="UA18" s="23">
        <v>1.1884130281341001</v>
      </c>
      <c r="UB18" s="23">
        <v>1.1884130281341001</v>
      </c>
      <c r="UC18" s="23">
        <v>1.1884130281341001</v>
      </c>
      <c r="UD18" s="23">
        <v>1.1884130281341001</v>
      </c>
      <c r="UE18" s="23">
        <v>1.1884130281341001</v>
      </c>
      <c r="UF18" s="23">
        <v>1.1884130281341001</v>
      </c>
      <c r="UG18" s="23">
        <v>1.1884130281341001</v>
      </c>
      <c r="UH18" s="23">
        <v>1.1884130281341001</v>
      </c>
      <c r="UI18" s="23">
        <v>1.1884130281341001</v>
      </c>
      <c r="UJ18" s="23">
        <v>1.1884130281341001</v>
      </c>
      <c r="UK18" s="23">
        <v>1.1884130281341001</v>
      </c>
      <c r="UL18" s="23">
        <v>1.1884130281341001</v>
      </c>
      <c r="UM18" s="23">
        <v>1.1884130281341001</v>
      </c>
      <c r="UN18" s="23">
        <v>1.1884130281341001</v>
      </c>
      <c r="UO18" s="23">
        <v>1.1884130281341001</v>
      </c>
      <c r="UP18" s="23">
        <v>1.1884130281341001</v>
      </c>
      <c r="UQ18" s="23">
        <v>1.1884130281341001</v>
      </c>
      <c r="UR18" s="23">
        <v>1.1884130281341001</v>
      </c>
      <c r="US18" s="23">
        <v>1.1884130281341001</v>
      </c>
      <c r="UT18" s="23">
        <v>1.1884130281341001</v>
      </c>
      <c r="UU18" s="23">
        <v>1.1884130281341001</v>
      </c>
      <c r="UV18" s="23">
        <v>1.1884130281341001</v>
      </c>
      <c r="UW18" s="23">
        <v>1.1884130281341001</v>
      </c>
      <c r="UX18" s="23">
        <v>1.1884130281341001</v>
      </c>
      <c r="UY18" s="23">
        <v>1.1884130281341001</v>
      </c>
      <c r="UZ18" s="23">
        <v>1.1884130281341001</v>
      </c>
      <c r="VA18" s="23">
        <v>1.1884130281341001</v>
      </c>
      <c r="VB18" s="23">
        <v>1.1884130281341001</v>
      </c>
      <c r="VC18" s="23">
        <v>1.1884130281341001</v>
      </c>
      <c r="VD18" s="23">
        <v>1.1884130281341001</v>
      </c>
      <c r="VE18" s="23">
        <v>1.1884130281341001</v>
      </c>
      <c r="VF18" s="23">
        <v>1.1884130281341001</v>
      </c>
      <c r="VG18" s="23">
        <v>1.1884130281341001</v>
      </c>
      <c r="VH18" s="23">
        <v>1.1884130281341001</v>
      </c>
      <c r="VI18" s="23">
        <v>1.1884130281341001</v>
      </c>
      <c r="VJ18" s="23">
        <v>1.1884130281341001</v>
      </c>
      <c r="VK18" s="23">
        <v>1.1884130281341001</v>
      </c>
      <c r="VL18" s="23">
        <v>1.1884130281341001</v>
      </c>
      <c r="VM18" s="23">
        <v>1.1884130281341001</v>
      </c>
      <c r="VN18" s="23">
        <v>1.1884130281341001</v>
      </c>
      <c r="VO18" s="23">
        <v>1.1884130281341001</v>
      </c>
      <c r="VP18" s="23">
        <v>1.1884130281341001</v>
      </c>
      <c r="VQ18" s="23">
        <v>1.1884130281341001</v>
      </c>
      <c r="VR18" s="23">
        <v>1.1884130281341001</v>
      </c>
      <c r="VS18" s="23">
        <v>1.1884130281341001</v>
      </c>
      <c r="VT18" s="23">
        <v>1.1884130281341001</v>
      </c>
      <c r="VU18" s="23">
        <v>1.1884130281341001</v>
      </c>
      <c r="VV18" s="23">
        <v>1.1884130281341001</v>
      </c>
      <c r="VW18" s="23">
        <v>1.1884130281341001</v>
      </c>
      <c r="VX18" s="23">
        <v>1.1884130281341001</v>
      </c>
      <c r="VY18" s="23">
        <v>1.1884130281341001</v>
      </c>
      <c r="VZ18" s="23">
        <v>1.1884130281341001</v>
      </c>
      <c r="WA18" s="23">
        <v>1.1884130281341001</v>
      </c>
      <c r="WB18" s="23">
        <v>1.1884130281341001</v>
      </c>
      <c r="WC18" s="23">
        <v>1.1884130281341001</v>
      </c>
      <c r="WD18" s="23">
        <v>1.1884130281341001</v>
      </c>
      <c r="WE18" s="23">
        <v>1.1884130281341001</v>
      </c>
      <c r="WF18" s="23">
        <v>1.1884130281341001</v>
      </c>
      <c r="WG18" s="23">
        <v>1.1884130281341001</v>
      </c>
      <c r="WH18" s="23">
        <v>1.0832038033413898</v>
      </c>
      <c r="WI18" s="23">
        <v>1.0832038033413898</v>
      </c>
      <c r="WJ18" s="23">
        <v>1.0832038033413898</v>
      </c>
      <c r="WK18" s="23">
        <v>1.0832038033413898</v>
      </c>
      <c r="WL18" s="23">
        <v>1.0832038033413898</v>
      </c>
      <c r="WM18" s="23">
        <v>1.0832038033413898</v>
      </c>
      <c r="WN18" s="23">
        <v>1.0832038033413898</v>
      </c>
      <c r="WO18" s="23">
        <v>1.0832038033413898</v>
      </c>
      <c r="WP18" s="23">
        <v>1.0832038033413898</v>
      </c>
      <c r="WQ18" s="23">
        <v>1.0832038033413898</v>
      </c>
      <c r="WR18" s="23">
        <v>1.0832038033413898</v>
      </c>
      <c r="WS18" s="23">
        <v>1.0832038033413898</v>
      </c>
      <c r="WT18" s="23">
        <v>1.0832038033413898</v>
      </c>
      <c r="WU18" s="23">
        <v>1.0832038033413898</v>
      </c>
      <c r="WV18" s="23">
        <v>1.0832038033413898</v>
      </c>
      <c r="WW18" s="23">
        <v>1.0832038033413898</v>
      </c>
      <c r="WX18" s="23">
        <v>1.0832038033413898</v>
      </c>
      <c r="WY18" s="23">
        <v>1.0832038033413898</v>
      </c>
      <c r="WZ18" s="23">
        <v>1.0832038033413898</v>
      </c>
      <c r="XA18" s="23">
        <v>1.0832038033413898</v>
      </c>
      <c r="XB18" s="23">
        <v>1.0832038033413898</v>
      </c>
      <c r="XC18" s="23">
        <v>1.0832038033413898</v>
      </c>
      <c r="XD18" s="23">
        <v>1.0832038033413898</v>
      </c>
      <c r="XE18" s="23">
        <v>1.0832038033413898</v>
      </c>
      <c r="XF18" s="23">
        <v>1.0832038033413898</v>
      </c>
      <c r="XG18" s="23">
        <v>1.0832038033413898</v>
      </c>
      <c r="XH18" s="23">
        <v>1.0832038033413898</v>
      </c>
      <c r="XI18" s="23">
        <v>1.0832038033413898</v>
      </c>
      <c r="XJ18" s="23">
        <v>1.0832038033413898</v>
      </c>
      <c r="XK18" s="23">
        <v>1.0832038033413898</v>
      </c>
      <c r="XL18" s="23">
        <v>1.0832038033413898</v>
      </c>
      <c r="XM18" s="23">
        <v>1.0832038033413898</v>
      </c>
      <c r="XN18" s="23">
        <v>1.0832038033413898</v>
      </c>
      <c r="XO18" s="23">
        <v>1.0832038033413898</v>
      </c>
      <c r="XP18" s="23">
        <v>1.0832038033413898</v>
      </c>
      <c r="XQ18" s="23">
        <v>1.0832038033413898</v>
      </c>
      <c r="XR18" s="23">
        <v>1.0832038033413898</v>
      </c>
      <c r="XS18" s="23">
        <v>1.0832038033413898</v>
      </c>
      <c r="XT18" s="23">
        <v>1.0832038033413898</v>
      </c>
      <c r="XU18" s="23">
        <v>1.0832038033413898</v>
      </c>
      <c r="XV18" s="23">
        <v>1.0832038033413898</v>
      </c>
      <c r="XW18" s="23">
        <v>1.0832038033413898</v>
      </c>
      <c r="XX18" s="23">
        <v>1.0832038033413898</v>
      </c>
      <c r="XY18" s="23">
        <v>1.0832038033413898</v>
      </c>
      <c r="XZ18" s="23">
        <v>1.0832038033413898</v>
      </c>
      <c r="YA18" s="23">
        <v>1.0832038033413898</v>
      </c>
      <c r="YB18" s="23">
        <v>1.0832038033413898</v>
      </c>
      <c r="YC18" s="23">
        <v>1.0832038033413898</v>
      </c>
      <c r="YD18" s="23">
        <v>1.0832038033413898</v>
      </c>
      <c r="YE18" s="23">
        <v>1.0832038033413898</v>
      </c>
      <c r="YF18" s="23">
        <v>1.0832038033413898</v>
      </c>
      <c r="YG18" s="23">
        <v>1.0832038033413898</v>
      </c>
      <c r="YH18" s="23">
        <v>1.0832038033413898</v>
      </c>
      <c r="YI18" s="23">
        <v>1.0832038033413898</v>
      </c>
      <c r="YJ18" s="23">
        <v>1.0832038033413898</v>
      </c>
      <c r="YK18" s="23">
        <v>1.0832038033413898</v>
      </c>
      <c r="YL18" s="23">
        <v>1.0832038033413898</v>
      </c>
      <c r="YM18" s="23">
        <v>1.0832038033413898</v>
      </c>
      <c r="YN18" s="23">
        <v>1.0832038033413898</v>
      </c>
      <c r="YO18" s="23">
        <v>1.0832038033413898</v>
      </c>
      <c r="YP18" s="23">
        <v>1.0832038033413898</v>
      </c>
      <c r="YQ18" s="23">
        <v>1.0832038033413898</v>
      </c>
      <c r="YR18" s="23">
        <v>1.0832038033413898</v>
      </c>
      <c r="YS18" s="23">
        <v>1.0832038033413898</v>
      </c>
      <c r="YT18" s="23">
        <v>1.0832038033413898</v>
      </c>
      <c r="YU18" s="23">
        <v>1.0832038033413898</v>
      </c>
      <c r="YV18" s="23">
        <v>1.0832038033413898</v>
      </c>
      <c r="YW18" s="23">
        <v>1.0832038033413898</v>
      </c>
      <c r="YX18" s="23">
        <v>1.0832038033413898</v>
      </c>
      <c r="YY18" s="23">
        <v>1.0832038033413898</v>
      </c>
      <c r="YZ18" s="23">
        <v>1.0832038033413898</v>
      </c>
      <c r="ZA18" s="23">
        <v>1.0832038033413898</v>
      </c>
      <c r="ZB18" s="23">
        <v>1.0832038033413898</v>
      </c>
      <c r="ZC18" s="23">
        <v>1.0832038033413898</v>
      </c>
      <c r="ZD18" s="23">
        <v>1.0832038033413898</v>
      </c>
      <c r="ZE18" s="23">
        <v>1.0832038033413898</v>
      </c>
      <c r="ZF18" s="23">
        <v>1.0832038033413898</v>
      </c>
      <c r="ZG18" s="23">
        <v>1.0832038033413898</v>
      </c>
      <c r="ZH18" s="23">
        <v>1.0832038033413898</v>
      </c>
      <c r="ZI18" s="23">
        <v>1.0832038033413898</v>
      </c>
      <c r="ZJ18" s="23">
        <v>1.0832038033413898</v>
      </c>
      <c r="ZK18" s="23">
        <v>1.0832038033413898</v>
      </c>
      <c r="ZL18" s="23">
        <v>1.0832038033413898</v>
      </c>
      <c r="ZM18" s="23">
        <v>1.0832038033413898</v>
      </c>
      <c r="ZN18" s="23">
        <v>1.0832038033413898</v>
      </c>
      <c r="ZO18" s="23">
        <v>1.0832038033413898</v>
      </c>
      <c r="ZP18" s="23">
        <v>1.0832038033413898</v>
      </c>
      <c r="ZQ18" s="23">
        <v>1.0832038033413898</v>
      </c>
      <c r="ZR18" s="23">
        <v>1.0832038033413898</v>
      </c>
      <c r="ZS18" s="23">
        <v>1.0832038033413898</v>
      </c>
      <c r="ZT18" s="23">
        <v>1.0832038033413898</v>
      </c>
      <c r="ZU18" s="23">
        <v>1.0832038033413898</v>
      </c>
      <c r="ZV18" s="23">
        <v>1.0832038033413898</v>
      </c>
      <c r="ZW18" s="23">
        <v>1.0832038033413898</v>
      </c>
      <c r="ZX18" s="23">
        <v>1.0832038033413898</v>
      </c>
      <c r="ZY18" s="23">
        <v>1.0832038033413898</v>
      </c>
      <c r="ZZ18" s="23">
        <v>1.0832038033413898</v>
      </c>
      <c r="AAA18" s="23">
        <v>1.0832038033413898</v>
      </c>
      <c r="AAB18" s="23">
        <v>1.0832038033413898</v>
      </c>
      <c r="AAC18" s="23">
        <v>1.0832038033413898</v>
      </c>
      <c r="AAD18" s="23">
        <v>1.0832038033413898</v>
      </c>
      <c r="AAE18" s="23">
        <v>1.0832038033413898</v>
      </c>
      <c r="AAF18" s="23">
        <v>1.0832038033413898</v>
      </c>
      <c r="AAG18" s="23">
        <v>1.0832038033413898</v>
      </c>
      <c r="AAH18" s="23">
        <v>1.0832038033413898</v>
      </c>
      <c r="AAI18" s="23">
        <v>1.0832038033413898</v>
      </c>
      <c r="AAJ18" s="23">
        <v>1.0832038033413898</v>
      </c>
      <c r="AAK18" s="23">
        <v>1.0832038033413898</v>
      </c>
      <c r="AAL18" s="23">
        <v>1.0832038033413898</v>
      </c>
      <c r="AAM18" s="23">
        <v>1.0832038033413898</v>
      </c>
      <c r="AAN18" s="23">
        <v>1.0832038033413898</v>
      </c>
      <c r="AAO18" s="23">
        <v>1.0832038033413898</v>
      </c>
      <c r="AAP18" s="23">
        <v>1.0832038033413898</v>
      </c>
      <c r="AAQ18" s="23">
        <v>1.0832038033413898</v>
      </c>
      <c r="AAR18" s="23">
        <v>1.0832038033413898</v>
      </c>
      <c r="AAS18" s="23">
        <v>1.0832038033413898</v>
      </c>
      <c r="AAT18" s="23">
        <v>1.0832038033413898</v>
      </c>
      <c r="AAU18" s="23">
        <v>1.0832038033413898</v>
      </c>
      <c r="AAV18" s="23">
        <v>1.0832038033413898</v>
      </c>
      <c r="AAW18" s="23">
        <v>1.0832038033413898</v>
      </c>
      <c r="AAX18" s="23">
        <v>1.0832038033413898</v>
      </c>
      <c r="AAY18" s="23">
        <v>1.0832038033413898</v>
      </c>
      <c r="AAZ18" s="23">
        <v>1.0832038033413898</v>
      </c>
      <c r="ABA18" s="23">
        <v>1.0832038033413898</v>
      </c>
      <c r="ABB18" s="23">
        <v>1.0832038033413898</v>
      </c>
      <c r="ABC18" s="23">
        <v>1.0832038033413898</v>
      </c>
      <c r="ABD18" s="23">
        <v>1.0832038033413898</v>
      </c>
      <c r="ABE18" s="23">
        <v>1.0832038033413898</v>
      </c>
      <c r="ABF18" s="23">
        <v>1.0832038033413898</v>
      </c>
      <c r="ABG18" s="23">
        <v>1.0832038033413898</v>
      </c>
      <c r="ABH18" s="23">
        <v>1.0832038033413898</v>
      </c>
      <c r="ABI18" s="23">
        <v>1.0832038033413898</v>
      </c>
      <c r="ABJ18" s="23">
        <v>1.0832038033413898</v>
      </c>
      <c r="ABK18" s="23">
        <v>1.0832038033413898</v>
      </c>
      <c r="ABL18" s="23">
        <v>1.0832038033413898</v>
      </c>
      <c r="ABM18" s="23">
        <v>1.0832038033413898</v>
      </c>
      <c r="ABN18" s="23">
        <v>1.0832038033413898</v>
      </c>
      <c r="ABO18" s="23">
        <v>1.0832038033413898</v>
      </c>
      <c r="ABP18" s="23">
        <v>1.0832038033413898</v>
      </c>
      <c r="ABQ18" s="23">
        <v>1.0832038033413898</v>
      </c>
      <c r="ABR18" s="23">
        <v>1.0832038033413898</v>
      </c>
      <c r="ABS18" s="23">
        <v>1.0832038033413898</v>
      </c>
      <c r="ABT18" s="23">
        <v>1.0832038033413898</v>
      </c>
      <c r="ABU18" s="23">
        <v>1.0832038033413898</v>
      </c>
      <c r="ABV18" s="23">
        <v>1.0832038033413898</v>
      </c>
      <c r="ABW18" s="23">
        <v>1.0832038033413898</v>
      </c>
      <c r="ABX18" s="23">
        <v>1.0832038033413898</v>
      </c>
      <c r="ABY18" s="23">
        <v>1.0832038033413898</v>
      </c>
      <c r="ABZ18" s="23">
        <v>1.0832038033413898</v>
      </c>
      <c r="ACA18" s="23">
        <v>1.0832038033413898</v>
      </c>
      <c r="ACB18" s="23">
        <v>1.0832038033413898</v>
      </c>
      <c r="ACC18" s="23">
        <v>1.0832038033413898</v>
      </c>
      <c r="ACD18" s="23">
        <v>1.0832038033413898</v>
      </c>
      <c r="ACE18" s="23">
        <v>1.0832038033413898</v>
      </c>
      <c r="ACF18" s="23">
        <v>1.0832038033413898</v>
      </c>
      <c r="ACG18" s="23">
        <v>1.0832038033413898</v>
      </c>
      <c r="ACH18" s="23">
        <v>1.0832038033413898</v>
      </c>
      <c r="ACI18" s="23">
        <v>1.0832038033413898</v>
      </c>
      <c r="ACJ18" s="23">
        <v>1.0832038033413898</v>
      </c>
      <c r="ACK18" s="23">
        <v>1.0832038033413898</v>
      </c>
      <c r="ACL18" s="23">
        <v>1.0832038033413898</v>
      </c>
      <c r="ACM18" s="23">
        <v>1.0832038033413898</v>
      </c>
      <c r="ACN18" s="23">
        <v>1.0832038033413898</v>
      </c>
      <c r="ACO18" s="23">
        <v>1.0832038033413898</v>
      </c>
      <c r="ACP18" s="23">
        <v>1.0832038033413898</v>
      </c>
      <c r="ACQ18" s="23">
        <v>1.0832038033413898</v>
      </c>
      <c r="ACR18" s="23">
        <v>1.0832038033413898</v>
      </c>
      <c r="ACS18" s="23">
        <v>1.0832038033413898</v>
      </c>
      <c r="ACT18" s="23">
        <v>1.0832038033413898</v>
      </c>
      <c r="ACU18" s="23">
        <v>1.0832038033413898</v>
      </c>
      <c r="ACV18" s="23">
        <v>1.0832038033413898</v>
      </c>
      <c r="ACW18" s="23">
        <v>1.0832038033413898</v>
      </c>
      <c r="ACX18" s="23">
        <v>1.0832038033413898</v>
      </c>
      <c r="ACY18" s="23">
        <v>1.0832038033413898</v>
      </c>
      <c r="ACZ18" s="23">
        <v>1.0832038033413898</v>
      </c>
      <c r="ADA18" s="23">
        <v>1.0832038033413898</v>
      </c>
      <c r="ADB18" s="23">
        <v>1.0832038033413898</v>
      </c>
      <c r="ADC18" s="23">
        <v>1.0832038033413898</v>
      </c>
      <c r="ADD18" s="23">
        <v>1.0832038033413898</v>
      </c>
      <c r="ADE18" s="23">
        <v>1.0832038033413898</v>
      </c>
      <c r="ADF18" s="23">
        <v>1.0832038033413898</v>
      </c>
      <c r="ADG18" s="23">
        <v>1.0832038033413898</v>
      </c>
      <c r="ADH18" s="23">
        <v>1.0832038033413898</v>
      </c>
      <c r="ADI18" s="23">
        <v>1.0832038033413898</v>
      </c>
      <c r="ADJ18" s="23">
        <v>1.0832038033413898</v>
      </c>
      <c r="ADK18" s="23">
        <v>1.0832038033413898</v>
      </c>
      <c r="ADL18" s="23">
        <v>1.0832038033413898</v>
      </c>
      <c r="ADM18" s="23">
        <v>1.0832038033413898</v>
      </c>
      <c r="ADN18" s="23">
        <v>1.0832038033413898</v>
      </c>
      <c r="ADO18" s="23">
        <v>1.0832038033413898</v>
      </c>
      <c r="ADP18" s="23">
        <v>1.0832038033413898</v>
      </c>
      <c r="ADQ18" s="23">
        <v>1.0832038033413898</v>
      </c>
      <c r="ADR18" s="23">
        <v>1.0832038033413898</v>
      </c>
      <c r="ADS18" s="23">
        <v>1.0832038033413898</v>
      </c>
      <c r="ADT18" s="23">
        <v>1.0832038033413898</v>
      </c>
      <c r="ADU18" s="23">
        <v>1.0832038033413898</v>
      </c>
      <c r="ADV18" s="23">
        <v>1.0832038033413898</v>
      </c>
      <c r="ADW18" s="23">
        <v>1.0832038033413898</v>
      </c>
      <c r="ADX18" s="23">
        <v>1.0832038033413898</v>
      </c>
      <c r="ADY18" s="23">
        <v>1.0832038033413898</v>
      </c>
      <c r="ADZ18" s="23">
        <v>1.0832038033413898</v>
      </c>
      <c r="AEA18" s="23">
        <v>1.0832038033413898</v>
      </c>
      <c r="AEB18" s="23">
        <v>1.0832038033413898</v>
      </c>
      <c r="AEC18" s="23">
        <v>1.0832038033413898</v>
      </c>
      <c r="AED18" s="23">
        <v>1.0832038033413898</v>
      </c>
      <c r="AEE18" s="23">
        <v>1.0832038033413898</v>
      </c>
      <c r="AEF18" s="23">
        <v>1.0832038033413898</v>
      </c>
      <c r="AEG18" s="23">
        <v>1.0832038033413898</v>
      </c>
      <c r="AEH18" s="23">
        <v>1.0832038033413898</v>
      </c>
      <c r="AEI18" s="23">
        <v>1.0832038033413898</v>
      </c>
      <c r="AEJ18" s="23">
        <v>1.0832038033413898</v>
      </c>
      <c r="AEK18" s="23">
        <v>1.0832038033413898</v>
      </c>
      <c r="AEL18" s="23">
        <v>1.0832038033413898</v>
      </c>
      <c r="AEM18" s="23">
        <v>1.0832038033413898</v>
      </c>
      <c r="AEN18" s="23">
        <v>1.0832038033413898</v>
      </c>
      <c r="AEO18" s="23">
        <v>1.0832038033413898</v>
      </c>
      <c r="AEP18" s="23">
        <v>1.0832038033413898</v>
      </c>
      <c r="AEQ18" s="23">
        <v>1.0832038033413898</v>
      </c>
      <c r="AER18" s="23">
        <v>1.0832038033413898</v>
      </c>
      <c r="AES18" s="23">
        <v>1.0832038033413898</v>
      </c>
      <c r="AET18" s="23">
        <v>1.0832038033413898</v>
      </c>
      <c r="AEU18" s="23">
        <v>1.0832038033413898</v>
      </c>
      <c r="AEV18" s="23">
        <v>1.0832038033413898</v>
      </c>
      <c r="AEW18" s="23">
        <v>1.0832038033413898</v>
      </c>
      <c r="AEX18" s="23">
        <v>1.0832038033413898</v>
      </c>
      <c r="AEY18" s="23">
        <v>1.0832038033413898</v>
      </c>
      <c r="AEZ18" s="23">
        <v>1.0832038033413898</v>
      </c>
      <c r="AFA18" s="23">
        <v>1.0832038033413898</v>
      </c>
      <c r="AFB18" s="23">
        <v>1.0832038033413898</v>
      </c>
      <c r="AFC18" s="23">
        <v>1.0832038033413898</v>
      </c>
      <c r="AFD18" s="23">
        <v>1.0832038033413898</v>
      </c>
      <c r="AFE18" s="23">
        <v>1.0832038033413898</v>
      </c>
      <c r="AFF18" s="23">
        <v>1.0832038033413898</v>
      </c>
      <c r="AFG18" s="23">
        <v>1.0832038033413898</v>
      </c>
      <c r="AFH18" s="23">
        <v>1.0832038033413898</v>
      </c>
      <c r="AFI18" s="23">
        <v>1.0832038033413898</v>
      </c>
      <c r="AFJ18" s="23">
        <v>1.0832038033413898</v>
      </c>
      <c r="AFK18" s="23">
        <v>1.0832038033413898</v>
      </c>
      <c r="AFL18" s="23">
        <v>1.0832038033413898</v>
      </c>
      <c r="AFM18" s="23">
        <v>1.0832038033413898</v>
      </c>
    </row>
    <row r="19" spans="1:845">
      <c r="A19" s="23" t="s">
        <v>34</v>
      </c>
      <c r="B19" s="23">
        <f>Sectors!D7</f>
        <v>9.5488345675549674E-2</v>
      </c>
      <c r="C19" s="23">
        <f t="shared" ref="C19:C21" si="842">B19</f>
        <v>9.5488345675549674E-2</v>
      </c>
      <c r="D19" s="23">
        <f t="shared" si="841"/>
        <v>9.5488345675549674E-2</v>
      </c>
      <c r="F19" s="23">
        <v>9.5488345675549674E-2</v>
      </c>
      <c r="G19" s="23">
        <v>9.5488345675549674E-2</v>
      </c>
      <c r="H19" s="23">
        <v>9.5488345675549674E-2</v>
      </c>
      <c r="I19" s="23">
        <v>9.5488345675549674E-2</v>
      </c>
      <c r="J19" s="23">
        <v>9.5488345675549674E-2</v>
      </c>
      <c r="K19" s="23">
        <v>9.5488345675549674E-2</v>
      </c>
      <c r="L19" s="23">
        <v>9.5488345675549674E-2</v>
      </c>
      <c r="M19" s="23">
        <v>9.5488345675549674E-2</v>
      </c>
      <c r="N19" s="23">
        <v>9.5488345675549674E-2</v>
      </c>
      <c r="O19" s="23">
        <v>9.5488345675549674E-2</v>
      </c>
      <c r="P19" s="23">
        <v>9.5488345675549674E-2</v>
      </c>
      <c r="Q19" s="23">
        <v>9.5488345675549674E-2</v>
      </c>
      <c r="R19" s="23">
        <v>9.5488345675549674E-2</v>
      </c>
      <c r="S19" s="23">
        <v>9.5488345675549674E-2</v>
      </c>
      <c r="T19" s="23">
        <v>9.5488345675549674E-2</v>
      </c>
      <c r="U19" s="23">
        <v>9.5488345675549674E-2</v>
      </c>
      <c r="V19" s="23">
        <v>9.5488345675549674E-2</v>
      </c>
      <c r="W19" s="23">
        <v>9.5488345675549674E-2</v>
      </c>
      <c r="X19" s="23">
        <v>9.5488345675549674E-2</v>
      </c>
      <c r="Y19" s="23">
        <v>9.5488345675549674E-2</v>
      </c>
      <c r="Z19" s="23">
        <v>9.5488345675549674E-2</v>
      </c>
      <c r="AA19" s="23">
        <v>9.5488345675549674E-2</v>
      </c>
      <c r="AB19" s="23">
        <v>9.5488345675549674E-2</v>
      </c>
      <c r="AC19" s="23">
        <v>9.5488345675549674E-2</v>
      </c>
      <c r="AD19" s="23">
        <v>9.5488345675549674E-2</v>
      </c>
      <c r="AE19" s="23">
        <v>9.5488345675549674E-2</v>
      </c>
      <c r="AF19" s="23">
        <v>9.5488345675549674E-2</v>
      </c>
      <c r="AG19" s="23">
        <v>9.5488345675549674E-2</v>
      </c>
      <c r="AH19" s="23">
        <v>9.5488345675549674E-2</v>
      </c>
      <c r="AI19" s="23">
        <v>9.5488345675549674E-2</v>
      </c>
      <c r="AJ19" s="23">
        <v>9.5488345675549674E-2</v>
      </c>
      <c r="AK19" s="23">
        <v>9.5488345675549674E-2</v>
      </c>
      <c r="AL19" s="23">
        <v>9.5488345675549674E-2</v>
      </c>
      <c r="AM19" s="23">
        <v>9.5488345675549674E-2</v>
      </c>
      <c r="AN19" s="23">
        <v>9.5488345675549674E-2</v>
      </c>
      <c r="AO19" s="23">
        <v>9.5488345675549674E-2</v>
      </c>
      <c r="AP19" s="23">
        <v>9.5488345675549674E-2</v>
      </c>
      <c r="AQ19" s="23">
        <v>9.5488345675549674E-2</v>
      </c>
      <c r="AR19" s="23">
        <v>9.5488345675549674E-2</v>
      </c>
      <c r="AS19" s="23">
        <v>9.5488345675549674E-2</v>
      </c>
      <c r="AT19" s="23">
        <v>9.5488345675549674E-2</v>
      </c>
      <c r="AU19" s="23">
        <v>9.5488345675549674E-2</v>
      </c>
      <c r="AV19" s="23">
        <v>9.5488345675549674E-2</v>
      </c>
      <c r="AW19" s="23">
        <v>9.5488345675549674E-2</v>
      </c>
      <c r="AX19" s="23">
        <v>9.5488345675549674E-2</v>
      </c>
      <c r="AY19" s="23">
        <v>9.5488345675549674E-2</v>
      </c>
      <c r="AZ19" s="23">
        <v>9.5488345675549674E-2</v>
      </c>
      <c r="BA19" s="23">
        <v>9.5488345675549674E-2</v>
      </c>
      <c r="BB19" s="23">
        <v>9.5488345675549674E-2</v>
      </c>
      <c r="BC19" s="23">
        <v>9.5488345675549674E-2</v>
      </c>
      <c r="BD19" s="23">
        <v>9.5488345675549674E-2</v>
      </c>
      <c r="BE19" s="23">
        <v>9.5488345675549674E-2</v>
      </c>
      <c r="BF19" s="23">
        <v>9.5488345675549674E-2</v>
      </c>
      <c r="BG19" s="23">
        <v>9.5488345675549674E-2</v>
      </c>
      <c r="BH19" s="23">
        <v>9.5488345675549674E-2</v>
      </c>
      <c r="BI19" s="23">
        <v>9.5488345675549674E-2</v>
      </c>
      <c r="BJ19" s="23">
        <v>9.5488345675549674E-2</v>
      </c>
      <c r="BK19" s="23">
        <v>9.5488345675549674E-2</v>
      </c>
      <c r="BL19" s="23">
        <v>9.5488345675549674E-2</v>
      </c>
      <c r="BM19" s="23">
        <v>9.5488345675549674E-2</v>
      </c>
      <c r="BN19" s="23">
        <v>9.5488345675549674E-2</v>
      </c>
      <c r="BO19" s="23">
        <v>9.5488345675549674E-2</v>
      </c>
      <c r="BP19" s="23">
        <v>9.5488345675549674E-2</v>
      </c>
      <c r="BQ19" s="23">
        <v>9.5488345675549674E-2</v>
      </c>
      <c r="BR19" s="23">
        <v>9.5488345675549674E-2</v>
      </c>
      <c r="BS19" s="23">
        <v>9.5488345675549674E-2</v>
      </c>
      <c r="BT19" s="23">
        <v>9.5488345675549674E-2</v>
      </c>
      <c r="BU19" s="23">
        <v>9.5488345675549674E-2</v>
      </c>
      <c r="BV19" s="23">
        <v>9.5488345675549674E-2</v>
      </c>
      <c r="BW19" s="23">
        <v>9.5488345675549674E-2</v>
      </c>
      <c r="BX19" s="23">
        <v>9.5488345675549674E-2</v>
      </c>
      <c r="BY19" s="23">
        <v>9.5488345675549674E-2</v>
      </c>
      <c r="BZ19" s="23">
        <v>9.5488345675549674E-2</v>
      </c>
      <c r="CA19" s="23">
        <v>9.5488345675549674E-2</v>
      </c>
      <c r="CB19" s="23">
        <v>9.5488345675549674E-2</v>
      </c>
      <c r="CC19" s="23">
        <v>9.5488345675549674E-2</v>
      </c>
      <c r="CD19" s="23">
        <v>9.5488345675549674E-2</v>
      </c>
      <c r="CE19" s="23">
        <v>9.5488345675549674E-2</v>
      </c>
      <c r="CF19" s="23">
        <v>9.5488345675549674E-2</v>
      </c>
      <c r="CG19" s="23">
        <v>9.5488345675549674E-2</v>
      </c>
      <c r="CH19" s="23">
        <v>9.5488345675549674E-2</v>
      </c>
      <c r="CI19" s="23">
        <v>9.5488345675549674E-2</v>
      </c>
      <c r="CJ19" s="23">
        <v>9.5488345675549674E-2</v>
      </c>
      <c r="CK19" s="23">
        <v>9.5488345675549674E-2</v>
      </c>
      <c r="CL19" s="23">
        <v>9.5488345675549674E-2</v>
      </c>
      <c r="CM19" s="23">
        <v>9.5488345675549674E-2</v>
      </c>
      <c r="CN19" s="23">
        <v>9.5488345675549674E-2</v>
      </c>
      <c r="CO19" s="23">
        <v>9.5488345675549674E-2</v>
      </c>
      <c r="CP19" s="23">
        <v>9.5488345675549674E-2</v>
      </c>
      <c r="CQ19" s="23">
        <v>9.5488345675549674E-2</v>
      </c>
      <c r="CR19" s="23">
        <v>9.5488345675549674E-2</v>
      </c>
      <c r="CS19" s="23">
        <v>9.5488345675549674E-2</v>
      </c>
      <c r="CT19" s="23">
        <v>9.5488345675549674E-2</v>
      </c>
      <c r="CU19" s="23">
        <v>9.5488345675549674E-2</v>
      </c>
      <c r="CV19" s="23">
        <v>9.5488345675549674E-2</v>
      </c>
      <c r="CW19" s="23">
        <v>9.5488345675549674E-2</v>
      </c>
      <c r="CX19" s="23">
        <v>9.5488345675549674E-2</v>
      </c>
      <c r="CY19" s="23">
        <v>9.5488345675549674E-2</v>
      </c>
      <c r="CZ19" s="23">
        <v>9.5488345675549674E-2</v>
      </c>
      <c r="DA19" s="23">
        <v>9.5488345675549674E-2</v>
      </c>
      <c r="DB19" s="23">
        <v>9.5488345675549674E-2</v>
      </c>
      <c r="DC19" s="23">
        <v>9.5488345675549674E-2</v>
      </c>
      <c r="DD19" s="23">
        <v>9.5488345675549674E-2</v>
      </c>
      <c r="DE19" s="23">
        <v>9.5488345675549674E-2</v>
      </c>
      <c r="DF19" s="23">
        <v>9.5488345675549674E-2</v>
      </c>
      <c r="DG19" s="23">
        <v>9.5488345675549674E-2</v>
      </c>
      <c r="DH19" s="23">
        <v>9.5488345675549674E-2</v>
      </c>
      <c r="DI19" s="23">
        <v>9.5488345675549674E-2</v>
      </c>
      <c r="DJ19" s="23">
        <v>9.5488345675549674E-2</v>
      </c>
      <c r="DK19" s="23">
        <v>9.5488345675549674E-2</v>
      </c>
      <c r="DL19" s="23">
        <v>9.5488345675549674E-2</v>
      </c>
      <c r="DM19" s="23">
        <v>9.5488345675549674E-2</v>
      </c>
      <c r="DN19" s="23">
        <v>9.5488345675549674E-2</v>
      </c>
      <c r="DO19" s="23">
        <v>9.5488345675549674E-2</v>
      </c>
      <c r="DP19" s="23">
        <v>9.5488345675549674E-2</v>
      </c>
      <c r="DQ19" s="23">
        <v>9.5488345675549674E-2</v>
      </c>
      <c r="DR19" s="23">
        <v>9.5488345675549674E-2</v>
      </c>
      <c r="DS19" s="23">
        <v>9.5488345675549674E-2</v>
      </c>
      <c r="DT19" s="23">
        <v>9.5488345675549674E-2</v>
      </c>
      <c r="DU19" s="23">
        <v>9.5488345675549674E-2</v>
      </c>
      <c r="DV19" s="23">
        <v>9.5488345675549674E-2</v>
      </c>
      <c r="DW19" s="23">
        <v>9.5488345675549674E-2</v>
      </c>
      <c r="DX19" s="23">
        <v>9.5488345675549674E-2</v>
      </c>
      <c r="DY19" s="23">
        <v>9.5488345675549674E-2</v>
      </c>
      <c r="DZ19" s="23">
        <v>9.5488345675549674E-2</v>
      </c>
      <c r="EA19" s="23">
        <v>9.5488345675549674E-2</v>
      </c>
      <c r="EB19" s="23">
        <v>9.5488345675549674E-2</v>
      </c>
      <c r="EC19" s="23">
        <v>9.5488345675549674E-2</v>
      </c>
      <c r="ED19" s="23">
        <v>9.5488345675549674E-2</v>
      </c>
      <c r="EE19" s="23">
        <v>9.5488345675549674E-2</v>
      </c>
      <c r="EF19" s="23">
        <v>9.5488345675549674E-2</v>
      </c>
      <c r="EG19" s="23">
        <v>9.5488345675549674E-2</v>
      </c>
      <c r="EH19" s="23">
        <v>9.5488345675549674E-2</v>
      </c>
      <c r="EI19" s="23">
        <v>9.5488345675549674E-2</v>
      </c>
      <c r="EJ19" s="23">
        <v>9.5488345675549674E-2</v>
      </c>
      <c r="EK19" s="23">
        <v>9.5488345675549674E-2</v>
      </c>
      <c r="EL19" s="23">
        <v>9.5488345675549674E-2</v>
      </c>
      <c r="EM19" s="23">
        <v>9.5488345675549674E-2</v>
      </c>
      <c r="EN19" s="23">
        <v>9.5488345675549674E-2</v>
      </c>
      <c r="EO19" s="23">
        <v>9.5488345675549674E-2</v>
      </c>
      <c r="EP19" s="23">
        <v>9.5488345675549674E-2</v>
      </c>
      <c r="EQ19" s="23">
        <v>9.5488345675549674E-2</v>
      </c>
      <c r="ER19" s="23">
        <v>9.5488345675549674E-2</v>
      </c>
      <c r="ES19" s="23">
        <v>9.5488345675549674E-2</v>
      </c>
      <c r="ET19" s="23">
        <v>9.5488345675549674E-2</v>
      </c>
      <c r="EU19" s="23">
        <v>9.5488345675549674E-2</v>
      </c>
      <c r="EV19" s="23">
        <v>9.5488345675549674E-2</v>
      </c>
      <c r="EW19" s="23">
        <v>9.5488345675549674E-2</v>
      </c>
      <c r="EX19" s="23">
        <v>9.5488345675549674E-2</v>
      </c>
      <c r="EY19" s="23">
        <v>9.5488345675549674E-2</v>
      </c>
      <c r="EZ19" s="23">
        <v>9.5488345675549674E-2</v>
      </c>
      <c r="FA19" s="23">
        <v>9.5488345675549674E-2</v>
      </c>
      <c r="FB19" s="23">
        <v>9.5488345675549674E-2</v>
      </c>
      <c r="FC19" s="23">
        <v>9.5488345675549674E-2</v>
      </c>
      <c r="FD19" s="23">
        <v>9.5488345675549674E-2</v>
      </c>
      <c r="FE19" s="23">
        <v>9.5488345675549674E-2</v>
      </c>
      <c r="FF19" s="23">
        <v>9.5488345675549674E-2</v>
      </c>
      <c r="FG19" s="23">
        <v>9.5488345675549674E-2</v>
      </c>
      <c r="FH19" s="23">
        <v>9.5488345675549674E-2</v>
      </c>
      <c r="FI19" s="23">
        <v>9.5488345675549674E-2</v>
      </c>
      <c r="FJ19" s="23">
        <v>9.5488345675549674E-2</v>
      </c>
      <c r="FK19" s="23">
        <v>9.5488345675549674E-2</v>
      </c>
      <c r="FL19" s="23">
        <v>9.5488345675549674E-2</v>
      </c>
      <c r="FM19" s="23">
        <v>9.5488345675549674E-2</v>
      </c>
      <c r="FN19" s="23">
        <v>9.5488345675549674E-2</v>
      </c>
      <c r="FO19" s="23">
        <v>9.5488345675549674E-2</v>
      </c>
      <c r="FP19" s="23">
        <v>9.5488345675549674E-2</v>
      </c>
      <c r="FQ19" s="23">
        <v>9.5488345675549674E-2</v>
      </c>
      <c r="FR19" s="23">
        <v>9.5488345675549674E-2</v>
      </c>
      <c r="FS19" s="23">
        <v>9.5488345675549674E-2</v>
      </c>
      <c r="FT19" s="23">
        <v>9.5488345675549674E-2</v>
      </c>
      <c r="FU19" s="23">
        <v>9.5488345675549674E-2</v>
      </c>
      <c r="FV19" s="23">
        <v>9.5488345675549674E-2</v>
      </c>
      <c r="FW19" s="23">
        <v>9.5488345675549674E-2</v>
      </c>
      <c r="FX19" s="23">
        <v>9.5488345675549674E-2</v>
      </c>
      <c r="FY19" s="23">
        <v>9.5488345675549674E-2</v>
      </c>
      <c r="FZ19" s="23">
        <v>9.5488345675549674E-2</v>
      </c>
      <c r="GA19" s="23">
        <v>9.5488345675549674E-2</v>
      </c>
      <c r="GB19" s="23">
        <v>9.5488345675549674E-2</v>
      </c>
      <c r="GC19" s="23">
        <v>9.5488345675549674E-2</v>
      </c>
      <c r="GD19" s="23">
        <v>9.5488345675549674E-2</v>
      </c>
      <c r="GE19" s="23">
        <v>9.5488345675549674E-2</v>
      </c>
      <c r="GF19" s="23">
        <v>9.5488345675549674E-2</v>
      </c>
      <c r="GG19" s="23">
        <v>9.5488345675549674E-2</v>
      </c>
      <c r="GH19" s="23">
        <v>9.5488345675549674E-2</v>
      </c>
      <c r="GI19" s="23">
        <v>9.5488345675549674E-2</v>
      </c>
      <c r="GJ19" s="23">
        <v>9.5488345675549674E-2</v>
      </c>
      <c r="GK19" s="23">
        <v>9.5488345675549674E-2</v>
      </c>
      <c r="GL19" s="23">
        <v>9.5488345675549674E-2</v>
      </c>
      <c r="GM19" s="23">
        <v>9.5488345675549674E-2</v>
      </c>
      <c r="GN19" s="23">
        <v>9.5488345675549674E-2</v>
      </c>
      <c r="GO19" s="23">
        <v>9.5488345675549674E-2</v>
      </c>
      <c r="GP19" s="23">
        <v>9.5488345675549674E-2</v>
      </c>
      <c r="GQ19" s="23">
        <v>9.5488345675549674E-2</v>
      </c>
      <c r="GR19" s="23">
        <v>9.5488345675549674E-2</v>
      </c>
      <c r="GS19" s="23">
        <v>9.5488345675549674E-2</v>
      </c>
      <c r="GT19" s="23">
        <v>9.5488345675549674E-2</v>
      </c>
      <c r="GU19" s="23">
        <v>9.5488345675549674E-2</v>
      </c>
      <c r="GV19" s="23">
        <v>9.5488345675549674E-2</v>
      </c>
      <c r="GW19" s="23">
        <v>9.5488345675549674E-2</v>
      </c>
      <c r="GX19" s="23">
        <v>9.5488345675549674E-2</v>
      </c>
      <c r="GY19" s="23">
        <v>9.5488345675549674E-2</v>
      </c>
      <c r="GZ19" s="23">
        <v>9.5488345675549674E-2</v>
      </c>
      <c r="HA19" s="23">
        <v>9.5488345675549674E-2</v>
      </c>
      <c r="HB19" s="23">
        <v>9.5488345675549674E-2</v>
      </c>
      <c r="HC19" s="23">
        <v>9.5488345675549674E-2</v>
      </c>
      <c r="HD19" s="23">
        <v>9.5488345675549674E-2</v>
      </c>
      <c r="HE19" s="23">
        <v>9.5488345675549674E-2</v>
      </c>
      <c r="HF19" s="23">
        <v>9.5488345675549674E-2</v>
      </c>
      <c r="HG19" s="23">
        <v>9.5488345675549674E-2</v>
      </c>
      <c r="HH19" s="23">
        <v>9.5488345675549674E-2</v>
      </c>
      <c r="HI19" s="23">
        <v>9.5488345675549674E-2</v>
      </c>
      <c r="HJ19" s="23">
        <v>9.5488345675549674E-2</v>
      </c>
      <c r="HK19" s="23">
        <v>9.5488345675549674E-2</v>
      </c>
      <c r="HL19" s="23">
        <v>9.5488345675549674E-2</v>
      </c>
      <c r="HM19" s="23">
        <v>9.5488345675549674E-2</v>
      </c>
      <c r="HN19" s="23">
        <v>9.5488345675549674E-2</v>
      </c>
      <c r="HO19" s="23">
        <v>9.5488345675549674E-2</v>
      </c>
      <c r="HP19" s="23">
        <v>9.5488345675549674E-2</v>
      </c>
      <c r="HQ19" s="23">
        <v>9.5488345675549674E-2</v>
      </c>
      <c r="HR19" s="23">
        <v>9.5488345675549674E-2</v>
      </c>
      <c r="HS19" s="23">
        <v>9.5488345675549674E-2</v>
      </c>
      <c r="HT19" s="23">
        <v>9.5488345675549674E-2</v>
      </c>
      <c r="HU19" s="23">
        <v>9.5488345675549674E-2</v>
      </c>
      <c r="HV19" s="23">
        <v>9.5488345675549674E-2</v>
      </c>
      <c r="HW19" s="23">
        <v>9.5488345675549674E-2</v>
      </c>
      <c r="HX19" s="23">
        <v>9.5488345675549674E-2</v>
      </c>
      <c r="HY19" s="23">
        <v>9.5488345675549674E-2</v>
      </c>
      <c r="HZ19" s="23">
        <v>9.5488345675549674E-2</v>
      </c>
      <c r="IA19" s="23">
        <v>9.5488345675549674E-2</v>
      </c>
      <c r="IB19" s="23">
        <v>9.5488345675549674E-2</v>
      </c>
      <c r="IC19" s="23">
        <v>9.5488345675549674E-2</v>
      </c>
      <c r="ID19" s="23">
        <v>9.5488345675549674E-2</v>
      </c>
      <c r="IE19" s="23">
        <v>9.5488345675549674E-2</v>
      </c>
      <c r="IF19" s="23">
        <v>9.5488345675549674E-2</v>
      </c>
      <c r="IG19" s="23">
        <v>9.5488345675549674E-2</v>
      </c>
      <c r="IH19" s="23">
        <v>9.5488345675549674E-2</v>
      </c>
      <c r="II19" s="23">
        <v>9.5488345675549674E-2</v>
      </c>
      <c r="IJ19" s="23">
        <v>9.5488345675549674E-2</v>
      </c>
      <c r="IK19" s="23">
        <v>9.5488345675549674E-2</v>
      </c>
      <c r="IL19" s="23">
        <v>9.5488345675549674E-2</v>
      </c>
      <c r="IM19" s="23">
        <v>9.5488345675549674E-2</v>
      </c>
      <c r="IN19" s="23">
        <v>9.5488345675549674E-2</v>
      </c>
      <c r="IO19" s="23">
        <v>9.5488345675549674E-2</v>
      </c>
      <c r="IP19" s="23">
        <v>9.5488345675549674E-2</v>
      </c>
      <c r="IQ19" s="23">
        <v>9.5488345675549674E-2</v>
      </c>
      <c r="IR19" s="23">
        <v>9.5488345675549674E-2</v>
      </c>
      <c r="IS19" s="23">
        <v>9.5488345675549674E-2</v>
      </c>
      <c r="IT19" s="23">
        <v>9.5488345675549674E-2</v>
      </c>
      <c r="IU19" s="23">
        <v>9.5488345675549674E-2</v>
      </c>
      <c r="IV19" s="23">
        <v>9.5488345675549674E-2</v>
      </c>
      <c r="IW19" s="23">
        <v>9.5488345675549674E-2</v>
      </c>
      <c r="IX19" s="23">
        <v>9.5488345675549674E-2</v>
      </c>
      <c r="IY19" s="23">
        <v>9.5488345675549674E-2</v>
      </c>
      <c r="IZ19" s="23">
        <v>9.5488345675549674E-2</v>
      </c>
      <c r="JA19" s="23">
        <v>9.5488345675549674E-2</v>
      </c>
      <c r="JB19" s="23">
        <v>9.5488345675549674E-2</v>
      </c>
      <c r="JC19" s="23">
        <v>9.5488345675549674E-2</v>
      </c>
      <c r="JD19" s="23">
        <v>9.5488345675549674E-2</v>
      </c>
      <c r="JE19" s="23">
        <v>9.5488345675549674E-2</v>
      </c>
      <c r="JF19" s="23">
        <v>9.5488345675549674E-2</v>
      </c>
      <c r="JG19" s="23">
        <v>9.5488345675549674E-2</v>
      </c>
      <c r="JH19" s="23">
        <v>9.5488345675549674E-2</v>
      </c>
      <c r="JI19" s="23">
        <v>9.5488345675549674E-2</v>
      </c>
      <c r="JJ19" s="23">
        <v>9.5488345675549674E-2</v>
      </c>
      <c r="JK19" s="23">
        <v>9.5488345675549674E-2</v>
      </c>
      <c r="JL19" s="23">
        <v>9.5488345675549674E-2</v>
      </c>
      <c r="JM19" s="23">
        <v>9.5488345675549674E-2</v>
      </c>
      <c r="JN19" s="23">
        <v>9.5488345675549674E-2</v>
      </c>
      <c r="JO19" s="23">
        <v>9.5488345675549674E-2</v>
      </c>
      <c r="JP19" s="23">
        <v>9.5488345675549674E-2</v>
      </c>
      <c r="JQ19" s="23">
        <v>9.5488345675549674E-2</v>
      </c>
      <c r="JR19" s="23">
        <v>9.5488345675549674E-2</v>
      </c>
      <c r="JS19" s="23">
        <v>9.5488345675549674E-2</v>
      </c>
      <c r="JT19" s="23">
        <v>9.5488345675549674E-2</v>
      </c>
      <c r="JU19" s="23">
        <v>9.5488345675549674E-2</v>
      </c>
      <c r="JV19" s="23">
        <v>9.5488345675549674E-2</v>
      </c>
      <c r="JW19" s="23">
        <v>9.5488345675549674E-2</v>
      </c>
      <c r="JX19" s="23">
        <v>9.5488345675549674E-2</v>
      </c>
      <c r="JY19" s="23">
        <v>9.5488345675549674E-2</v>
      </c>
      <c r="JZ19" s="23">
        <v>9.5488345675549674E-2</v>
      </c>
      <c r="KA19" s="23">
        <v>9.5488345675549674E-2</v>
      </c>
      <c r="KB19" s="23">
        <v>9.5488345675549674E-2</v>
      </c>
      <c r="KC19" s="23">
        <v>9.5488345675549674E-2</v>
      </c>
      <c r="KD19" s="23">
        <v>9.5488345675549674E-2</v>
      </c>
      <c r="KE19" s="23">
        <v>9.5488345675549674E-2</v>
      </c>
      <c r="KF19" s="23">
        <v>9.5488345675549674E-2</v>
      </c>
      <c r="KG19" s="23">
        <v>9.5488345675549674E-2</v>
      </c>
      <c r="KH19" s="23">
        <v>9.5488345675549674E-2</v>
      </c>
      <c r="KI19" s="23">
        <v>9.5488345675549674E-2</v>
      </c>
      <c r="KJ19" s="23">
        <v>9.5488345675549674E-2</v>
      </c>
      <c r="KK19" s="23">
        <v>9.5488345675549674E-2</v>
      </c>
      <c r="KL19" s="23">
        <v>9.5488345675549674E-2</v>
      </c>
      <c r="KM19" s="23">
        <v>9.5488345675549674E-2</v>
      </c>
      <c r="KN19" s="23">
        <v>9.5488345675549674E-2</v>
      </c>
      <c r="KO19" s="23">
        <v>9.5488345675549674E-2</v>
      </c>
      <c r="KP19" s="23">
        <v>9.5488345675549674E-2</v>
      </c>
      <c r="KQ19" s="23">
        <v>9.5488345675549674E-2</v>
      </c>
      <c r="KR19" s="23">
        <v>9.5488345675549674E-2</v>
      </c>
      <c r="KS19" s="23">
        <v>9.5488345675549674E-2</v>
      </c>
      <c r="KT19" s="23">
        <v>9.5488345675549674E-2</v>
      </c>
      <c r="KU19" s="23">
        <v>9.5488345675549674E-2</v>
      </c>
      <c r="KV19" s="23">
        <v>9.5488345675549674E-2</v>
      </c>
      <c r="KW19" s="23">
        <v>9.5488345675549674E-2</v>
      </c>
      <c r="KX19" s="23">
        <v>9.5488345675549674E-2</v>
      </c>
      <c r="KY19" s="23">
        <v>9.5488345675549674E-2</v>
      </c>
      <c r="KZ19" s="23">
        <v>9.5488345675549674E-2</v>
      </c>
      <c r="LA19" s="23">
        <v>9.5488345675549674E-2</v>
      </c>
      <c r="LB19" s="23">
        <v>9.5488345675549674E-2</v>
      </c>
      <c r="LC19" s="23">
        <v>9.5488345675549674E-2</v>
      </c>
      <c r="LD19" s="23">
        <v>9.5488345675549674E-2</v>
      </c>
      <c r="LE19" s="23">
        <v>9.5488345675549674E-2</v>
      </c>
      <c r="LF19" s="23">
        <v>9.5488345675549674E-2</v>
      </c>
      <c r="LG19" s="23">
        <v>9.5488345675549674E-2</v>
      </c>
      <c r="LH19" s="23">
        <v>9.5488345675549674E-2</v>
      </c>
      <c r="LI19" s="23">
        <v>9.5488345675549674E-2</v>
      </c>
      <c r="LJ19" s="23">
        <v>9.5488345675549674E-2</v>
      </c>
      <c r="LK19" s="23">
        <v>9.5488345675549674E-2</v>
      </c>
      <c r="LL19" s="23">
        <v>9.5488345675549674E-2</v>
      </c>
      <c r="LM19" s="23">
        <v>9.5488345675549674E-2</v>
      </c>
      <c r="LN19" s="23">
        <v>9.5488345675549674E-2</v>
      </c>
      <c r="LO19" s="23">
        <v>9.5488345675549674E-2</v>
      </c>
      <c r="LP19" s="23">
        <v>9.5488345675549674E-2</v>
      </c>
      <c r="LQ19" s="23">
        <v>9.5488345675549674E-2</v>
      </c>
      <c r="LR19" s="23">
        <v>9.5488345675549674E-2</v>
      </c>
      <c r="LS19" s="23">
        <v>9.5488345675549674E-2</v>
      </c>
      <c r="LT19" s="23">
        <v>9.5488345675549674E-2</v>
      </c>
      <c r="LU19" s="23">
        <v>9.5488345675549674E-2</v>
      </c>
      <c r="LV19" s="23">
        <v>9.5488345675549674E-2</v>
      </c>
      <c r="LW19" s="23">
        <v>9.5488345675549674E-2</v>
      </c>
      <c r="LX19" s="23">
        <v>9.5488345675549674E-2</v>
      </c>
      <c r="LY19" s="23">
        <v>9.5488345675549674E-2</v>
      </c>
      <c r="LZ19" s="23">
        <v>9.5488345675549674E-2</v>
      </c>
      <c r="MA19" s="23">
        <v>9.5488345675549674E-2</v>
      </c>
      <c r="MB19" s="23">
        <v>9.5488345675549674E-2</v>
      </c>
      <c r="MC19" s="23">
        <v>9.5488345675549674E-2</v>
      </c>
      <c r="MD19" s="23">
        <v>9.5488345675549674E-2</v>
      </c>
      <c r="ME19" s="23">
        <v>9.5488345675549674E-2</v>
      </c>
      <c r="MF19" s="23">
        <v>9.5488345675549674E-2</v>
      </c>
      <c r="MG19" s="23">
        <v>9.5488345675549674E-2</v>
      </c>
      <c r="MH19" s="23">
        <v>9.5488345675549674E-2</v>
      </c>
      <c r="MI19" s="23">
        <v>9.5488345675549674E-2</v>
      </c>
      <c r="MJ19" s="23">
        <v>9.5488345675549674E-2</v>
      </c>
      <c r="MK19" s="23">
        <v>9.5488345675549674E-2</v>
      </c>
      <c r="ML19" s="23">
        <v>9.5488345675549674E-2</v>
      </c>
      <c r="MM19" s="23">
        <v>9.5488345675549674E-2</v>
      </c>
      <c r="MN19" s="23">
        <v>9.5488345675549674E-2</v>
      </c>
      <c r="MO19" s="23">
        <v>9.5488345675549674E-2</v>
      </c>
      <c r="MP19" s="23">
        <v>9.5488345675549674E-2</v>
      </c>
      <c r="MQ19" s="23">
        <v>9.5488345675549674E-2</v>
      </c>
      <c r="MR19" s="23">
        <v>9.5488345675549674E-2</v>
      </c>
      <c r="MS19" s="23">
        <v>9.5488345675549674E-2</v>
      </c>
      <c r="MT19" s="23">
        <v>9.5488345675549674E-2</v>
      </c>
      <c r="MU19" s="23">
        <v>9.5488345675549674E-2</v>
      </c>
      <c r="MV19" s="23">
        <v>9.5488345675549674E-2</v>
      </c>
      <c r="MW19" s="23">
        <v>9.5488345675549674E-2</v>
      </c>
      <c r="MX19" s="23">
        <v>9.5488345675549674E-2</v>
      </c>
      <c r="MY19" s="23">
        <v>9.5488345675549674E-2</v>
      </c>
      <c r="MZ19" s="23">
        <v>9.5488345675549674E-2</v>
      </c>
      <c r="NA19" s="23">
        <v>9.5488345675549674E-2</v>
      </c>
      <c r="NB19" s="23">
        <v>0.13333209789046391</v>
      </c>
      <c r="NC19" s="23">
        <v>0.13333209789046391</v>
      </c>
      <c r="ND19" s="23">
        <v>0.13333209789046391</v>
      </c>
      <c r="NE19" s="23">
        <v>0.13333209789046391</v>
      </c>
      <c r="NF19" s="23">
        <v>0.13333209789046391</v>
      </c>
      <c r="NG19" s="23">
        <v>0.13333209789046391</v>
      </c>
      <c r="NH19" s="23">
        <v>0.13333209789046391</v>
      </c>
      <c r="NI19" s="23">
        <v>0.13333209789046391</v>
      </c>
      <c r="NJ19" s="23">
        <v>0.13333209789046391</v>
      </c>
      <c r="NK19" s="23">
        <v>0.13333209789046391</v>
      </c>
      <c r="NL19" s="23">
        <v>0.13333209789046391</v>
      </c>
      <c r="NM19" s="23">
        <v>0.13333209789046391</v>
      </c>
      <c r="NN19" s="23">
        <v>0.13333209789046391</v>
      </c>
      <c r="NO19" s="23">
        <v>0.13333209789046391</v>
      </c>
      <c r="NP19" s="23">
        <v>0.13333209789046391</v>
      </c>
      <c r="NQ19" s="23">
        <v>0.13333209789046391</v>
      </c>
      <c r="NR19" s="23">
        <v>0.13333209789046391</v>
      </c>
      <c r="NS19" s="23">
        <v>0.13333209789046391</v>
      </c>
      <c r="NT19" s="23">
        <v>0.13333209789046391</v>
      </c>
      <c r="NU19" s="23">
        <v>0.13333209789046391</v>
      </c>
      <c r="NV19" s="23">
        <v>0.13333209789046391</v>
      </c>
      <c r="NW19" s="23">
        <v>0.13333209789046391</v>
      </c>
      <c r="NX19" s="23">
        <v>0.13333209789046391</v>
      </c>
      <c r="NY19" s="23">
        <v>0.13333209789046391</v>
      </c>
      <c r="NZ19" s="23">
        <v>0.13333209789046391</v>
      </c>
      <c r="OA19" s="23">
        <v>0.13333209789046391</v>
      </c>
      <c r="OB19" s="23">
        <v>0.13333209789046391</v>
      </c>
      <c r="OC19" s="23">
        <v>0.13333209789046391</v>
      </c>
      <c r="OD19" s="23">
        <v>0.13333209789046391</v>
      </c>
      <c r="OE19" s="23">
        <v>0.13333209789046391</v>
      </c>
      <c r="OF19" s="23">
        <v>0.13333209789046391</v>
      </c>
      <c r="OG19" s="23">
        <v>0.13333209789046391</v>
      </c>
      <c r="OH19" s="23">
        <v>0.13333209789046391</v>
      </c>
      <c r="OI19" s="23">
        <v>0.13333209789046391</v>
      </c>
      <c r="OJ19" s="23">
        <v>0.13333209789046391</v>
      </c>
      <c r="OK19" s="23">
        <v>0.13333209789046391</v>
      </c>
      <c r="OL19" s="23">
        <v>0.13333209789046391</v>
      </c>
      <c r="OM19" s="23">
        <v>0.13333209789046391</v>
      </c>
      <c r="ON19" s="23">
        <v>0.13333209789046391</v>
      </c>
      <c r="OO19" s="23">
        <v>0.13333209789046391</v>
      </c>
      <c r="OP19" s="23">
        <v>0.13333209789046391</v>
      </c>
      <c r="OQ19" s="23">
        <v>0.13333209789046391</v>
      </c>
      <c r="OR19" s="23">
        <v>0.13333209789046391</v>
      </c>
      <c r="OS19" s="23">
        <v>0.13333209789046391</v>
      </c>
      <c r="OT19" s="23">
        <v>0.13333209789046391</v>
      </c>
      <c r="OU19" s="23">
        <v>0.13333209789046391</v>
      </c>
      <c r="OV19" s="23">
        <v>0.13333209789046391</v>
      </c>
      <c r="OW19" s="23">
        <v>0.13333209789046391</v>
      </c>
      <c r="OX19" s="23">
        <v>0.13333209789046391</v>
      </c>
      <c r="OY19" s="23">
        <v>0.13333209789046391</v>
      </c>
      <c r="OZ19" s="23">
        <v>0.13333209789046391</v>
      </c>
      <c r="PA19" s="23">
        <v>0.13333209789046391</v>
      </c>
      <c r="PB19" s="23">
        <v>0.13333209789046391</v>
      </c>
      <c r="PC19" s="23">
        <v>0.13333209789046391</v>
      </c>
      <c r="PD19" s="23">
        <v>0.13333209789046391</v>
      </c>
      <c r="PE19" s="23">
        <v>0.13333209789046391</v>
      </c>
      <c r="PF19" s="23">
        <v>0.13333209789046391</v>
      </c>
      <c r="PG19" s="23">
        <v>0.13333209789046391</v>
      </c>
      <c r="PH19" s="23">
        <v>0.13333209789046391</v>
      </c>
      <c r="PI19" s="23">
        <v>0.13333209789046391</v>
      </c>
      <c r="PJ19" s="23">
        <v>0.13333209789046391</v>
      </c>
      <c r="PK19" s="23">
        <v>0.13333209789046391</v>
      </c>
      <c r="PL19" s="23">
        <v>0.13333209789046391</v>
      </c>
      <c r="PM19" s="23">
        <v>0.13333209789046391</v>
      </c>
      <c r="PN19" s="23">
        <v>0.13333209789046391</v>
      </c>
      <c r="PO19" s="23">
        <v>0.13333209789046391</v>
      </c>
      <c r="PP19" s="23">
        <v>0.13333209789046391</v>
      </c>
      <c r="PQ19" s="23">
        <v>0.13333209789046391</v>
      </c>
      <c r="PR19" s="23">
        <v>0.13333209789046391</v>
      </c>
      <c r="PS19" s="23">
        <v>0.13333209789046391</v>
      </c>
      <c r="PT19" s="23">
        <v>0.13333209789046391</v>
      </c>
      <c r="PU19" s="23">
        <v>0.13333209789046391</v>
      </c>
      <c r="PV19" s="23">
        <v>0.13333209789046391</v>
      </c>
      <c r="PW19" s="23">
        <v>0.13333209789046391</v>
      </c>
      <c r="PX19" s="23">
        <v>0.13333209789046391</v>
      </c>
      <c r="PY19" s="23">
        <v>0.13333209789046391</v>
      </c>
      <c r="PZ19" s="23">
        <v>0.13333209789046391</v>
      </c>
      <c r="QA19" s="23">
        <v>0.13333209789046391</v>
      </c>
      <c r="QB19" s="23">
        <v>0.13333209789046391</v>
      </c>
      <c r="QC19" s="23">
        <v>0.13333209789046391</v>
      </c>
      <c r="QD19" s="23">
        <v>0.13333209789046391</v>
      </c>
      <c r="QE19" s="23">
        <v>0.13333209789046391</v>
      </c>
      <c r="QF19" s="23">
        <v>0.13333209789046391</v>
      </c>
      <c r="QG19" s="23">
        <v>0.13333209789046391</v>
      </c>
      <c r="QH19" s="23">
        <v>0.13333209789046391</v>
      </c>
      <c r="QI19" s="23">
        <v>0.13333209789046391</v>
      </c>
      <c r="QJ19" s="23">
        <v>0.13333209789046391</v>
      </c>
      <c r="QK19" s="23">
        <v>0.13333209789046391</v>
      </c>
      <c r="QL19" s="23">
        <v>0.13333209789046391</v>
      </c>
      <c r="QM19" s="23">
        <v>0.13333209789046391</v>
      </c>
      <c r="QN19" s="23">
        <v>0.13333209789046391</v>
      </c>
      <c r="QO19" s="23">
        <v>0.13333209789046391</v>
      </c>
      <c r="QP19" s="23">
        <v>0.13333209789046391</v>
      </c>
      <c r="QQ19" s="23">
        <v>0.13333209789046391</v>
      </c>
      <c r="QR19" s="23">
        <v>0.13333209789046391</v>
      </c>
      <c r="QS19" s="23">
        <v>0.13333209789046391</v>
      </c>
      <c r="QT19" s="23">
        <v>0.13333209789046391</v>
      </c>
      <c r="QU19" s="23">
        <v>0.13333209789046391</v>
      </c>
      <c r="QV19" s="23">
        <v>0.13333209789046391</v>
      </c>
      <c r="QW19" s="23">
        <v>0.13333209789046391</v>
      </c>
      <c r="QX19" s="23">
        <v>0.13333209789046391</v>
      </c>
      <c r="QY19" s="23">
        <v>0.13333209789046391</v>
      </c>
      <c r="QZ19" s="23">
        <v>0.13333209789046391</v>
      </c>
      <c r="RA19" s="23">
        <v>0.13333209789046391</v>
      </c>
      <c r="RB19" s="23">
        <v>0.13333209789046391</v>
      </c>
      <c r="RC19" s="23">
        <v>0.13333209789046391</v>
      </c>
      <c r="RD19" s="23">
        <v>0.13333209789046391</v>
      </c>
      <c r="RE19" s="23">
        <v>0.13333209789046391</v>
      </c>
      <c r="RF19" s="23">
        <v>0.13333209789046391</v>
      </c>
      <c r="RG19" s="23">
        <v>0.13333209789046391</v>
      </c>
      <c r="RH19" s="23">
        <v>0.13333209789046391</v>
      </c>
      <c r="RI19" s="23">
        <v>0.13333209789046391</v>
      </c>
      <c r="RJ19" s="23">
        <v>0.13333209789046391</v>
      </c>
      <c r="RK19" s="23">
        <v>0.13333209789046391</v>
      </c>
      <c r="RL19" s="23">
        <v>0.13333209789046391</v>
      </c>
      <c r="RM19" s="23">
        <v>0.13333209789046391</v>
      </c>
      <c r="RN19" s="23">
        <v>0.13333209789046391</v>
      </c>
      <c r="RO19" s="23">
        <v>0.13333209789046391</v>
      </c>
      <c r="RP19" s="23">
        <v>0.13333209789046391</v>
      </c>
      <c r="RQ19" s="23">
        <v>0.13333209789046391</v>
      </c>
      <c r="RR19" s="23">
        <v>9.0127361530238828E-2</v>
      </c>
      <c r="RS19" s="23">
        <v>9.0127361530238828E-2</v>
      </c>
      <c r="RT19" s="23">
        <v>9.0127361530238828E-2</v>
      </c>
      <c r="RU19" s="23">
        <v>9.0127361530238828E-2</v>
      </c>
      <c r="RV19" s="23">
        <v>9.0127361530238828E-2</v>
      </c>
      <c r="RW19" s="23">
        <v>9.0127361530238828E-2</v>
      </c>
      <c r="RX19" s="23">
        <v>9.0127361530238828E-2</v>
      </c>
      <c r="RY19" s="23">
        <v>9.0127361530238828E-2</v>
      </c>
      <c r="RZ19" s="23">
        <v>9.0127361530238828E-2</v>
      </c>
      <c r="SA19" s="23">
        <v>9.0127361530238828E-2</v>
      </c>
      <c r="SB19" s="23">
        <v>9.0127361530238828E-2</v>
      </c>
      <c r="SC19" s="23">
        <v>9.0127361530238828E-2</v>
      </c>
      <c r="SD19" s="23">
        <v>9.0127361530238828E-2</v>
      </c>
      <c r="SE19" s="23">
        <v>9.0127361530238828E-2</v>
      </c>
      <c r="SF19" s="23">
        <v>9.0127361530238828E-2</v>
      </c>
      <c r="SG19" s="23">
        <v>9.0127361530238828E-2</v>
      </c>
      <c r="SH19" s="23">
        <v>9.0127361530238828E-2</v>
      </c>
      <c r="SI19" s="23">
        <v>9.0127361530238828E-2</v>
      </c>
      <c r="SJ19" s="23">
        <v>9.0127361530238828E-2</v>
      </c>
      <c r="SK19" s="23">
        <v>9.0127361530238828E-2</v>
      </c>
      <c r="SL19" s="23">
        <v>9.0127361530238828E-2</v>
      </c>
      <c r="SM19" s="23">
        <v>9.0127361530238828E-2</v>
      </c>
      <c r="SN19" s="23">
        <v>9.0127361530238828E-2</v>
      </c>
      <c r="SO19" s="23">
        <v>9.0127361530238828E-2</v>
      </c>
      <c r="SP19" s="23">
        <v>9.0127361530238828E-2</v>
      </c>
      <c r="SQ19" s="23">
        <v>9.0127361530238828E-2</v>
      </c>
      <c r="SR19" s="23">
        <v>9.0127361530238828E-2</v>
      </c>
      <c r="SS19" s="23">
        <v>9.0127361530238828E-2</v>
      </c>
      <c r="ST19" s="23">
        <v>9.0127361530238828E-2</v>
      </c>
      <c r="SU19" s="23">
        <v>9.0127361530238828E-2</v>
      </c>
      <c r="SV19" s="23">
        <v>9.0127361530238828E-2</v>
      </c>
      <c r="SW19" s="23">
        <v>9.0127361530238828E-2</v>
      </c>
      <c r="SX19" s="23">
        <v>9.0127361530238828E-2</v>
      </c>
      <c r="SY19" s="23">
        <v>9.0127361530238828E-2</v>
      </c>
      <c r="SZ19" s="23">
        <v>9.0127361530238828E-2</v>
      </c>
      <c r="TA19" s="23">
        <v>9.0127361530238828E-2</v>
      </c>
      <c r="TB19" s="23">
        <v>9.0127361530238828E-2</v>
      </c>
      <c r="TC19" s="23">
        <v>9.0127361530238828E-2</v>
      </c>
      <c r="TD19" s="23">
        <v>9.0127361530238828E-2</v>
      </c>
      <c r="TE19" s="23">
        <v>9.0127361530238828E-2</v>
      </c>
      <c r="TF19" s="23">
        <v>9.0127361530238828E-2</v>
      </c>
      <c r="TG19" s="23">
        <v>9.0127361530238828E-2</v>
      </c>
      <c r="TH19" s="23">
        <v>9.0127361530238828E-2</v>
      </c>
      <c r="TI19" s="23">
        <v>9.0127361530238828E-2</v>
      </c>
      <c r="TJ19" s="23">
        <v>9.0127361530238828E-2</v>
      </c>
      <c r="TK19" s="23">
        <v>9.0127361530238828E-2</v>
      </c>
      <c r="TL19" s="23">
        <v>9.0127361530238828E-2</v>
      </c>
      <c r="TM19" s="23">
        <v>9.0127361530238828E-2</v>
      </c>
      <c r="TN19" s="23">
        <v>9.0127361530238828E-2</v>
      </c>
      <c r="TO19" s="23">
        <v>9.0127361530238828E-2</v>
      </c>
      <c r="TP19" s="23">
        <v>9.0127361530238828E-2</v>
      </c>
      <c r="TQ19" s="23">
        <v>9.0127361530238828E-2</v>
      </c>
      <c r="TR19" s="23">
        <v>9.0127361530238828E-2</v>
      </c>
      <c r="TS19" s="23">
        <v>9.0127361530238828E-2</v>
      </c>
      <c r="TT19" s="23">
        <v>9.0127361530238828E-2</v>
      </c>
      <c r="TU19" s="23">
        <v>9.0127361530238828E-2</v>
      </c>
      <c r="TV19" s="23">
        <v>9.0127361530238828E-2</v>
      </c>
      <c r="TW19" s="23">
        <v>9.0127361530238828E-2</v>
      </c>
      <c r="TX19" s="23">
        <v>9.0127361530238828E-2</v>
      </c>
      <c r="TY19" s="23">
        <v>9.0127361530238828E-2</v>
      </c>
      <c r="TZ19" s="23">
        <v>9.0127361530238828E-2</v>
      </c>
      <c r="UA19" s="23">
        <v>9.0127361530238828E-2</v>
      </c>
      <c r="UB19" s="23">
        <v>9.0127361530238828E-2</v>
      </c>
      <c r="UC19" s="23">
        <v>9.0127361530238828E-2</v>
      </c>
      <c r="UD19" s="23">
        <v>9.0127361530238828E-2</v>
      </c>
      <c r="UE19" s="23">
        <v>9.0127361530238828E-2</v>
      </c>
      <c r="UF19" s="23">
        <v>9.0127361530238828E-2</v>
      </c>
      <c r="UG19" s="23">
        <v>9.0127361530238828E-2</v>
      </c>
      <c r="UH19" s="23">
        <v>9.0127361530238828E-2</v>
      </c>
      <c r="UI19" s="23">
        <v>9.0127361530238828E-2</v>
      </c>
      <c r="UJ19" s="23">
        <v>9.0127361530238828E-2</v>
      </c>
      <c r="UK19" s="23">
        <v>9.0127361530238828E-2</v>
      </c>
      <c r="UL19" s="23">
        <v>9.0127361530238828E-2</v>
      </c>
      <c r="UM19" s="23">
        <v>9.0127361530238828E-2</v>
      </c>
      <c r="UN19" s="23">
        <v>9.0127361530238828E-2</v>
      </c>
      <c r="UO19" s="23">
        <v>9.0127361530238828E-2</v>
      </c>
      <c r="UP19" s="23">
        <v>9.0127361530238828E-2</v>
      </c>
      <c r="UQ19" s="23">
        <v>9.0127361530238828E-2</v>
      </c>
      <c r="UR19" s="23">
        <v>9.0127361530238828E-2</v>
      </c>
      <c r="US19" s="23">
        <v>9.0127361530238828E-2</v>
      </c>
      <c r="UT19" s="23">
        <v>9.0127361530238828E-2</v>
      </c>
      <c r="UU19" s="23">
        <v>9.0127361530238828E-2</v>
      </c>
      <c r="UV19" s="23">
        <v>9.0127361530238828E-2</v>
      </c>
      <c r="UW19" s="23">
        <v>9.0127361530238828E-2</v>
      </c>
      <c r="UX19" s="23">
        <v>9.0127361530238828E-2</v>
      </c>
      <c r="UY19" s="23">
        <v>9.0127361530238828E-2</v>
      </c>
      <c r="UZ19" s="23">
        <v>9.0127361530238828E-2</v>
      </c>
      <c r="VA19" s="23">
        <v>9.0127361530238828E-2</v>
      </c>
      <c r="VB19" s="23">
        <v>9.0127361530238828E-2</v>
      </c>
      <c r="VC19" s="23">
        <v>9.0127361530238828E-2</v>
      </c>
      <c r="VD19" s="23">
        <v>9.0127361530238828E-2</v>
      </c>
      <c r="VE19" s="23">
        <v>9.0127361530238828E-2</v>
      </c>
      <c r="VF19" s="23">
        <v>9.0127361530238828E-2</v>
      </c>
      <c r="VG19" s="23">
        <v>9.0127361530238828E-2</v>
      </c>
      <c r="VH19" s="23">
        <v>9.0127361530238828E-2</v>
      </c>
      <c r="VI19" s="23">
        <v>9.0127361530238828E-2</v>
      </c>
      <c r="VJ19" s="23">
        <v>9.0127361530238828E-2</v>
      </c>
      <c r="VK19" s="23">
        <v>9.0127361530238828E-2</v>
      </c>
      <c r="VL19" s="23">
        <v>9.0127361530238828E-2</v>
      </c>
      <c r="VM19" s="23">
        <v>9.0127361530238828E-2</v>
      </c>
      <c r="VN19" s="23">
        <v>9.0127361530238828E-2</v>
      </c>
      <c r="VO19" s="23">
        <v>9.0127361530238828E-2</v>
      </c>
      <c r="VP19" s="23">
        <v>9.0127361530238828E-2</v>
      </c>
      <c r="VQ19" s="23">
        <v>9.0127361530238828E-2</v>
      </c>
      <c r="VR19" s="23">
        <v>9.0127361530238828E-2</v>
      </c>
      <c r="VS19" s="23">
        <v>9.0127361530238828E-2</v>
      </c>
      <c r="VT19" s="23">
        <v>9.0127361530238828E-2</v>
      </c>
      <c r="VU19" s="23">
        <v>9.0127361530238828E-2</v>
      </c>
      <c r="VV19" s="23">
        <v>9.0127361530238828E-2</v>
      </c>
      <c r="VW19" s="23">
        <v>9.0127361530238828E-2</v>
      </c>
      <c r="VX19" s="23">
        <v>9.0127361530238828E-2</v>
      </c>
      <c r="VY19" s="23">
        <v>9.0127361530238828E-2</v>
      </c>
      <c r="VZ19" s="23">
        <v>9.0127361530238828E-2</v>
      </c>
      <c r="WA19" s="23">
        <v>9.0127361530238828E-2</v>
      </c>
      <c r="WB19" s="23">
        <v>9.0127361530238828E-2</v>
      </c>
      <c r="WC19" s="23">
        <v>9.0127361530238828E-2</v>
      </c>
      <c r="WD19" s="23">
        <v>9.0127361530238828E-2</v>
      </c>
      <c r="WE19" s="23">
        <v>9.0127361530238828E-2</v>
      </c>
      <c r="WF19" s="23">
        <v>9.0127361530238828E-2</v>
      </c>
      <c r="WG19" s="23">
        <v>9.0127361530238828E-2</v>
      </c>
      <c r="WH19" s="23">
        <v>9.9060288930263959E-2</v>
      </c>
      <c r="WI19" s="23">
        <v>9.9060288930263959E-2</v>
      </c>
      <c r="WJ19" s="23">
        <v>9.9060288930263959E-2</v>
      </c>
      <c r="WK19" s="23">
        <v>9.9060288930263959E-2</v>
      </c>
      <c r="WL19" s="23">
        <v>9.9060288930263959E-2</v>
      </c>
      <c r="WM19" s="23">
        <v>9.9060288930263959E-2</v>
      </c>
      <c r="WN19" s="23">
        <v>9.9060288930263959E-2</v>
      </c>
      <c r="WO19" s="23">
        <v>9.9060288930263959E-2</v>
      </c>
      <c r="WP19" s="23">
        <v>9.9060288930263959E-2</v>
      </c>
      <c r="WQ19" s="23">
        <v>9.9060288930263959E-2</v>
      </c>
      <c r="WR19" s="23">
        <v>9.9060288930263959E-2</v>
      </c>
      <c r="WS19" s="23">
        <v>9.9060288930263959E-2</v>
      </c>
      <c r="WT19" s="23">
        <v>9.9060288930263959E-2</v>
      </c>
      <c r="WU19" s="23">
        <v>9.9060288930263959E-2</v>
      </c>
      <c r="WV19" s="23">
        <v>9.9060288930263959E-2</v>
      </c>
      <c r="WW19" s="23">
        <v>9.9060288930263959E-2</v>
      </c>
      <c r="WX19" s="23">
        <v>9.9060288930263959E-2</v>
      </c>
      <c r="WY19" s="23">
        <v>9.9060288930263959E-2</v>
      </c>
      <c r="WZ19" s="23">
        <v>9.9060288930263959E-2</v>
      </c>
      <c r="XA19" s="23">
        <v>9.9060288930263959E-2</v>
      </c>
      <c r="XB19" s="23">
        <v>9.9060288930263959E-2</v>
      </c>
      <c r="XC19" s="23">
        <v>9.9060288930263959E-2</v>
      </c>
      <c r="XD19" s="23">
        <v>9.9060288930263959E-2</v>
      </c>
      <c r="XE19" s="23">
        <v>9.9060288930263959E-2</v>
      </c>
      <c r="XF19" s="23">
        <v>9.9060288930263959E-2</v>
      </c>
      <c r="XG19" s="23">
        <v>9.9060288930263959E-2</v>
      </c>
      <c r="XH19" s="23">
        <v>9.9060288930263959E-2</v>
      </c>
      <c r="XI19" s="23">
        <v>9.9060288930263959E-2</v>
      </c>
      <c r="XJ19" s="23">
        <v>9.9060288930263959E-2</v>
      </c>
      <c r="XK19" s="23">
        <v>9.9060288930263959E-2</v>
      </c>
      <c r="XL19" s="23">
        <v>9.9060288930263959E-2</v>
      </c>
      <c r="XM19" s="23">
        <v>9.9060288930263959E-2</v>
      </c>
      <c r="XN19" s="23">
        <v>9.9060288930263959E-2</v>
      </c>
      <c r="XO19" s="23">
        <v>9.9060288930263959E-2</v>
      </c>
      <c r="XP19" s="23">
        <v>9.9060288930263959E-2</v>
      </c>
      <c r="XQ19" s="23">
        <v>9.9060288930263959E-2</v>
      </c>
      <c r="XR19" s="23">
        <v>9.9060288930263959E-2</v>
      </c>
      <c r="XS19" s="23">
        <v>9.9060288930263959E-2</v>
      </c>
      <c r="XT19" s="23">
        <v>9.9060288930263959E-2</v>
      </c>
      <c r="XU19" s="23">
        <v>9.9060288930263959E-2</v>
      </c>
      <c r="XV19" s="23">
        <v>9.9060288930263959E-2</v>
      </c>
      <c r="XW19" s="23">
        <v>9.9060288930263959E-2</v>
      </c>
      <c r="XX19" s="23">
        <v>9.9060288930263959E-2</v>
      </c>
      <c r="XY19" s="23">
        <v>9.9060288930263959E-2</v>
      </c>
      <c r="XZ19" s="23">
        <v>9.9060288930263959E-2</v>
      </c>
      <c r="YA19" s="23">
        <v>9.9060288930263959E-2</v>
      </c>
      <c r="YB19" s="23">
        <v>9.9060288930263959E-2</v>
      </c>
      <c r="YC19" s="23">
        <v>9.9060288930263959E-2</v>
      </c>
      <c r="YD19" s="23">
        <v>9.9060288930263959E-2</v>
      </c>
      <c r="YE19" s="23">
        <v>9.9060288930263959E-2</v>
      </c>
      <c r="YF19" s="23">
        <v>9.9060288930263959E-2</v>
      </c>
      <c r="YG19" s="23">
        <v>9.9060288930263959E-2</v>
      </c>
      <c r="YH19" s="23">
        <v>9.9060288930263959E-2</v>
      </c>
      <c r="YI19" s="23">
        <v>9.9060288930263959E-2</v>
      </c>
      <c r="YJ19" s="23">
        <v>9.9060288930263959E-2</v>
      </c>
      <c r="YK19" s="23">
        <v>9.9060288930263959E-2</v>
      </c>
      <c r="YL19" s="23">
        <v>9.9060288930263959E-2</v>
      </c>
      <c r="YM19" s="23">
        <v>9.9060288930263959E-2</v>
      </c>
      <c r="YN19" s="23">
        <v>9.9060288930263959E-2</v>
      </c>
      <c r="YO19" s="23">
        <v>9.9060288930263959E-2</v>
      </c>
      <c r="YP19" s="23">
        <v>9.9060288930263959E-2</v>
      </c>
      <c r="YQ19" s="23">
        <v>9.9060288930263959E-2</v>
      </c>
      <c r="YR19" s="23">
        <v>9.9060288930263959E-2</v>
      </c>
      <c r="YS19" s="23">
        <v>9.9060288930263959E-2</v>
      </c>
      <c r="YT19" s="23">
        <v>9.9060288930263959E-2</v>
      </c>
      <c r="YU19" s="23">
        <v>9.9060288930263959E-2</v>
      </c>
      <c r="YV19" s="23">
        <v>9.9060288930263959E-2</v>
      </c>
      <c r="YW19" s="23">
        <v>9.9060288930263959E-2</v>
      </c>
      <c r="YX19" s="23">
        <v>9.9060288930263959E-2</v>
      </c>
      <c r="YY19" s="23">
        <v>9.9060288930263959E-2</v>
      </c>
      <c r="YZ19" s="23">
        <v>9.9060288930263959E-2</v>
      </c>
      <c r="ZA19" s="23">
        <v>9.9060288930263959E-2</v>
      </c>
      <c r="ZB19" s="23">
        <v>9.9060288930263959E-2</v>
      </c>
      <c r="ZC19" s="23">
        <v>9.9060288930263959E-2</v>
      </c>
      <c r="ZD19" s="23">
        <v>9.9060288930263959E-2</v>
      </c>
      <c r="ZE19" s="23">
        <v>9.9060288930263959E-2</v>
      </c>
      <c r="ZF19" s="23">
        <v>9.9060288930263959E-2</v>
      </c>
      <c r="ZG19" s="23">
        <v>9.9060288930263959E-2</v>
      </c>
      <c r="ZH19" s="23">
        <v>9.9060288930263959E-2</v>
      </c>
      <c r="ZI19" s="23">
        <v>9.9060288930263959E-2</v>
      </c>
      <c r="ZJ19" s="23">
        <v>9.9060288930263959E-2</v>
      </c>
      <c r="ZK19" s="23">
        <v>9.9060288930263959E-2</v>
      </c>
      <c r="ZL19" s="23">
        <v>9.9060288930263959E-2</v>
      </c>
      <c r="ZM19" s="23">
        <v>9.9060288930263959E-2</v>
      </c>
      <c r="ZN19" s="23">
        <v>9.9060288930263959E-2</v>
      </c>
      <c r="ZO19" s="23">
        <v>9.9060288930263959E-2</v>
      </c>
      <c r="ZP19" s="23">
        <v>9.9060288930263959E-2</v>
      </c>
      <c r="ZQ19" s="23">
        <v>9.9060288930263959E-2</v>
      </c>
      <c r="ZR19" s="23">
        <v>9.9060288930263959E-2</v>
      </c>
      <c r="ZS19" s="23">
        <v>9.9060288930263959E-2</v>
      </c>
      <c r="ZT19" s="23">
        <v>9.9060288930263959E-2</v>
      </c>
      <c r="ZU19" s="23">
        <v>9.9060288930263959E-2</v>
      </c>
      <c r="ZV19" s="23">
        <v>9.9060288930263959E-2</v>
      </c>
      <c r="ZW19" s="23">
        <v>9.9060288930263959E-2</v>
      </c>
      <c r="ZX19" s="23">
        <v>9.9060288930263959E-2</v>
      </c>
      <c r="ZY19" s="23">
        <v>9.9060288930263959E-2</v>
      </c>
      <c r="ZZ19" s="23">
        <v>9.9060288930263959E-2</v>
      </c>
      <c r="AAA19" s="23">
        <v>9.9060288930263959E-2</v>
      </c>
      <c r="AAB19" s="23">
        <v>9.9060288930263959E-2</v>
      </c>
      <c r="AAC19" s="23">
        <v>9.9060288930263959E-2</v>
      </c>
      <c r="AAD19" s="23">
        <v>9.9060288930263959E-2</v>
      </c>
      <c r="AAE19" s="23">
        <v>9.9060288930263959E-2</v>
      </c>
      <c r="AAF19" s="23">
        <v>9.9060288930263959E-2</v>
      </c>
      <c r="AAG19" s="23">
        <v>9.9060288930263959E-2</v>
      </c>
      <c r="AAH19" s="23">
        <v>9.9060288930263959E-2</v>
      </c>
      <c r="AAI19" s="23">
        <v>9.9060288930263959E-2</v>
      </c>
      <c r="AAJ19" s="23">
        <v>9.9060288930263959E-2</v>
      </c>
      <c r="AAK19" s="23">
        <v>9.9060288930263959E-2</v>
      </c>
      <c r="AAL19" s="23">
        <v>9.9060288930263959E-2</v>
      </c>
      <c r="AAM19" s="23">
        <v>9.9060288930263959E-2</v>
      </c>
      <c r="AAN19" s="23">
        <v>9.9060288930263959E-2</v>
      </c>
      <c r="AAO19" s="23">
        <v>9.9060288930263959E-2</v>
      </c>
      <c r="AAP19" s="23">
        <v>9.9060288930263959E-2</v>
      </c>
      <c r="AAQ19" s="23">
        <v>9.9060288930263959E-2</v>
      </c>
      <c r="AAR19" s="23">
        <v>9.9060288930263959E-2</v>
      </c>
      <c r="AAS19" s="23">
        <v>9.9060288930263959E-2</v>
      </c>
      <c r="AAT19" s="23">
        <v>9.9060288930263959E-2</v>
      </c>
      <c r="AAU19" s="23">
        <v>9.9060288930263959E-2</v>
      </c>
      <c r="AAV19" s="23">
        <v>9.9060288930263959E-2</v>
      </c>
      <c r="AAW19" s="23">
        <v>9.9060288930263959E-2</v>
      </c>
      <c r="AAX19" s="23">
        <v>9.9060288930263959E-2</v>
      </c>
      <c r="AAY19" s="23">
        <v>9.9060288930263959E-2</v>
      </c>
      <c r="AAZ19" s="23">
        <v>9.9060288930263959E-2</v>
      </c>
      <c r="ABA19" s="23">
        <v>9.9060288930263959E-2</v>
      </c>
      <c r="ABB19" s="23">
        <v>9.9060288930263959E-2</v>
      </c>
      <c r="ABC19" s="23">
        <v>9.9060288930263959E-2</v>
      </c>
      <c r="ABD19" s="23">
        <v>9.9060288930263959E-2</v>
      </c>
      <c r="ABE19" s="23">
        <v>9.9060288930263959E-2</v>
      </c>
      <c r="ABF19" s="23">
        <v>9.9060288930263959E-2</v>
      </c>
      <c r="ABG19" s="23">
        <v>9.9060288930263959E-2</v>
      </c>
      <c r="ABH19" s="23">
        <v>9.9060288930263959E-2</v>
      </c>
      <c r="ABI19" s="23">
        <v>9.9060288930263959E-2</v>
      </c>
      <c r="ABJ19" s="23">
        <v>9.9060288930263959E-2</v>
      </c>
      <c r="ABK19" s="23">
        <v>9.9060288930263959E-2</v>
      </c>
      <c r="ABL19" s="23">
        <v>9.9060288930263959E-2</v>
      </c>
      <c r="ABM19" s="23">
        <v>9.9060288930263959E-2</v>
      </c>
      <c r="ABN19" s="23">
        <v>9.9060288930263959E-2</v>
      </c>
      <c r="ABO19" s="23">
        <v>9.9060288930263959E-2</v>
      </c>
      <c r="ABP19" s="23">
        <v>9.9060288930263959E-2</v>
      </c>
      <c r="ABQ19" s="23">
        <v>9.9060288930263959E-2</v>
      </c>
      <c r="ABR19" s="23">
        <v>9.9060288930263959E-2</v>
      </c>
      <c r="ABS19" s="23">
        <v>9.9060288930263959E-2</v>
      </c>
      <c r="ABT19" s="23">
        <v>9.9060288930263959E-2</v>
      </c>
      <c r="ABU19" s="23">
        <v>9.9060288930263959E-2</v>
      </c>
      <c r="ABV19" s="23">
        <v>9.9060288930263959E-2</v>
      </c>
      <c r="ABW19" s="23">
        <v>9.9060288930263959E-2</v>
      </c>
      <c r="ABX19" s="23">
        <v>9.9060288930263959E-2</v>
      </c>
      <c r="ABY19" s="23">
        <v>9.9060288930263959E-2</v>
      </c>
      <c r="ABZ19" s="23">
        <v>9.9060288930263959E-2</v>
      </c>
      <c r="ACA19" s="23">
        <v>9.9060288930263959E-2</v>
      </c>
      <c r="ACB19" s="23">
        <v>9.9060288930263959E-2</v>
      </c>
      <c r="ACC19" s="23">
        <v>9.9060288930263959E-2</v>
      </c>
      <c r="ACD19" s="23">
        <v>9.9060288930263959E-2</v>
      </c>
      <c r="ACE19" s="23">
        <v>9.9060288930263959E-2</v>
      </c>
      <c r="ACF19" s="23">
        <v>9.9060288930263959E-2</v>
      </c>
      <c r="ACG19" s="23">
        <v>9.9060288930263959E-2</v>
      </c>
      <c r="ACH19" s="23">
        <v>9.9060288930263959E-2</v>
      </c>
      <c r="ACI19" s="23">
        <v>9.9060288930263959E-2</v>
      </c>
      <c r="ACJ19" s="23">
        <v>9.9060288930263959E-2</v>
      </c>
      <c r="ACK19" s="23">
        <v>9.9060288930263959E-2</v>
      </c>
      <c r="ACL19" s="23">
        <v>9.9060288930263959E-2</v>
      </c>
      <c r="ACM19" s="23">
        <v>9.9060288930263959E-2</v>
      </c>
      <c r="ACN19" s="23">
        <v>9.9060288930263959E-2</v>
      </c>
      <c r="ACO19" s="23">
        <v>9.9060288930263959E-2</v>
      </c>
      <c r="ACP19" s="23">
        <v>9.9060288930263959E-2</v>
      </c>
      <c r="ACQ19" s="23">
        <v>9.9060288930263959E-2</v>
      </c>
      <c r="ACR19" s="23">
        <v>9.9060288930263959E-2</v>
      </c>
      <c r="ACS19" s="23">
        <v>9.9060288930263959E-2</v>
      </c>
      <c r="ACT19" s="23">
        <v>9.9060288930263959E-2</v>
      </c>
      <c r="ACU19" s="23">
        <v>9.9060288930263959E-2</v>
      </c>
      <c r="ACV19" s="23">
        <v>9.9060288930263959E-2</v>
      </c>
      <c r="ACW19" s="23">
        <v>9.9060288930263959E-2</v>
      </c>
      <c r="ACX19" s="23">
        <v>9.9060288930263959E-2</v>
      </c>
      <c r="ACY19" s="23">
        <v>9.9060288930263959E-2</v>
      </c>
      <c r="ACZ19" s="23">
        <v>9.9060288930263959E-2</v>
      </c>
      <c r="ADA19" s="23">
        <v>9.9060288930263959E-2</v>
      </c>
      <c r="ADB19" s="23">
        <v>9.9060288930263959E-2</v>
      </c>
      <c r="ADC19" s="23">
        <v>9.9060288930263959E-2</v>
      </c>
      <c r="ADD19" s="23">
        <v>9.9060288930263959E-2</v>
      </c>
      <c r="ADE19" s="23">
        <v>9.9060288930263959E-2</v>
      </c>
      <c r="ADF19" s="23">
        <v>9.9060288930263959E-2</v>
      </c>
      <c r="ADG19" s="23">
        <v>9.9060288930263959E-2</v>
      </c>
      <c r="ADH19" s="23">
        <v>9.9060288930263959E-2</v>
      </c>
      <c r="ADI19" s="23">
        <v>9.9060288930263959E-2</v>
      </c>
      <c r="ADJ19" s="23">
        <v>9.9060288930263959E-2</v>
      </c>
      <c r="ADK19" s="23">
        <v>9.9060288930263959E-2</v>
      </c>
      <c r="ADL19" s="23">
        <v>9.9060288930263959E-2</v>
      </c>
      <c r="ADM19" s="23">
        <v>9.9060288930263959E-2</v>
      </c>
      <c r="ADN19" s="23">
        <v>9.9060288930263959E-2</v>
      </c>
      <c r="ADO19" s="23">
        <v>9.9060288930263959E-2</v>
      </c>
      <c r="ADP19" s="23">
        <v>9.9060288930263959E-2</v>
      </c>
      <c r="ADQ19" s="23">
        <v>9.9060288930263959E-2</v>
      </c>
      <c r="ADR19" s="23">
        <v>9.9060288930263959E-2</v>
      </c>
      <c r="ADS19" s="23">
        <v>9.9060288930263959E-2</v>
      </c>
      <c r="ADT19" s="23">
        <v>9.9060288930263959E-2</v>
      </c>
      <c r="ADU19" s="23">
        <v>9.9060288930263959E-2</v>
      </c>
      <c r="ADV19" s="23">
        <v>9.9060288930263959E-2</v>
      </c>
      <c r="ADW19" s="23">
        <v>9.9060288930263959E-2</v>
      </c>
      <c r="ADX19" s="23">
        <v>9.9060288930263959E-2</v>
      </c>
      <c r="ADY19" s="23">
        <v>9.9060288930263959E-2</v>
      </c>
      <c r="ADZ19" s="23">
        <v>9.9060288930263959E-2</v>
      </c>
      <c r="AEA19" s="23">
        <v>9.9060288930263959E-2</v>
      </c>
      <c r="AEB19" s="23">
        <v>9.9060288930263959E-2</v>
      </c>
      <c r="AEC19" s="23">
        <v>9.9060288930263959E-2</v>
      </c>
      <c r="AED19" s="23">
        <v>9.9060288930263959E-2</v>
      </c>
      <c r="AEE19" s="23">
        <v>9.9060288930263959E-2</v>
      </c>
      <c r="AEF19" s="23">
        <v>9.9060288930263959E-2</v>
      </c>
      <c r="AEG19" s="23">
        <v>9.9060288930263959E-2</v>
      </c>
      <c r="AEH19" s="23">
        <v>9.9060288930263959E-2</v>
      </c>
      <c r="AEI19" s="23">
        <v>9.9060288930263959E-2</v>
      </c>
      <c r="AEJ19" s="23">
        <v>9.9060288930263959E-2</v>
      </c>
      <c r="AEK19" s="23">
        <v>9.9060288930263959E-2</v>
      </c>
      <c r="AEL19" s="23">
        <v>9.9060288930263959E-2</v>
      </c>
      <c r="AEM19" s="23">
        <v>9.9060288930263959E-2</v>
      </c>
      <c r="AEN19" s="23">
        <v>9.9060288930263959E-2</v>
      </c>
      <c r="AEO19" s="23">
        <v>9.9060288930263959E-2</v>
      </c>
      <c r="AEP19" s="23">
        <v>9.9060288930263959E-2</v>
      </c>
      <c r="AEQ19" s="23">
        <v>9.9060288930263959E-2</v>
      </c>
      <c r="AER19" s="23">
        <v>9.9060288930263959E-2</v>
      </c>
      <c r="AES19" s="23">
        <v>9.9060288930263959E-2</v>
      </c>
      <c r="AET19" s="23">
        <v>9.9060288930263959E-2</v>
      </c>
      <c r="AEU19" s="23">
        <v>9.9060288930263959E-2</v>
      </c>
      <c r="AEV19" s="23">
        <v>9.9060288930263959E-2</v>
      </c>
      <c r="AEW19" s="23">
        <v>9.9060288930263959E-2</v>
      </c>
      <c r="AEX19" s="23">
        <v>9.9060288930263959E-2</v>
      </c>
      <c r="AEY19" s="23">
        <v>9.9060288930263959E-2</v>
      </c>
      <c r="AEZ19" s="23">
        <v>9.9060288930263959E-2</v>
      </c>
      <c r="AFA19" s="23">
        <v>9.9060288930263959E-2</v>
      </c>
      <c r="AFB19" s="23">
        <v>9.9060288930263959E-2</v>
      </c>
      <c r="AFC19" s="23">
        <v>9.9060288930263959E-2</v>
      </c>
      <c r="AFD19" s="23">
        <v>9.9060288930263959E-2</v>
      </c>
      <c r="AFE19" s="23">
        <v>9.9060288930263959E-2</v>
      </c>
      <c r="AFF19" s="23">
        <v>9.9060288930263959E-2</v>
      </c>
      <c r="AFG19" s="23">
        <v>9.9060288930263959E-2</v>
      </c>
      <c r="AFH19" s="23">
        <v>9.9060288930263959E-2</v>
      </c>
      <c r="AFI19" s="23">
        <v>9.9060288930263959E-2</v>
      </c>
      <c r="AFJ19" s="23">
        <v>9.9060288930263959E-2</v>
      </c>
      <c r="AFK19" s="23">
        <v>9.9060288930263959E-2</v>
      </c>
      <c r="AFL19" s="23">
        <v>9.9060288930263959E-2</v>
      </c>
      <c r="AFM19" s="23">
        <v>9.9060288930263959E-2</v>
      </c>
    </row>
    <row r="20" spans="1:845">
      <c r="A20" s="23" t="s">
        <v>35</v>
      </c>
      <c r="B20" s="23">
        <f>Sectors!D8</f>
        <v>0.77519959105392156</v>
      </c>
      <c r="C20" s="23">
        <f t="shared" si="842"/>
        <v>0.77519959105392156</v>
      </c>
      <c r="D20" s="23">
        <f t="shared" si="841"/>
        <v>0.77519959105392156</v>
      </c>
      <c r="F20" s="23">
        <v>0.77519959105392156</v>
      </c>
      <c r="G20" s="23">
        <v>0.77519959105392156</v>
      </c>
      <c r="H20" s="23">
        <v>0.77519959105392156</v>
      </c>
      <c r="I20" s="23">
        <v>0.77519959105392156</v>
      </c>
      <c r="J20" s="23">
        <v>0.77519959105392156</v>
      </c>
      <c r="K20" s="23">
        <v>0.77519959105392156</v>
      </c>
      <c r="L20" s="23">
        <v>0.77519959105392156</v>
      </c>
      <c r="M20" s="23">
        <v>0.77519959105392156</v>
      </c>
      <c r="N20" s="23">
        <v>0.77519959105392156</v>
      </c>
      <c r="O20" s="23">
        <v>0.77519959105392156</v>
      </c>
      <c r="P20" s="23">
        <v>0.77519959105392156</v>
      </c>
      <c r="Q20" s="23">
        <v>0.77519959105392156</v>
      </c>
      <c r="R20" s="23">
        <v>0.77519959105392156</v>
      </c>
      <c r="S20" s="23">
        <v>0.77519959105392156</v>
      </c>
      <c r="T20" s="23">
        <v>0.77519959105392156</v>
      </c>
      <c r="U20" s="23">
        <v>0.77519959105392156</v>
      </c>
      <c r="V20" s="23">
        <v>0.77519959105392156</v>
      </c>
      <c r="W20" s="23">
        <v>0.77519959105392156</v>
      </c>
      <c r="X20" s="23">
        <v>0.77519959105392156</v>
      </c>
      <c r="Y20" s="23">
        <v>0.77519959105392156</v>
      </c>
      <c r="Z20" s="23">
        <v>0.77519959105392156</v>
      </c>
      <c r="AA20" s="23">
        <v>0.77519959105392156</v>
      </c>
      <c r="AB20" s="23">
        <v>0.77519959105392156</v>
      </c>
      <c r="AC20" s="23">
        <v>0.77519959105392156</v>
      </c>
      <c r="AD20" s="23">
        <v>0.77519959105392156</v>
      </c>
      <c r="AE20" s="23">
        <v>0.77519959105392156</v>
      </c>
      <c r="AF20" s="23">
        <v>0.77519959105392156</v>
      </c>
      <c r="AG20" s="23">
        <v>0.77519959105392156</v>
      </c>
      <c r="AH20" s="23">
        <v>0.77519959105392156</v>
      </c>
      <c r="AI20" s="23">
        <v>0.77519959105392156</v>
      </c>
      <c r="AJ20" s="23">
        <v>0.77519959105392156</v>
      </c>
      <c r="AK20" s="23">
        <v>0.77519959105392156</v>
      </c>
      <c r="AL20" s="23">
        <v>0.77519959105392156</v>
      </c>
      <c r="AM20" s="23">
        <v>0.77519959105392156</v>
      </c>
      <c r="AN20" s="23">
        <v>0.77519959105392156</v>
      </c>
      <c r="AO20" s="23">
        <v>0.77519959105392156</v>
      </c>
      <c r="AP20" s="23">
        <v>0.77519959105392156</v>
      </c>
      <c r="AQ20" s="23">
        <v>0.77519959105392156</v>
      </c>
      <c r="AR20" s="23">
        <v>0.77519959105392156</v>
      </c>
      <c r="AS20" s="23">
        <v>0.77519959105392156</v>
      </c>
      <c r="AT20" s="23">
        <v>0.77519959105392156</v>
      </c>
      <c r="AU20" s="23">
        <v>0.77519959105392156</v>
      </c>
      <c r="AV20" s="23">
        <v>0.77519959105392156</v>
      </c>
      <c r="AW20" s="23">
        <v>0.77519959105392156</v>
      </c>
      <c r="AX20" s="23">
        <v>0.77519959105392156</v>
      </c>
      <c r="AY20" s="23">
        <v>0.77519959105392156</v>
      </c>
      <c r="AZ20" s="23">
        <v>0.77519959105392156</v>
      </c>
      <c r="BA20" s="23">
        <v>0.77519959105392156</v>
      </c>
      <c r="BB20" s="23">
        <v>0.77519959105392156</v>
      </c>
      <c r="BC20" s="23">
        <v>0.77519959105392156</v>
      </c>
      <c r="BD20" s="23">
        <v>0.77519959105392156</v>
      </c>
      <c r="BE20" s="23">
        <v>0.77519959105392156</v>
      </c>
      <c r="BF20" s="23">
        <v>0.77519959105392156</v>
      </c>
      <c r="BG20" s="23">
        <v>0.77519959105392156</v>
      </c>
      <c r="BH20" s="23">
        <v>0.77519959105392156</v>
      </c>
      <c r="BI20" s="23">
        <v>0.77519959105392156</v>
      </c>
      <c r="BJ20" s="23">
        <v>0.77519959105392156</v>
      </c>
      <c r="BK20" s="23">
        <v>0.77519959105392156</v>
      </c>
      <c r="BL20" s="23">
        <v>0.77519959105392156</v>
      </c>
      <c r="BM20" s="23">
        <v>0.77519959105392156</v>
      </c>
      <c r="BN20" s="23">
        <v>0.77519959105392156</v>
      </c>
      <c r="BO20" s="23">
        <v>0.77519959105392156</v>
      </c>
      <c r="BP20" s="23">
        <v>0.77519959105392156</v>
      </c>
      <c r="BQ20" s="23">
        <v>0.77519959105392156</v>
      </c>
      <c r="BR20" s="23">
        <v>0.77519959105392156</v>
      </c>
      <c r="BS20" s="23">
        <v>0.77519959105392156</v>
      </c>
      <c r="BT20" s="23">
        <v>0.77519959105392156</v>
      </c>
      <c r="BU20" s="23">
        <v>0.77519959105392156</v>
      </c>
      <c r="BV20" s="23">
        <v>0.77519959105392156</v>
      </c>
      <c r="BW20" s="23">
        <v>0.77519959105392156</v>
      </c>
      <c r="BX20" s="23">
        <v>0.77519959105392156</v>
      </c>
      <c r="BY20" s="23">
        <v>0.77519959105392156</v>
      </c>
      <c r="BZ20" s="23">
        <v>0.77519959105392156</v>
      </c>
      <c r="CA20" s="23">
        <v>0.77519959105392156</v>
      </c>
      <c r="CB20" s="23">
        <v>0.77519959105392156</v>
      </c>
      <c r="CC20" s="23">
        <v>0.77519959105392156</v>
      </c>
      <c r="CD20" s="23">
        <v>0.77519959105392156</v>
      </c>
      <c r="CE20" s="23">
        <v>0.77519959105392156</v>
      </c>
      <c r="CF20" s="23">
        <v>0.77519959105392156</v>
      </c>
      <c r="CG20" s="23">
        <v>0.77519959105392156</v>
      </c>
      <c r="CH20" s="23">
        <v>0.77519959105392156</v>
      </c>
      <c r="CI20" s="23">
        <v>0.77519959105392156</v>
      </c>
      <c r="CJ20" s="23">
        <v>0.77519959105392156</v>
      </c>
      <c r="CK20" s="23">
        <v>0.77519959105392156</v>
      </c>
      <c r="CL20" s="23">
        <v>0.77519959105392156</v>
      </c>
      <c r="CM20" s="23">
        <v>0.77519959105392156</v>
      </c>
      <c r="CN20" s="23">
        <v>0.77519959105392156</v>
      </c>
      <c r="CO20" s="23">
        <v>0.77519959105392156</v>
      </c>
      <c r="CP20" s="23">
        <v>0.77519959105392156</v>
      </c>
      <c r="CQ20" s="23">
        <v>0.77519959105392156</v>
      </c>
      <c r="CR20" s="23">
        <v>0.77519959105392156</v>
      </c>
      <c r="CS20" s="23">
        <v>0.77519959105392156</v>
      </c>
      <c r="CT20" s="23">
        <v>0.77519959105392156</v>
      </c>
      <c r="CU20" s="23">
        <v>0.77519959105392156</v>
      </c>
      <c r="CV20" s="23">
        <v>0.77519959105392156</v>
      </c>
      <c r="CW20" s="23">
        <v>0.77519959105392156</v>
      </c>
      <c r="CX20" s="23">
        <v>0.77519959105392156</v>
      </c>
      <c r="CY20" s="23">
        <v>0.77519959105392156</v>
      </c>
      <c r="CZ20" s="23">
        <v>0.77519959105392156</v>
      </c>
      <c r="DA20" s="23">
        <v>0.77519959105392156</v>
      </c>
      <c r="DB20" s="23">
        <v>0.77519959105392156</v>
      </c>
      <c r="DC20" s="23">
        <v>0.77519959105392156</v>
      </c>
      <c r="DD20" s="23">
        <v>0.77519959105392156</v>
      </c>
      <c r="DE20" s="23">
        <v>0.77519959105392156</v>
      </c>
      <c r="DF20" s="23">
        <v>0.77519959105392156</v>
      </c>
      <c r="DG20" s="23">
        <v>0.77519959105392156</v>
      </c>
      <c r="DH20" s="23">
        <v>0.77519959105392156</v>
      </c>
      <c r="DI20" s="23">
        <v>0.77519959105392156</v>
      </c>
      <c r="DJ20" s="23">
        <v>0.77519959105392156</v>
      </c>
      <c r="DK20" s="23">
        <v>0.77519959105392156</v>
      </c>
      <c r="DL20" s="23">
        <v>0.77519959105392156</v>
      </c>
      <c r="DM20" s="23">
        <v>0.77519959105392156</v>
      </c>
      <c r="DN20" s="23">
        <v>0.77519959105392156</v>
      </c>
      <c r="DO20" s="23">
        <v>0.77519959105392156</v>
      </c>
      <c r="DP20" s="23">
        <v>0.77519959105392156</v>
      </c>
      <c r="DQ20" s="23">
        <v>0.77519959105392156</v>
      </c>
      <c r="DR20" s="23">
        <v>0.77519959105392156</v>
      </c>
      <c r="DS20" s="23">
        <v>0.77519959105392156</v>
      </c>
      <c r="DT20" s="23">
        <v>0.77519959105392156</v>
      </c>
      <c r="DU20" s="23">
        <v>0.77519959105392156</v>
      </c>
      <c r="DV20" s="23">
        <v>0.77519959105392156</v>
      </c>
      <c r="DW20" s="23">
        <v>0.77519959105392156</v>
      </c>
      <c r="DX20" s="23">
        <v>0.77519959105392156</v>
      </c>
      <c r="DY20" s="23">
        <v>0.77519959105392156</v>
      </c>
      <c r="DZ20" s="23">
        <v>0.77519959105392156</v>
      </c>
      <c r="EA20" s="23">
        <v>0.77519959105392156</v>
      </c>
      <c r="EB20" s="23">
        <v>0.77519959105392156</v>
      </c>
      <c r="EC20" s="23">
        <v>0.77519959105392156</v>
      </c>
      <c r="ED20" s="23">
        <v>0.77519959105392156</v>
      </c>
      <c r="EE20" s="23">
        <v>0.77519959105392156</v>
      </c>
      <c r="EF20" s="23">
        <v>0.77519959105392156</v>
      </c>
      <c r="EG20" s="23">
        <v>0.77519959105392156</v>
      </c>
      <c r="EH20" s="23">
        <v>0.77519959105392156</v>
      </c>
      <c r="EI20" s="23">
        <v>0.77519959105392156</v>
      </c>
      <c r="EJ20" s="23">
        <v>0.77519959105392156</v>
      </c>
      <c r="EK20" s="23">
        <v>0.77519959105392156</v>
      </c>
      <c r="EL20" s="23">
        <v>0.77519959105392156</v>
      </c>
      <c r="EM20" s="23">
        <v>0.77519959105392156</v>
      </c>
      <c r="EN20" s="23">
        <v>0.77519959105392156</v>
      </c>
      <c r="EO20" s="23">
        <v>0.77519959105392156</v>
      </c>
      <c r="EP20" s="23">
        <v>0.77519959105392156</v>
      </c>
      <c r="EQ20" s="23">
        <v>0.77519959105392156</v>
      </c>
      <c r="ER20" s="23">
        <v>0.77519959105392156</v>
      </c>
      <c r="ES20" s="23">
        <v>0.77519959105392156</v>
      </c>
      <c r="ET20" s="23">
        <v>0.77519959105392156</v>
      </c>
      <c r="EU20" s="23">
        <v>0.77519959105392156</v>
      </c>
      <c r="EV20" s="23">
        <v>0.77519959105392156</v>
      </c>
      <c r="EW20" s="23">
        <v>0.77519959105392156</v>
      </c>
      <c r="EX20" s="23">
        <v>0.77519959105392156</v>
      </c>
      <c r="EY20" s="23">
        <v>0.77519959105392156</v>
      </c>
      <c r="EZ20" s="23">
        <v>0.77519959105392156</v>
      </c>
      <c r="FA20" s="23">
        <v>0.77519959105392156</v>
      </c>
      <c r="FB20" s="23">
        <v>0.77519959105392156</v>
      </c>
      <c r="FC20" s="23">
        <v>0.77519959105392156</v>
      </c>
      <c r="FD20" s="23">
        <v>0.77519959105392156</v>
      </c>
      <c r="FE20" s="23">
        <v>0.77519959105392156</v>
      </c>
      <c r="FF20" s="23">
        <v>0.77519959105392156</v>
      </c>
      <c r="FG20" s="23">
        <v>0.77519959105392156</v>
      </c>
      <c r="FH20" s="23">
        <v>0.77519959105392156</v>
      </c>
      <c r="FI20" s="23">
        <v>0.77519959105392156</v>
      </c>
      <c r="FJ20" s="23">
        <v>0.77519959105392156</v>
      </c>
      <c r="FK20" s="23">
        <v>0.77519959105392156</v>
      </c>
      <c r="FL20" s="23">
        <v>0.77519959105392156</v>
      </c>
      <c r="FM20" s="23">
        <v>0.77519959105392156</v>
      </c>
      <c r="FN20" s="23">
        <v>0.77519959105392156</v>
      </c>
      <c r="FO20" s="23">
        <v>0.77519959105392156</v>
      </c>
      <c r="FP20" s="23">
        <v>0.77519959105392156</v>
      </c>
      <c r="FQ20" s="23">
        <v>0.77519959105392156</v>
      </c>
      <c r="FR20" s="23">
        <v>0.77519959105392156</v>
      </c>
      <c r="FS20" s="23">
        <v>0.77519959105392156</v>
      </c>
      <c r="FT20" s="23">
        <v>0.77519959105392156</v>
      </c>
      <c r="FU20" s="23">
        <v>0.77519959105392156</v>
      </c>
      <c r="FV20" s="23">
        <v>0.77519959105392156</v>
      </c>
      <c r="FW20" s="23">
        <v>0.77519959105392156</v>
      </c>
      <c r="FX20" s="23">
        <v>0.77519959105392156</v>
      </c>
      <c r="FY20" s="23">
        <v>0.77519959105392156</v>
      </c>
      <c r="FZ20" s="23">
        <v>0.77519959105392156</v>
      </c>
      <c r="GA20" s="23">
        <v>0.77519959105392156</v>
      </c>
      <c r="GB20" s="23">
        <v>0.77519959105392156</v>
      </c>
      <c r="GC20" s="23">
        <v>0.77519959105392156</v>
      </c>
      <c r="GD20" s="23">
        <v>0.77519959105392156</v>
      </c>
      <c r="GE20" s="23">
        <v>0.77519959105392156</v>
      </c>
      <c r="GF20" s="23">
        <v>0.77519959105392156</v>
      </c>
      <c r="GG20" s="23">
        <v>0.77519959105392156</v>
      </c>
      <c r="GH20" s="23">
        <v>0.77519959105392156</v>
      </c>
      <c r="GI20" s="23">
        <v>0.77519959105392156</v>
      </c>
      <c r="GJ20" s="23">
        <v>0.77519959105392156</v>
      </c>
      <c r="GK20" s="23">
        <v>0.77519959105392156</v>
      </c>
      <c r="GL20" s="23">
        <v>0.77519959105392156</v>
      </c>
      <c r="GM20" s="23">
        <v>0.77519959105392156</v>
      </c>
      <c r="GN20" s="23">
        <v>0.77519959105392156</v>
      </c>
      <c r="GO20" s="23">
        <v>0.77519959105392156</v>
      </c>
      <c r="GP20" s="23">
        <v>0.77519959105392156</v>
      </c>
      <c r="GQ20" s="23">
        <v>0.77519959105392156</v>
      </c>
      <c r="GR20" s="23">
        <v>0.77519959105392156</v>
      </c>
      <c r="GS20" s="23">
        <v>0.77519959105392156</v>
      </c>
      <c r="GT20" s="23">
        <v>0.77519959105392156</v>
      </c>
      <c r="GU20" s="23">
        <v>0.77519959105392156</v>
      </c>
      <c r="GV20" s="23">
        <v>0.77519959105392156</v>
      </c>
      <c r="GW20" s="23">
        <v>0.77519959105392156</v>
      </c>
      <c r="GX20" s="23">
        <v>0.77519959105392156</v>
      </c>
      <c r="GY20" s="23">
        <v>0.77519959105392156</v>
      </c>
      <c r="GZ20" s="23">
        <v>0.77519959105392156</v>
      </c>
      <c r="HA20" s="23">
        <v>0.77519959105392156</v>
      </c>
      <c r="HB20" s="23">
        <v>0.77519959105392156</v>
      </c>
      <c r="HC20" s="23">
        <v>0.77519959105392156</v>
      </c>
      <c r="HD20" s="23">
        <v>0.77519959105392156</v>
      </c>
      <c r="HE20" s="23">
        <v>0.77519959105392156</v>
      </c>
      <c r="HF20" s="23">
        <v>0.77519959105392156</v>
      </c>
      <c r="HG20" s="23">
        <v>0.77519959105392156</v>
      </c>
      <c r="HH20" s="23">
        <v>0.77519959105392156</v>
      </c>
      <c r="HI20" s="23">
        <v>0.77519959105392156</v>
      </c>
      <c r="HJ20" s="23">
        <v>0.77519959105392156</v>
      </c>
      <c r="HK20" s="23">
        <v>0.77519959105392156</v>
      </c>
      <c r="HL20" s="23">
        <v>0.77519959105392156</v>
      </c>
      <c r="HM20" s="23">
        <v>0.77519959105392156</v>
      </c>
      <c r="HN20" s="23">
        <v>0.77519959105392156</v>
      </c>
      <c r="HO20" s="23">
        <v>0.77519959105392156</v>
      </c>
      <c r="HP20" s="23">
        <v>0.77519959105392156</v>
      </c>
      <c r="HQ20" s="23">
        <v>0.77519959105392156</v>
      </c>
      <c r="HR20" s="23">
        <v>0.77519959105392156</v>
      </c>
      <c r="HS20" s="23">
        <v>0.77519959105392156</v>
      </c>
      <c r="HT20" s="23">
        <v>0.77519959105392156</v>
      </c>
      <c r="HU20" s="23">
        <v>0.77519959105392156</v>
      </c>
      <c r="HV20" s="23">
        <v>0.77519959105392156</v>
      </c>
      <c r="HW20" s="23">
        <v>0.77519959105392156</v>
      </c>
      <c r="HX20" s="23">
        <v>0.77519959105392156</v>
      </c>
      <c r="HY20" s="23">
        <v>0.77519959105392156</v>
      </c>
      <c r="HZ20" s="23">
        <v>0.77519959105392156</v>
      </c>
      <c r="IA20" s="23">
        <v>0.77519959105392156</v>
      </c>
      <c r="IB20" s="23">
        <v>0.77519959105392156</v>
      </c>
      <c r="IC20" s="23">
        <v>0.77519959105392156</v>
      </c>
      <c r="ID20" s="23">
        <v>0.77519959105392156</v>
      </c>
      <c r="IE20" s="23">
        <v>0.77519959105392156</v>
      </c>
      <c r="IF20" s="23">
        <v>0.77519959105392156</v>
      </c>
      <c r="IG20" s="23">
        <v>0.77519959105392156</v>
      </c>
      <c r="IH20" s="23">
        <v>0.77519959105392156</v>
      </c>
      <c r="II20" s="23">
        <v>0.77519959105392156</v>
      </c>
      <c r="IJ20" s="23">
        <v>0.77519959105392156</v>
      </c>
      <c r="IK20" s="23">
        <v>0.77519959105392156</v>
      </c>
      <c r="IL20" s="23">
        <v>0.77519959105392156</v>
      </c>
      <c r="IM20" s="23">
        <v>0.77519959105392156</v>
      </c>
      <c r="IN20" s="23">
        <v>0.77519959105392156</v>
      </c>
      <c r="IO20" s="23">
        <v>0.77519959105392156</v>
      </c>
      <c r="IP20" s="23">
        <v>0.77519959105392156</v>
      </c>
      <c r="IQ20" s="23">
        <v>0.77519959105392156</v>
      </c>
      <c r="IR20" s="23">
        <v>0.77519959105392156</v>
      </c>
      <c r="IS20" s="23">
        <v>0.77519959105392156</v>
      </c>
      <c r="IT20" s="23">
        <v>0.77519959105392156</v>
      </c>
      <c r="IU20" s="23">
        <v>0.77519959105392156</v>
      </c>
      <c r="IV20" s="23">
        <v>0.77519959105392156</v>
      </c>
      <c r="IW20" s="23">
        <v>0.77519959105392156</v>
      </c>
      <c r="IX20" s="23">
        <v>0.77519959105392156</v>
      </c>
      <c r="IY20" s="23">
        <v>0.77519959105392156</v>
      </c>
      <c r="IZ20" s="23">
        <v>0.77519959105392156</v>
      </c>
      <c r="JA20" s="23">
        <v>0.77519959105392156</v>
      </c>
      <c r="JB20" s="23">
        <v>0.77519959105392156</v>
      </c>
      <c r="JC20" s="23">
        <v>0.77519959105392156</v>
      </c>
      <c r="JD20" s="23">
        <v>0.77519959105392156</v>
      </c>
      <c r="JE20" s="23">
        <v>0.77519959105392156</v>
      </c>
      <c r="JF20" s="23">
        <v>0.77519959105392156</v>
      </c>
      <c r="JG20" s="23">
        <v>0.77519959105392156</v>
      </c>
      <c r="JH20" s="23">
        <v>0.77519959105392156</v>
      </c>
      <c r="JI20" s="23">
        <v>0.77519959105392156</v>
      </c>
      <c r="JJ20" s="23">
        <v>0.77519959105392156</v>
      </c>
      <c r="JK20" s="23">
        <v>0.77519959105392156</v>
      </c>
      <c r="JL20" s="23">
        <v>0.77519959105392156</v>
      </c>
      <c r="JM20" s="23">
        <v>0.77519959105392156</v>
      </c>
      <c r="JN20" s="23">
        <v>0.77519959105392156</v>
      </c>
      <c r="JO20" s="23">
        <v>0.77519959105392156</v>
      </c>
      <c r="JP20" s="23">
        <v>0.77519959105392156</v>
      </c>
      <c r="JQ20" s="23">
        <v>0.77519959105392156</v>
      </c>
      <c r="JR20" s="23">
        <v>0.77519959105392156</v>
      </c>
      <c r="JS20" s="23">
        <v>0.77519959105392156</v>
      </c>
      <c r="JT20" s="23">
        <v>0.77519959105392156</v>
      </c>
      <c r="JU20" s="23">
        <v>0.77519959105392156</v>
      </c>
      <c r="JV20" s="23">
        <v>0.77519959105392156</v>
      </c>
      <c r="JW20" s="23">
        <v>0.77519959105392156</v>
      </c>
      <c r="JX20" s="23">
        <v>0.77519959105392156</v>
      </c>
      <c r="JY20" s="23">
        <v>0.77519959105392156</v>
      </c>
      <c r="JZ20" s="23">
        <v>0.77519959105392156</v>
      </c>
      <c r="KA20" s="23">
        <v>0.77519959105392156</v>
      </c>
      <c r="KB20" s="23">
        <v>0.77519959105392156</v>
      </c>
      <c r="KC20" s="23">
        <v>0.77519959105392156</v>
      </c>
      <c r="KD20" s="23">
        <v>0.77519959105392156</v>
      </c>
      <c r="KE20" s="23">
        <v>0.77519959105392156</v>
      </c>
      <c r="KF20" s="23">
        <v>0.77519959105392156</v>
      </c>
      <c r="KG20" s="23">
        <v>0.77519959105392156</v>
      </c>
      <c r="KH20" s="23">
        <v>0.77519959105392156</v>
      </c>
      <c r="KI20" s="23">
        <v>0.77519959105392156</v>
      </c>
      <c r="KJ20" s="23">
        <v>0.77519959105392156</v>
      </c>
      <c r="KK20" s="23">
        <v>0.77519959105392156</v>
      </c>
      <c r="KL20" s="23">
        <v>0.77519959105392156</v>
      </c>
      <c r="KM20" s="23">
        <v>0.77519959105392156</v>
      </c>
      <c r="KN20" s="23">
        <v>0.77519959105392156</v>
      </c>
      <c r="KO20" s="23">
        <v>0.77519959105392156</v>
      </c>
      <c r="KP20" s="23">
        <v>0.77519959105392156</v>
      </c>
      <c r="KQ20" s="23">
        <v>0.77519959105392156</v>
      </c>
      <c r="KR20" s="23">
        <v>0.77519959105392156</v>
      </c>
      <c r="KS20" s="23">
        <v>0.77519959105392156</v>
      </c>
      <c r="KT20" s="23">
        <v>0.77519959105392156</v>
      </c>
      <c r="KU20" s="23">
        <v>0.77519959105392156</v>
      </c>
      <c r="KV20" s="23">
        <v>0.77519959105392156</v>
      </c>
      <c r="KW20" s="23">
        <v>0.77519959105392156</v>
      </c>
      <c r="KX20" s="23">
        <v>0.77519959105392156</v>
      </c>
      <c r="KY20" s="23">
        <v>0.77519959105392156</v>
      </c>
      <c r="KZ20" s="23">
        <v>0.77519959105392156</v>
      </c>
      <c r="LA20" s="23">
        <v>0.77519959105392156</v>
      </c>
      <c r="LB20" s="23">
        <v>0.77519959105392156</v>
      </c>
      <c r="LC20" s="23">
        <v>0.77519959105392156</v>
      </c>
      <c r="LD20" s="23">
        <v>0.77519959105392156</v>
      </c>
      <c r="LE20" s="23">
        <v>0.77519959105392156</v>
      </c>
      <c r="LF20" s="23">
        <v>0.77519959105392156</v>
      </c>
      <c r="LG20" s="23">
        <v>0.77519959105392156</v>
      </c>
      <c r="LH20" s="23">
        <v>0.77519959105392156</v>
      </c>
      <c r="LI20" s="23">
        <v>0.77519959105392156</v>
      </c>
      <c r="LJ20" s="23">
        <v>0.77519959105392156</v>
      </c>
      <c r="LK20" s="23">
        <v>0.77519959105392156</v>
      </c>
      <c r="LL20" s="23">
        <v>0.77519959105392156</v>
      </c>
      <c r="LM20" s="23">
        <v>0.77519959105392156</v>
      </c>
      <c r="LN20" s="23">
        <v>0.77519959105392156</v>
      </c>
      <c r="LO20" s="23">
        <v>0.77519959105392156</v>
      </c>
      <c r="LP20" s="23">
        <v>0.77519959105392156</v>
      </c>
      <c r="LQ20" s="23">
        <v>0.77519959105392156</v>
      </c>
      <c r="LR20" s="23">
        <v>0.77519959105392156</v>
      </c>
      <c r="LS20" s="23">
        <v>0.77519959105392156</v>
      </c>
      <c r="LT20" s="23">
        <v>0.77519959105392156</v>
      </c>
      <c r="LU20" s="23">
        <v>0.77519959105392156</v>
      </c>
      <c r="LV20" s="23">
        <v>0.77519959105392156</v>
      </c>
      <c r="LW20" s="23">
        <v>0.77519959105392156</v>
      </c>
      <c r="LX20" s="23">
        <v>0.77519959105392156</v>
      </c>
      <c r="LY20" s="23">
        <v>0.77519959105392156</v>
      </c>
      <c r="LZ20" s="23">
        <v>0.77519959105392156</v>
      </c>
      <c r="MA20" s="23">
        <v>0.77519959105392156</v>
      </c>
      <c r="MB20" s="23">
        <v>0.77519959105392156</v>
      </c>
      <c r="MC20" s="23">
        <v>0.77519959105392156</v>
      </c>
      <c r="MD20" s="23">
        <v>0.77519959105392156</v>
      </c>
      <c r="ME20" s="23">
        <v>0.77519959105392156</v>
      </c>
      <c r="MF20" s="23">
        <v>0.77519959105392156</v>
      </c>
      <c r="MG20" s="23">
        <v>0.77519959105392156</v>
      </c>
      <c r="MH20" s="23">
        <v>0.77519959105392156</v>
      </c>
      <c r="MI20" s="23">
        <v>0.77519959105392156</v>
      </c>
      <c r="MJ20" s="23">
        <v>0.77519959105392156</v>
      </c>
      <c r="MK20" s="23">
        <v>0.77519959105392156</v>
      </c>
      <c r="ML20" s="23">
        <v>0.77519959105392156</v>
      </c>
      <c r="MM20" s="23">
        <v>0.77519959105392156</v>
      </c>
      <c r="MN20" s="23">
        <v>0.77519959105392156</v>
      </c>
      <c r="MO20" s="23">
        <v>0.77519959105392156</v>
      </c>
      <c r="MP20" s="23">
        <v>0.77519959105392156</v>
      </c>
      <c r="MQ20" s="23">
        <v>0.77519959105392156</v>
      </c>
      <c r="MR20" s="23">
        <v>0.77519959105392156</v>
      </c>
      <c r="MS20" s="23">
        <v>0.77519959105392156</v>
      </c>
      <c r="MT20" s="23">
        <v>0.77519959105392156</v>
      </c>
      <c r="MU20" s="23">
        <v>0.77519959105392156</v>
      </c>
      <c r="MV20" s="23">
        <v>0.77519959105392156</v>
      </c>
      <c r="MW20" s="23">
        <v>0.77519959105392156</v>
      </c>
      <c r="MX20" s="23">
        <v>0.77519959105392156</v>
      </c>
      <c r="MY20" s="23">
        <v>0.77519959105392156</v>
      </c>
      <c r="MZ20" s="23">
        <v>0.77519959105392156</v>
      </c>
      <c r="NA20" s="23">
        <v>0.77519959105392156</v>
      </c>
      <c r="NB20" s="23">
        <v>0.74954183883454406</v>
      </c>
      <c r="NC20" s="23">
        <v>0.74954183883454406</v>
      </c>
      <c r="ND20" s="23">
        <v>0.74954183883454406</v>
      </c>
      <c r="NE20" s="23">
        <v>0.74954183883454406</v>
      </c>
      <c r="NF20" s="23">
        <v>0.74954183883454406</v>
      </c>
      <c r="NG20" s="23">
        <v>0.74954183883454406</v>
      </c>
      <c r="NH20" s="23">
        <v>0.74954183883454406</v>
      </c>
      <c r="NI20" s="23">
        <v>0.74954183883454406</v>
      </c>
      <c r="NJ20" s="23">
        <v>0.74954183883454406</v>
      </c>
      <c r="NK20" s="23">
        <v>0.74954183883454406</v>
      </c>
      <c r="NL20" s="23">
        <v>0.74954183883454406</v>
      </c>
      <c r="NM20" s="23">
        <v>0.74954183883454406</v>
      </c>
      <c r="NN20" s="23">
        <v>0.74954183883454406</v>
      </c>
      <c r="NO20" s="23">
        <v>0.74954183883454406</v>
      </c>
      <c r="NP20" s="23">
        <v>0.74954183883454406</v>
      </c>
      <c r="NQ20" s="23">
        <v>0.74954183883454406</v>
      </c>
      <c r="NR20" s="23">
        <v>0.74954183883454406</v>
      </c>
      <c r="NS20" s="23">
        <v>0.74954183883454406</v>
      </c>
      <c r="NT20" s="23">
        <v>0.74954183883454406</v>
      </c>
      <c r="NU20" s="23">
        <v>0.74954183883454406</v>
      </c>
      <c r="NV20" s="23">
        <v>0.74954183883454406</v>
      </c>
      <c r="NW20" s="23">
        <v>0.74954183883454406</v>
      </c>
      <c r="NX20" s="23">
        <v>0.74954183883454406</v>
      </c>
      <c r="NY20" s="23">
        <v>0.74954183883454406</v>
      </c>
      <c r="NZ20" s="23">
        <v>0.74954183883454406</v>
      </c>
      <c r="OA20" s="23">
        <v>0.74954183883454406</v>
      </c>
      <c r="OB20" s="23">
        <v>0.74954183883454406</v>
      </c>
      <c r="OC20" s="23">
        <v>0.74954183883454406</v>
      </c>
      <c r="OD20" s="23">
        <v>0.74954183883454406</v>
      </c>
      <c r="OE20" s="23">
        <v>0.74954183883454406</v>
      </c>
      <c r="OF20" s="23">
        <v>0.74954183883454406</v>
      </c>
      <c r="OG20" s="23">
        <v>0.74954183883454406</v>
      </c>
      <c r="OH20" s="23">
        <v>0.74954183883454406</v>
      </c>
      <c r="OI20" s="23">
        <v>0.74954183883454406</v>
      </c>
      <c r="OJ20" s="23">
        <v>0.74954183883454406</v>
      </c>
      <c r="OK20" s="23">
        <v>0.74954183883454406</v>
      </c>
      <c r="OL20" s="23">
        <v>0.74954183883454406</v>
      </c>
      <c r="OM20" s="23">
        <v>0.74954183883454406</v>
      </c>
      <c r="ON20" s="23">
        <v>0.74954183883454406</v>
      </c>
      <c r="OO20" s="23">
        <v>0.74954183883454406</v>
      </c>
      <c r="OP20" s="23">
        <v>0.74954183883454406</v>
      </c>
      <c r="OQ20" s="23">
        <v>0.74954183883454406</v>
      </c>
      <c r="OR20" s="23">
        <v>0.74954183883454406</v>
      </c>
      <c r="OS20" s="23">
        <v>0.74954183883454406</v>
      </c>
      <c r="OT20" s="23">
        <v>0.74954183883454406</v>
      </c>
      <c r="OU20" s="23">
        <v>0.74954183883454406</v>
      </c>
      <c r="OV20" s="23">
        <v>0.74954183883454406</v>
      </c>
      <c r="OW20" s="23">
        <v>0.74954183883454406</v>
      </c>
      <c r="OX20" s="23">
        <v>0.74954183883454406</v>
      </c>
      <c r="OY20" s="23">
        <v>0.74954183883454406</v>
      </c>
      <c r="OZ20" s="23">
        <v>0.74954183883454406</v>
      </c>
      <c r="PA20" s="23">
        <v>0.74954183883454406</v>
      </c>
      <c r="PB20" s="23">
        <v>0.74954183883454406</v>
      </c>
      <c r="PC20" s="23">
        <v>0.74954183883454406</v>
      </c>
      <c r="PD20" s="23">
        <v>0.74954183883454406</v>
      </c>
      <c r="PE20" s="23">
        <v>0.74954183883454406</v>
      </c>
      <c r="PF20" s="23">
        <v>0.74954183883454406</v>
      </c>
      <c r="PG20" s="23">
        <v>0.74954183883454406</v>
      </c>
      <c r="PH20" s="23">
        <v>0.74954183883454406</v>
      </c>
      <c r="PI20" s="23">
        <v>0.74954183883454406</v>
      </c>
      <c r="PJ20" s="23">
        <v>0.74954183883454406</v>
      </c>
      <c r="PK20" s="23">
        <v>0.74954183883454406</v>
      </c>
      <c r="PL20" s="23">
        <v>0.74954183883454406</v>
      </c>
      <c r="PM20" s="23">
        <v>0.74954183883454406</v>
      </c>
      <c r="PN20" s="23">
        <v>0.74954183883454406</v>
      </c>
      <c r="PO20" s="23">
        <v>0.74954183883454406</v>
      </c>
      <c r="PP20" s="23">
        <v>0.74954183883454406</v>
      </c>
      <c r="PQ20" s="23">
        <v>0.74954183883454406</v>
      </c>
      <c r="PR20" s="23">
        <v>0.74954183883454406</v>
      </c>
      <c r="PS20" s="23">
        <v>0.74954183883454406</v>
      </c>
      <c r="PT20" s="23">
        <v>0.74954183883454406</v>
      </c>
      <c r="PU20" s="23">
        <v>0.74954183883454406</v>
      </c>
      <c r="PV20" s="23">
        <v>0.74954183883454406</v>
      </c>
      <c r="PW20" s="23">
        <v>0.74954183883454406</v>
      </c>
      <c r="PX20" s="23">
        <v>0.74954183883454406</v>
      </c>
      <c r="PY20" s="23">
        <v>0.74954183883454406</v>
      </c>
      <c r="PZ20" s="23">
        <v>0.74954183883454406</v>
      </c>
      <c r="QA20" s="23">
        <v>0.74954183883454406</v>
      </c>
      <c r="QB20" s="23">
        <v>0.74954183883454406</v>
      </c>
      <c r="QC20" s="23">
        <v>0.74954183883454406</v>
      </c>
      <c r="QD20" s="23">
        <v>0.74954183883454406</v>
      </c>
      <c r="QE20" s="23">
        <v>0.74954183883454406</v>
      </c>
      <c r="QF20" s="23">
        <v>0.74954183883454406</v>
      </c>
      <c r="QG20" s="23">
        <v>0.74954183883454406</v>
      </c>
      <c r="QH20" s="23">
        <v>0.74954183883454406</v>
      </c>
      <c r="QI20" s="23">
        <v>0.74954183883454406</v>
      </c>
      <c r="QJ20" s="23">
        <v>0.74954183883454406</v>
      </c>
      <c r="QK20" s="23">
        <v>0.74954183883454406</v>
      </c>
      <c r="QL20" s="23">
        <v>0.74954183883454406</v>
      </c>
      <c r="QM20" s="23">
        <v>0.74954183883454406</v>
      </c>
      <c r="QN20" s="23">
        <v>0.74954183883454406</v>
      </c>
      <c r="QO20" s="23">
        <v>0.74954183883454406</v>
      </c>
      <c r="QP20" s="23">
        <v>0.74954183883454406</v>
      </c>
      <c r="QQ20" s="23">
        <v>0.74954183883454406</v>
      </c>
      <c r="QR20" s="23">
        <v>0.74954183883454406</v>
      </c>
      <c r="QS20" s="23">
        <v>0.74954183883454406</v>
      </c>
      <c r="QT20" s="23">
        <v>0.74954183883454406</v>
      </c>
      <c r="QU20" s="23">
        <v>0.74954183883454406</v>
      </c>
      <c r="QV20" s="23">
        <v>0.74954183883454406</v>
      </c>
      <c r="QW20" s="23">
        <v>0.74954183883454406</v>
      </c>
      <c r="QX20" s="23">
        <v>0.74954183883454406</v>
      </c>
      <c r="QY20" s="23">
        <v>0.74954183883454406</v>
      </c>
      <c r="QZ20" s="23">
        <v>0.74954183883454406</v>
      </c>
      <c r="RA20" s="23">
        <v>0.74954183883454406</v>
      </c>
      <c r="RB20" s="23">
        <v>0.74954183883454406</v>
      </c>
      <c r="RC20" s="23">
        <v>0.74954183883454406</v>
      </c>
      <c r="RD20" s="23">
        <v>0.74954183883454406</v>
      </c>
      <c r="RE20" s="23">
        <v>0.74954183883454406</v>
      </c>
      <c r="RF20" s="23">
        <v>0.74954183883454406</v>
      </c>
      <c r="RG20" s="23">
        <v>0.74954183883454406</v>
      </c>
      <c r="RH20" s="23">
        <v>0.74954183883454406</v>
      </c>
      <c r="RI20" s="23">
        <v>0.74954183883454406</v>
      </c>
      <c r="RJ20" s="23">
        <v>0.74954183883454406</v>
      </c>
      <c r="RK20" s="23">
        <v>0.74954183883454406</v>
      </c>
      <c r="RL20" s="23">
        <v>0.74954183883454406</v>
      </c>
      <c r="RM20" s="23">
        <v>0.74954183883454406</v>
      </c>
      <c r="RN20" s="23">
        <v>0.74954183883454406</v>
      </c>
      <c r="RO20" s="23">
        <v>0.74954183883454406</v>
      </c>
      <c r="RP20" s="23">
        <v>0.74954183883454406</v>
      </c>
      <c r="RQ20" s="23">
        <v>0.74954183883454406</v>
      </c>
      <c r="RR20" s="23">
        <v>0.74253357848045765</v>
      </c>
      <c r="RS20" s="23">
        <v>0.74253357848045765</v>
      </c>
      <c r="RT20" s="23">
        <v>0.74253357848045765</v>
      </c>
      <c r="RU20" s="23">
        <v>0.74253357848045765</v>
      </c>
      <c r="RV20" s="23">
        <v>0.74253357848045765</v>
      </c>
      <c r="RW20" s="23">
        <v>0.74253357848045765</v>
      </c>
      <c r="RX20" s="23">
        <v>0.74253357848045765</v>
      </c>
      <c r="RY20" s="23">
        <v>0.74253357848045765</v>
      </c>
      <c r="RZ20" s="23">
        <v>0.74253357848045765</v>
      </c>
      <c r="SA20" s="23">
        <v>0.74253357848045765</v>
      </c>
      <c r="SB20" s="23">
        <v>0.74253357848045765</v>
      </c>
      <c r="SC20" s="23">
        <v>0.74253357848045765</v>
      </c>
      <c r="SD20" s="23">
        <v>0.74253357848045765</v>
      </c>
      <c r="SE20" s="23">
        <v>0.74253357848045765</v>
      </c>
      <c r="SF20" s="23">
        <v>0.74253357848045765</v>
      </c>
      <c r="SG20" s="23">
        <v>0.74253357848045765</v>
      </c>
      <c r="SH20" s="23">
        <v>0.74253357848045765</v>
      </c>
      <c r="SI20" s="23">
        <v>0.74253357848045765</v>
      </c>
      <c r="SJ20" s="23">
        <v>0.74253357848045765</v>
      </c>
      <c r="SK20" s="23">
        <v>0.74253357848045765</v>
      </c>
      <c r="SL20" s="23">
        <v>0.74253357848045765</v>
      </c>
      <c r="SM20" s="23">
        <v>0.74253357848045765</v>
      </c>
      <c r="SN20" s="23">
        <v>0.74253357848045765</v>
      </c>
      <c r="SO20" s="23">
        <v>0.74253357848045765</v>
      </c>
      <c r="SP20" s="23">
        <v>0.74253357848045765</v>
      </c>
      <c r="SQ20" s="23">
        <v>0.74253357848045765</v>
      </c>
      <c r="SR20" s="23">
        <v>0.74253357848045765</v>
      </c>
      <c r="SS20" s="23">
        <v>0.74253357848045765</v>
      </c>
      <c r="ST20" s="23">
        <v>0.74253357848045765</v>
      </c>
      <c r="SU20" s="23">
        <v>0.74253357848045765</v>
      </c>
      <c r="SV20" s="23">
        <v>0.74253357848045765</v>
      </c>
      <c r="SW20" s="23">
        <v>0.74253357848045765</v>
      </c>
      <c r="SX20" s="23">
        <v>0.74253357848045765</v>
      </c>
      <c r="SY20" s="23">
        <v>0.74253357848045765</v>
      </c>
      <c r="SZ20" s="23">
        <v>0.74253357848045765</v>
      </c>
      <c r="TA20" s="23">
        <v>0.74253357848045765</v>
      </c>
      <c r="TB20" s="23">
        <v>0.74253357848045765</v>
      </c>
      <c r="TC20" s="23">
        <v>0.74253357848045765</v>
      </c>
      <c r="TD20" s="23">
        <v>0.74253357848045765</v>
      </c>
      <c r="TE20" s="23">
        <v>0.74253357848045765</v>
      </c>
      <c r="TF20" s="23">
        <v>0.74253357848045765</v>
      </c>
      <c r="TG20" s="23">
        <v>0.74253357848045765</v>
      </c>
      <c r="TH20" s="23">
        <v>0.74253357848045765</v>
      </c>
      <c r="TI20" s="23">
        <v>0.74253357848045765</v>
      </c>
      <c r="TJ20" s="23">
        <v>0.74253357848045765</v>
      </c>
      <c r="TK20" s="23">
        <v>0.74253357848045765</v>
      </c>
      <c r="TL20" s="23">
        <v>0.74253357848045765</v>
      </c>
      <c r="TM20" s="23">
        <v>0.74253357848045765</v>
      </c>
      <c r="TN20" s="23">
        <v>0.74253357848045765</v>
      </c>
      <c r="TO20" s="23">
        <v>0.74253357848045765</v>
      </c>
      <c r="TP20" s="23">
        <v>0.74253357848045765</v>
      </c>
      <c r="TQ20" s="23">
        <v>0.74253357848045765</v>
      </c>
      <c r="TR20" s="23">
        <v>0.74253357848045765</v>
      </c>
      <c r="TS20" s="23">
        <v>0.74253357848045765</v>
      </c>
      <c r="TT20" s="23">
        <v>0.74253357848045765</v>
      </c>
      <c r="TU20" s="23">
        <v>0.74253357848045765</v>
      </c>
      <c r="TV20" s="23">
        <v>0.74253357848045765</v>
      </c>
      <c r="TW20" s="23">
        <v>0.74253357848045765</v>
      </c>
      <c r="TX20" s="23">
        <v>0.74253357848045765</v>
      </c>
      <c r="TY20" s="23">
        <v>0.74253357848045765</v>
      </c>
      <c r="TZ20" s="23">
        <v>0.74253357848045765</v>
      </c>
      <c r="UA20" s="23">
        <v>0.74253357848045765</v>
      </c>
      <c r="UB20" s="23">
        <v>0.74253357848045765</v>
      </c>
      <c r="UC20" s="23">
        <v>0.74253357848045765</v>
      </c>
      <c r="UD20" s="23">
        <v>0.74253357848045765</v>
      </c>
      <c r="UE20" s="23">
        <v>0.74253357848045765</v>
      </c>
      <c r="UF20" s="23">
        <v>0.74253357848045765</v>
      </c>
      <c r="UG20" s="23">
        <v>0.74253357848045765</v>
      </c>
      <c r="UH20" s="23">
        <v>0.74253357848045765</v>
      </c>
      <c r="UI20" s="23">
        <v>0.74253357848045765</v>
      </c>
      <c r="UJ20" s="23">
        <v>0.74253357848045765</v>
      </c>
      <c r="UK20" s="23">
        <v>0.74253357848045765</v>
      </c>
      <c r="UL20" s="23">
        <v>0.74253357848045765</v>
      </c>
      <c r="UM20" s="23">
        <v>0.74253357848045765</v>
      </c>
      <c r="UN20" s="23">
        <v>0.74253357848045765</v>
      </c>
      <c r="UO20" s="23">
        <v>0.74253357848045765</v>
      </c>
      <c r="UP20" s="23">
        <v>0.74253357848045765</v>
      </c>
      <c r="UQ20" s="23">
        <v>0.74253357848045765</v>
      </c>
      <c r="UR20" s="23">
        <v>0.74253357848045765</v>
      </c>
      <c r="US20" s="23">
        <v>0.74253357848045765</v>
      </c>
      <c r="UT20" s="23">
        <v>0.74253357848045765</v>
      </c>
      <c r="UU20" s="23">
        <v>0.74253357848045765</v>
      </c>
      <c r="UV20" s="23">
        <v>0.74253357848045765</v>
      </c>
      <c r="UW20" s="23">
        <v>0.74253357848045765</v>
      </c>
      <c r="UX20" s="23">
        <v>0.74253357848045765</v>
      </c>
      <c r="UY20" s="23">
        <v>0.74253357848045765</v>
      </c>
      <c r="UZ20" s="23">
        <v>0.74253357848045765</v>
      </c>
      <c r="VA20" s="23">
        <v>0.74253357848045765</v>
      </c>
      <c r="VB20" s="23">
        <v>0.74253357848045765</v>
      </c>
      <c r="VC20" s="23">
        <v>0.74253357848045765</v>
      </c>
      <c r="VD20" s="23">
        <v>0.74253357848045765</v>
      </c>
      <c r="VE20" s="23">
        <v>0.74253357848045765</v>
      </c>
      <c r="VF20" s="23">
        <v>0.74253357848045765</v>
      </c>
      <c r="VG20" s="23">
        <v>0.74253357848045765</v>
      </c>
      <c r="VH20" s="23">
        <v>0.74253357848045765</v>
      </c>
      <c r="VI20" s="23">
        <v>0.74253357848045765</v>
      </c>
      <c r="VJ20" s="23">
        <v>0.74253357848045765</v>
      </c>
      <c r="VK20" s="23">
        <v>0.74253357848045765</v>
      </c>
      <c r="VL20" s="23">
        <v>0.74253357848045765</v>
      </c>
      <c r="VM20" s="23">
        <v>0.74253357848045765</v>
      </c>
      <c r="VN20" s="23">
        <v>0.74253357848045765</v>
      </c>
      <c r="VO20" s="23">
        <v>0.74253357848045765</v>
      </c>
      <c r="VP20" s="23">
        <v>0.74253357848045765</v>
      </c>
      <c r="VQ20" s="23">
        <v>0.74253357848045765</v>
      </c>
      <c r="VR20" s="23">
        <v>0.74253357848045765</v>
      </c>
      <c r="VS20" s="23">
        <v>0.74253357848045765</v>
      </c>
      <c r="VT20" s="23">
        <v>0.74253357848045765</v>
      </c>
      <c r="VU20" s="23">
        <v>0.74253357848045765</v>
      </c>
      <c r="VV20" s="23">
        <v>0.74253357848045765</v>
      </c>
      <c r="VW20" s="23">
        <v>0.74253357848045765</v>
      </c>
      <c r="VX20" s="23">
        <v>0.74253357848045765</v>
      </c>
      <c r="VY20" s="23">
        <v>0.74253357848045765</v>
      </c>
      <c r="VZ20" s="23">
        <v>0.74253357848045765</v>
      </c>
      <c r="WA20" s="23">
        <v>0.74253357848045765</v>
      </c>
      <c r="WB20" s="23">
        <v>0.74253357848045765</v>
      </c>
      <c r="WC20" s="23">
        <v>0.74253357848045765</v>
      </c>
      <c r="WD20" s="23">
        <v>0.74253357848045765</v>
      </c>
      <c r="WE20" s="23">
        <v>0.74253357848045765</v>
      </c>
      <c r="WF20" s="23">
        <v>0.74253357848045765</v>
      </c>
      <c r="WG20" s="23">
        <v>0.74253357848045765</v>
      </c>
      <c r="WH20" s="23">
        <v>0.74887881062087447</v>
      </c>
      <c r="WI20" s="23">
        <v>0.74887881062087447</v>
      </c>
      <c r="WJ20" s="23">
        <v>0.74887881062087447</v>
      </c>
      <c r="WK20" s="23">
        <v>0.74887881062087447</v>
      </c>
      <c r="WL20" s="23">
        <v>0.74887881062087447</v>
      </c>
      <c r="WM20" s="23">
        <v>0.74887881062087447</v>
      </c>
      <c r="WN20" s="23">
        <v>0.74887881062087447</v>
      </c>
      <c r="WO20" s="23">
        <v>0.74887881062087447</v>
      </c>
      <c r="WP20" s="23">
        <v>0.74887881062087447</v>
      </c>
      <c r="WQ20" s="23">
        <v>0.74887881062087447</v>
      </c>
      <c r="WR20" s="23">
        <v>0.74887881062087447</v>
      </c>
      <c r="WS20" s="23">
        <v>0.74887881062087447</v>
      </c>
      <c r="WT20" s="23">
        <v>0.74887881062087447</v>
      </c>
      <c r="WU20" s="23">
        <v>0.74887881062087447</v>
      </c>
      <c r="WV20" s="23">
        <v>0.74887881062087447</v>
      </c>
      <c r="WW20" s="23">
        <v>0.74887881062087447</v>
      </c>
      <c r="WX20" s="23">
        <v>0.74887881062087447</v>
      </c>
      <c r="WY20" s="23">
        <v>0.74887881062087447</v>
      </c>
      <c r="WZ20" s="23">
        <v>0.74887881062087447</v>
      </c>
      <c r="XA20" s="23">
        <v>0.74887881062087447</v>
      </c>
      <c r="XB20" s="23">
        <v>0.74887881062087447</v>
      </c>
      <c r="XC20" s="23">
        <v>0.74887881062087447</v>
      </c>
      <c r="XD20" s="23">
        <v>0.74887881062087447</v>
      </c>
      <c r="XE20" s="23">
        <v>0.74887881062087447</v>
      </c>
      <c r="XF20" s="23">
        <v>0.74887881062087447</v>
      </c>
      <c r="XG20" s="23">
        <v>0.74887881062087447</v>
      </c>
      <c r="XH20" s="23">
        <v>0.74887881062087447</v>
      </c>
      <c r="XI20" s="23">
        <v>0.74887881062087447</v>
      </c>
      <c r="XJ20" s="23">
        <v>0.74887881062087447</v>
      </c>
      <c r="XK20" s="23">
        <v>0.74887881062087447</v>
      </c>
      <c r="XL20" s="23">
        <v>0.74887881062087447</v>
      </c>
      <c r="XM20" s="23">
        <v>0.74887881062087447</v>
      </c>
      <c r="XN20" s="23">
        <v>0.74887881062087447</v>
      </c>
      <c r="XO20" s="23">
        <v>0.74887881062087447</v>
      </c>
      <c r="XP20" s="23">
        <v>0.74887881062087447</v>
      </c>
      <c r="XQ20" s="23">
        <v>0.74887881062087447</v>
      </c>
      <c r="XR20" s="23">
        <v>0.74887881062087447</v>
      </c>
      <c r="XS20" s="23">
        <v>0.74887881062087447</v>
      </c>
      <c r="XT20" s="23">
        <v>0.74887881062087447</v>
      </c>
      <c r="XU20" s="23">
        <v>0.74887881062087447</v>
      </c>
      <c r="XV20" s="23">
        <v>0.74887881062087447</v>
      </c>
      <c r="XW20" s="23">
        <v>0.74887881062087447</v>
      </c>
      <c r="XX20" s="23">
        <v>0.74887881062087447</v>
      </c>
      <c r="XY20" s="23">
        <v>0.74887881062087447</v>
      </c>
      <c r="XZ20" s="23">
        <v>0.74887881062087447</v>
      </c>
      <c r="YA20" s="23">
        <v>0.74887881062087447</v>
      </c>
      <c r="YB20" s="23">
        <v>0.74887881062087447</v>
      </c>
      <c r="YC20" s="23">
        <v>0.74887881062087447</v>
      </c>
      <c r="YD20" s="23">
        <v>0.74887881062087447</v>
      </c>
      <c r="YE20" s="23">
        <v>0.74887881062087447</v>
      </c>
      <c r="YF20" s="23">
        <v>0.74887881062087447</v>
      </c>
      <c r="YG20" s="23">
        <v>0.74887881062087447</v>
      </c>
      <c r="YH20" s="23">
        <v>0.74887881062087447</v>
      </c>
      <c r="YI20" s="23">
        <v>0.74887881062087447</v>
      </c>
      <c r="YJ20" s="23">
        <v>0.74887881062087447</v>
      </c>
      <c r="YK20" s="23">
        <v>0.74887881062087447</v>
      </c>
      <c r="YL20" s="23">
        <v>0.74887881062087447</v>
      </c>
      <c r="YM20" s="23">
        <v>0.74887881062087447</v>
      </c>
      <c r="YN20" s="23">
        <v>0.74887881062087447</v>
      </c>
      <c r="YO20" s="23">
        <v>0.74887881062087447</v>
      </c>
      <c r="YP20" s="23">
        <v>0.74887881062087447</v>
      </c>
      <c r="YQ20" s="23">
        <v>0.74887881062087447</v>
      </c>
      <c r="YR20" s="23">
        <v>0.74887881062087447</v>
      </c>
      <c r="YS20" s="23">
        <v>0.74887881062087447</v>
      </c>
      <c r="YT20" s="23">
        <v>0.74887881062087447</v>
      </c>
      <c r="YU20" s="23">
        <v>0.74887881062087447</v>
      </c>
      <c r="YV20" s="23">
        <v>0.74887881062087447</v>
      </c>
      <c r="YW20" s="23">
        <v>0.74887881062087447</v>
      </c>
      <c r="YX20" s="23">
        <v>0.74887881062087447</v>
      </c>
      <c r="YY20" s="23">
        <v>0.74887881062087447</v>
      </c>
      <c r="YZ20" s="23">
        <v>0.74887881062087447</v>
      </c>
      <c r="ZA20" s="23">
        <v>0.74887881062087447</v>
      </c>
      <c r="ZB20" s="23">
        <v>0.74887881062087447</v>
      </c>
      <c r="ZC20" s="23">
        <v>0.74887881062087447</v>
      </c>
      <c r="ZD20" s="23">
        <v>0.74887881062087447</v>
      </c>
      <c r="ZE20" s="23">
        <v>0.74887881062087447</v>
      </c>
      <c r="ZF20" s="23">
        <v>0.74887881062087447</v>
      </c>
      <c r="ZG20" s="23">
        <v>0.74887881062087447</v>
      </c>
      <c r="ZH20" s="23">
        <v>0.74887881062087447</v>
      </c>
      <c r="ZI20" s="23">
        <v>0.74887881062087447</v>
      </c>
      <c r="ZJ20" s="23">
        <v>0.74887881062087447</v>
      </c>
      <c r="ZK20" s="23">
        <v>0.74887881062087447</v>
      </c>
      <c r="ZL20" s="23">
        <v>0.74887881062087447</v>
      </c>
      <c r="ZM20" s="23">
        <v>0.74887881062087447</v>
      </c>
      <c r="ZN20" s="23">
        <v>0.74887881062087447</v>
      </c>
      <c r="ZO20" s="23">
        <v>0.74887881062087447</v>
      </c>
      <c r="ZP20" s="23">
        <v>0.74887881062087447</v>
      </c>
      <c r="ZQ20" s="23">
        <v>0.74887881062087447</v>
      </c>
      <c r="ZR20" s="23">
        <v>0.74887881062087447</v>
      </c>
      <c r="ZS20" s="23">
        <v>0.74887881062087447</v>
      </c>
      <c r="ZT20" s="23">
        <v>0.74887881062087447</v>
      </c>
      <c r="ZU20" s="23">
        <v>0.74887881062087447</v>
      </c>
      <c r="ZV20" s="23">
        <v>0.74887881062087447</v>
      </c>
      <c r="ZW20" s="23">
        <v>0.74887881062087447</v>
      </c>
      <c r="ZX20" s="23">
        <v>0.74887881062087447</v>
      </c>
      <c r="ZY20" s="23">
        <v>0.74887881062087447</v>
      </c>
      <c r="ZZ20" s="23">
        <v>0.74887881062087447</v>
      </c>
      <c r="AAA20" s="23">
        <v>0.74887881062087447</v>
      </c>
      <c r="AAB20" s="23">
        <v>0.74887881062087447</v>
      </c>
      <c r="AAC20" s="23">
        <v>0.74887881062087447</v>
      </c>
      <c r="AAD20" s="23">
        <v>0.74887881062087447</v>
      </c>
      <c r="AAE20" s="23">
        <v>0.74887881062087447</v>
      </c>
      <c r="AAF20" s="23">
        <v>0.74887881062087447</v>
      </c>
      <c r="AAG20" s="23">
        <v>0.74887881062087447</v>
      </c>
      <c r="AAH20" s="23">
        <v>0.74887881062087447</v>
      </c>
      <c r="AAI20" s="23">
        <v>0.74887881062087447</v>
      </c>
      <c r="AAJ20" s="23">
        <v>0.74887881062087447</v>
      </c>
      <c r="AAK20" s="23">
        <v>0.74887881062087447</v>
      </c>
      <c r="AAL20" s="23">
        <v>0.74887881062087447</v>
      </c>
      <c r="AAM20" s="23">
        <v>0.74887881062087447</v>
      </c>
      <c r="AAN20" s="23">
        <v>0.74887881062087447</v>
      </c>
      <c r="AAO20" s="23">
        <v>0.74887881062087447</v>
      </c>
      <c r="AAP20" s="23">
        <v>0.74887881062087447</v>
      </c>
      <c r="AAQ20" s="23">
        <v>0.74887881062087447</v>
      </c>
      <c r="AAR20" s="23">
        <v>0.74887881062087447</v>
      </c>
      <c r="AAS20" s="23">
        <v>0.74887881062087447</v>
      </c>
      <c r="AAT20" s="23">
        <v>0.74887881062087447</v>
      </c>
      <c r="AAU20" s="23">
        <v>0.74887881062087447</v>
      </c>
      <c r="AAV20" s="23">
        <v>0.74887881062087447</v>
      </c>
      <c r="AAW20" s="23">
        <v>0.74887881062087447</v>
      </c>
      <c r="AAX20" s="23">
        <v>0.74887881062087447</v>
      </c>
      <c r="AAY20" s="23">
        <v>0.74887881062087447</v>
      </c>
      <c r="AAZ20" s="23">
        <v>0.74887881062087447</v>
      </c>
      <c r="ABA20" s="23">
        <v>0.74887881062087447</v>
      </c>
      <c r="ABB20" s="23">
        <v>0.74887881062087447</v>
      </c>
      <c r="ABC20" s="23">
        <v>0.74887881062087447</v>
      </c>
      <c r="ABD20" s="23">
        <v>0.74887881062087447</v>
      </c>
      <c r="ABE20" s="23">
        <v>0.74887881062087447</v>
      </c>
      <c r="ABF20" s="23">
        <v>0.74887881062087447</v>
      </c>
      <c r="ABG20" s="23">
        <v>0.74887881062087447</v>
      </c>
      <c r="ABH20" s="23">
        <v>0.74887881062087447</v>
      </c>
      <c r="ABI20" s="23">
        <v>0.74887881062087447</v>
      </c>
      <c r="ABJ20" s="23">
        <v>0.74887881062087447</v>
      </c>
      <c r="ABK20" s="23">
        <v>0.74887881062087447</v>
      </c>
      <c r="ABL20" s="23">
        <v>0.74887881062087447</v>
      </c>
      <c r="ABM20" s="23">
        <v>0.74887881062087447</v>
      </c>
      <c r="ABN20" s="23">
        <v>0.74887881062087447</v>
      </c>
      <c r="ABO20" s="23">
        <v>0.74887881062087447</v>
      </c>
      <c r="ABP20" s="23">
        <v>0.74887881062087447</v>
      </c>
      <c r="ABQ20" s="23">
        <v>0.74887881062087447</v>
      </c>
      <c r="ABR20" s="23">
        <v>0.74887881062087447</v>
      </c>
      <c r="ABS20" s="23">
        <v>0.74887881062087447</v>
      </c>
      <c r="ABT20" s="23">
        <v>0.74887881062087447</v>
      </c>
      <c r="ABU20" s="23">
        <v>0.74887881062087447</v>
      </c>
      <c r="ABV20" s="23">
        <v>0.74887881062087447</v>
      </c>
      <c r="ABW20" s="23">
        <v>0.74887881062087447</v>
      </c>
      <c r="ABX20" s="23">
        <v>0.74887881062087447</v>
      </c>
      <c r="ABY20" s="23">
        <v>0.74887881062087447</v>
      </c>
      <c r="ABZ20" s="23">
        <v>0.74887881062087447</v>
      </c>
      <c r="ACA20" s="23">
        <v>0.74887881062087447</v>
      </c>
      <c r="ACB20" s="23">
        <v>0.74887881062087447</v>
      </c>
      <c r="ACC20" s="23">
        <v>0.74887881062087447</v>
      </c>
      <c r="ACD20" s="23">
        <v>0.74887881062087447</v>
      </c>
      <c r="ACE20" s="23">
        <v>0.74887881062087447</v>
      </c>
      <c r="ACF20" s="23">
        <v>0.74887881062087447</v>
      </c>
      <c r="ACG20" s="23">
        <v>0.74887881062087447</v>
      </c>
      <c r="ACH20" s="23">
        <v>0.74887881062087447</v>
      </c>
      <c r="ACI20" s="23">
        <v>0.74887881062087447</v>
      </c>
      <c r="ACJ20" s="23">
        <v>0.74887881062087447</v>
      </c>
      <c r="ACK20" s="23">
        <v>0.74887881062087447</v>
      </c>
      <c r="ACL20" s="23">
        <v>0.74887881062087447</v>
      </c>
      <c r="ACM20" s="23">
        <v>0.74887881062087447</v>
      </c>
      <c r="ACN20" s="23">
        <v>0.74887881062087447</v>
      </c>
      <c r="ACO20" s="23">
        <v>0.74887881062087447</v>
      </c>
      <c r="ACP20" s="23">
        <v>0.74887881062087447</v>
      </c>
      <c r="ACQ20" s="23">
        <v>0.74887881062087447</v>
      </c>
      <c r="ACR20" s="23">
        <v>0.74887881062087447</v>
      </c>
      <c r="ACS20" s="23">
        <v>0.74887881062087447</v>
      </c>
      <c r="ACT20" s="23">
        <v>0.74887881062087447</v>
      </c>
      <c r="ACU20" s="23">
        <v>0.74887881062087447</v>
      </c>
      <c r="ACV20" s="23">
        <v>0.74887881062087447</v>
      </c>
      <c r="ACW20" s="23">
        <v>0.74887881062087447</v>
      </c>
      <c r="ACX20" s="23">
        <v>0.74887881062087447</v>
      </c>
      <c r="ACY20" s="23">
        <v>0.74887881062087447</v>
      </c>
      <c r="ACZ20" s="23">
        <v>0.74887881062087447</v>
      </c>
      <c r="ADA20" s="23">
        <v>0.74887881062087447</v>
      </c>
      <c r="ADB20" s="23">
        <v>0.74887881062087447</v>
      </c>
      <c r="ADC20" s="23">
        <v>0.74887881062087447</v>
      </c>
      <c r="ADD20" s="23">
        <v>0.74887881062087447</v>
      </c>
      <c r="ADE20" s="23">
        <v>0.74887881062087447</v>
      </c>
      <c r="ADF20" s="23">
        <v>0.74887881062087447</v>
      </c>
      <c r="ADG20" s="23">
        <v>0.74887881062087447</v>
      </c>
      <c r="ADH20" s="23">
        <v>0.74887881062087447</v>
      </c>
      <c r="ADI20" s="23">
        <v>0.74887881062087447</v>
      </c>
      <c r="ADJ20" s="23">
        <v>0.74887881062087447</v>
      </c>
      <c r="ADK20" s="23">
        <v>0.74887881062087447</v>
      </c>
      <c r="ADL20" s="23">
        <v>0.74887881062087447</v>
      </c>
      <c r="ADM20" s="23">
        <v>0.74887881062087447</v>
      </c>
      <c r="ADN20" s="23">
        <v>0.74887881062087447</v>
      </c>
      <c r="ADO20" s="23">
        <v>0.74887881062087447</v>
      </c>
      <c r="ADP20" s="23">
        <v>0.74887881062087447</v>
      </c>
      <c r="ADQ20" s="23">
        <v>0.74887881062087447</v>
      </c>
      <c r="ADR20" s="23">
        <v>0.74887881062087447</v>
      </c>
      <c r="ADS20" s="23">
        <v>0.74887881062087447</v>
      </c>
      <c r="ADT20" s="23">
        <v>0.74887881062087447</v>
      </c>
      <c r="ADU20" s="23">
        <v>0.74887881062087447</v>
      </c>
      <c r="ADV20" s="23">
        <v>0.74887881062087447</v>
      </c>
      <c r="ADW20" s="23">
        <v>0.74887881062087447</v>
      </c>
      <c r="ADX20" s="23">
        <v>0.74887881062087447</v>
      </c>
      <c r="ADY20" s="23">
        <v>0.74887881062087447</v>
      </c>
      <c r="ADZ20" s="23">
        <v>0.74887881062087447</v>
      </c>
      <c r="AEA20" s="23">
        <v>0.74887881062087447</v>
      </c>
      <c r="AEB20" s="23">
        <v>0.74887881062087447</v>
      </c>
      <c r="AEC20" s="23">
        <v>0.74887881062087447</v>
      </c>
      <c r="AED20" s="23">
        <v>0.74887881062087447</v>
      </c>
      <c r="AEE20" s="23">
        <v>0.74887881062087447</v>
      </c>
      <c r="AEF20" s="23">
        <v>0.74887881062087447</v>
      </c>
      <c r="AEG20" s="23">
        <v>0.74887881062087447</v>
      </c>
      <c r="AEH20" s="23">
        <v>0.74887881062087447</v>
      </c>
      <c r="AEI20" s="23">
        <v>0.74887881062087447</v>
      </c>
      <c r="AEJ20" s="23">
        <v>0.74887881062087447</v>
      </c>
      <c r="AEK20" s="23">
        <v>0.74887881062087447</v>
      </c>
      <c r="AEL20" s="23">
        <v>0.74887881062087447</v>
      </c>
      <c r="AEM20" s="23">
        <v>0.74887881062087447</v>
      </c>
      <c r="AEN20" s="23">
        <v>0.74887881062087447</v>
      </c>
      <c r="AEO20" s="23">
        <v>0.74887881062087447</v>
      </c>
      <c r="AEP20" s="23">
        <v>0.74887881062087447</v>
      </c>
      <c r="AEQ20" s="23">
        <v>0.74887881062087447</v>
      </c>
      <c r="AER20" s="23">
        <v>0.74887881062087447</v>
      </c>
      <c r="AES20" s="23">
        <v>0.74887881062087447</v>
      </c>
      <c r="AET20" s="23">
        <v>0.74887881062087447</v>
      </c>
      <c r="AEU20" s="23">
        <v>0.74887881062087447</v>
      </c>
      <c r="AEV20" s="23">
        <v>0.74887881062087447</v>
      </c>
      <c r="AEW20" s="23">
        <v>0.74887881062087447</v>
      </c>
      <c r="AEX20" s="23">
        <v>0.74887881062087447</v>
      </c>
      <c r="AEY20" s="23">
        <v>0.74887881062087447</v>
      </c>
      <c r="AEZ20" s="23">
        <v>0.74887881062087447</v>
      </c>
      <c r="AFA20" s="23">
        <v>0.74887881062087447</v>
      </c>
      <c r="AFB20" s="23">
        <v>0.74887881062087447</v>
      </c>
      <c r="AFC20" s="23">
        <v>0.74887881062087447</v>
      </c>
      <c r="AFD20" s="23">
        <v>0.74887881062087447</v>
      </c>
      <c r="AFE20" s="23">
        <v>0.74887881062087447</v>
      </c>
      <c r="AFF20" s="23">
        <v>0.74887881062087447</v>
      </c>
      <c r="AFG20" s="23">
        <v>0.74887881062087447</v>
      </c>
      <c r="AFH20" s="23">
        <v>0.74887881062087447</v>
      </c>
      <c r="AFI20" s="23">
        <v>0.74887881062087447</v>
      </c>
      <c r="AFJ20" s="23">
        <v>0.74887881062087447</v>
      </c>
      <c r="AFK20" s="23">
        <v>0.74887881062087447</v>
      </c>
      <c r="AFL20" s="23">
        <v>0.74887881062087447</v>
      </c>
      <c r="AFM20" s="23">
        <v>0.74887881062087447</v>
      </c>
    </row>
    <row r="21" spans="1:845">
      <c r="A21" s="23" t="s">
        <v>32</v>
      </c>
      <c r="B21" s="23">
        <f>Sectors!D9</f>
        <v>4.2499667661059624</v>
      </c>
      <c r="C21" s="23">
        <f t="shared" si="842"/>
        <v>4.2499667661059624</v>
      </c>
      <c r="D21" s="23">
        <f t="shared" si="841"/>
        <v>4.2499667661059624</v>
      </c>
      <c r="F21" s="23">
        <v>4.2499667661059624</v>
      </c>
      <c r="G21" s="23">
        <v>4.2499667661059624</v>
      </c>
      <c r="H21" s="23">
        <v>4.2499667661059624</v>
      </c>
      <c r="I21" s="23">
        <v>4.2499667661059624</v>
      </c>
      <c r="J21" s="23">
        <v>4.2499667661059624</v>
      </c>
      <c r="K21" s="23">
        <v>4.2499667661059624</v>
      </c>
      <c r="L21" s="23">
        <v>4.2499667661059624</v>
      </c>
      <c r="M21" s="23">
        <v>4.2499667661059624</v>
      </c>
      <c r="N21" s="23">
        <v>4.2499667661059624</v>
      </c>
      <c r="O21" s="23">
        <v>4.2499667661059624</v>
      </c>
      <c r="P21" s="23">
        <v>4.2499667661059624</v>
      </c>
      <c r="Q21" s="23">
        <v>4.2499667661059624</v>
      </c>
      <c r="R21" s="23">
        <v>4.2499667661059624</v>
      </c>
      <c r="S21" s="23">
        <v>4.2499667661059624</v>
      </c>
      <c r="T21" s="23">
        <v>4.2499667661059624</v>
      </c>
      <c r="U21" s="23">
        <v>4.2499667661059624</v>
      </c>
      <c r="V21" s="23">
        <v>4.2499667661059624</v>
      </c>
      <c r="W21" s="23">
        <v>4.2499667661059624</v>
      </c>
      <c r="X21" s="23">
        <v>4.2499667661059624</v>
      </c>
      <c r="Y21" s="23">
        <v>4.2499667661059624</v>
      </c>
      <c r="Z21" s="23">
        <v>4.2499667661059624</v>
      </c>
      <c r="AA21" s="23">
        <v>4.2499667661059624</v>
      </c>
      <c r="AB21" s="23">
        <v>4.2499667661059624</v>
      </c>
      <c r="AC21" s="23">
        <v>4.2499667661059624</v>
      </c>
      <c r="AD21" s="23">
        <v>4.2499667661059624</v>
      </c>
      <c r="AE21" s="23">
        <v>4.2499667661059624</v>
      </c>
      <c r="AF21" s="23">
        <v>4.2499667661059624</v>
      </c>
      <c r="AG21" s="23">
        <v>4.2499667661059624</v>
      </c>
      <c r="AH21" s="23">
        <v>4.2499667661059624</v>
      </c>
      <c r="AI21" s="23">
        <v>4.2499667661059624</v>
      </c>
      <c r="AJ21" s="23">
        <v>4.2499667661059624</v>
      </c>
      <c r="AK21" s="23">
        <v>4.2499667661059624</v>
      </c>
      <c r="AL21" s="23">
        <v>4.2499667661059624</v>
      </c>
      <c r="AM21" s="23">
        <v>4.2499667661059624</v>
      </c>
      <c r="AN21" s="23">
        <v>4.2499667661059624</v>
      </c>
      <c r="AO21" s="23">
        <v>4.2499667661059624</v>
      </c>
      <c r="AP21" s="23">
        <v>4.2499667661059624</v>
      </c>
      <c r="AQ21" s="23">
        <v>4.2499667661059624</v>
      </c>
      <c r="AR21" s="23">
        <v>4.2499667661059624</v>
      </c>
      <c r="AS21" s="23">
        <v>4.2499667661059624</v>
      </c>
      <c r="AT21" s="23">
        <v>4.2499667661059624</v>
      </c>
      <c r="AU21" s="23">
        <v>4.2499667661059624</v>
      </c>
      <c r="AV21" s="23">
        <v>4.2499667661059624</v>
      </c>
      <c r="AW21" s="23">
        <v>4.2499667661059624</v>
      </c>
      <c r="AX21" s="23">
        <v>4.2499667661059624</v>
      </c>
      <c r="AY21" s="23">
        <v>4.2499667661059624</v>
      </c>
      <c r="AZ21" s="23">
        <v>4.2499667661059624</v>
      </c>
      <c r="BA21" s="23">
        <v>4.2499667661059624</v>
      </c>
      <c r="BB21" s="23">
        <v>4.2499667661059624</v>
      </c>
      <c r="BC21" s="23">
        <v>4.2499667661059624</v>
      </c>
      <c r="BD21" s="23">
        <v>4.2499667661059624</v>
      </c>
      <c r="BE21" s="23">
        <v>4.2499667661059624</v>
      </c>
      <c r="BF21" s="23">
        <v>4.2499667661059624</v>
      </c>
      <c r="BG21" s="23">
        <v>4.2499667661059624</v>
      </c>
      <c r="BH21" s="23">
        <v>4.2499667661059624</v>
      </c>
      <c r="BI21" s="23">
        <v>4.2499667661059624</v>
      </c>
      <c r="BJ21" s="23">
        <v>4.2499667661059624</v>
      </c>
      <c r="BK21" s="23">
        <v>4.2499667661059624</v>
      </c>
      <c r="BL21" s="23">
        <v>4.2499667661059624</v>
      </c>
      <c r="BM21" s="23">
        <v>4.2499667661059624</v>
      </c>
      <c r="BN21" s="23">
        <v>4.2499667661059624</v>
      </c>
      <c r="BO21" s="23">
        <v>4.2499667661059624</v>
      </c>
      <c r="BP21" s="23">
        <v>4.2499667661059624</v>
      </c>
      <c r="BQ21" s="23">
        <v>4.2499667661059624</v>
      </c>
      <c r="BR21" s="23">
        <v>4.2499667661059624</v>
      </c>
      <c r="BS21" s="23">
        <v>4.2499667661059624</v>
      </c>
      <c r="BT21" s="23">
        <v>4.2499667661059624</v>
      </c>
      <c r="BU21" s="23">
        <v>4.2499667661059624</v>
      </c>
      <c r="BV21" s="23">
        <v>4.2499667661059624</v>
      </c>
      <c r="BW21" s="23">
        <v>4.2499667661059624</v>
      </c>
      <c r="BX21" s="23">
        <v>4.2499667661059624</v>
      </c>
      <c r="BY21" s="23">
        <v>4.2499667661059624</v>
      </c>
      <c r="BZ21" s="23">
        <v>4.2499667661059624</v>
      </c>
      <c r="CA21" s="23">
        <v>4.2499667661059624</v>
      </c>
      <c r="CB21" s="23">
        <v>4.2499667661059624</v>
      </c>
      <c r="CC21" s="23">
        <v>4.2499667661059624</v>
      </c>
      <c r="CD21" s="23">
        <v>4.2499667661059624</v>
      </c>
      <c r="CE21" s="23">
        <v>4.2499667661059624</v>
      </c>
      <c r="CF21" s="23">
        <v>4.2499667661059624</v>
      </c>
      <c r="CG21" s="23">
        <v>4.2499667661059624</v>
      </c>
      <c r="CH21" s="23">
        <v>4.2499667661059624</v>
      </c>
      <c r="CI21" s="23">
        <v>4.2499667661059624</v>
      </c>
      <c r="CJ21" s="23">
        <v>4.2499667661059624</v>
      </c>
      <c r="CK21" s="23">
        <v>4.2499667661059624</v>
      </c>
      <c r="CL21" s="23">
        <v>4.2499667661059624</v>
      </c>
      <c r="CM21" s="23">
        <v>4.2499667661059624</v>
      </c>
      <c r="CN21" s="23">
        <v>4.2499667661059624</v>
      </c>
      <c r="CO21" s="23">
        <v>4.2499667661059624</v>
      </c>
      <c r="CP21" s="23">
        <v>4.2499667661059624</v>
      </c>
      <c r="CQ21" s="23">
        <v>4.2499667661059624</v>
      </c>
      <c r="CR21" s="23">
        <v>4.2499667661059624</v>
      </c>
      <c r="CS21" s="23">
        <v>4.2499667661059624</v>
      </c>
      <c r="CT21" s="23">
        <v>4.2499667661059624</v>
      </c>
      <c r="CU21" s="23">
        <v>4.2499667661059624</v>
      </c>
      <c r="CV21" s="23">
        <v>4.2499667661059624</v>
      </c>
      <c r="CW21" s="23">
        <v>4.2499667661059624</v>
      </c>
      <c r="CX21" s="23">
        <v>4.2499667661059624</v>
      </c>
      <c r="CY21" s="23">
        <v>4.2499667661059624</v>
      </c>
      <c r="CZ21" s="23">
        <v>4.2499667661059624</v>
      </c>
      <c r="DA21" s="23">
        <v>4.2499667661059624</v>
      </c>
      <c r="DB21" s="23">
        <v>4.2499667661059624</v>
      </c>
      <c r="DC21" s="23">
        <v>4.2499667661059624</v>
      </c>
      <c r="DD21" s="23">
        <v>4.2499667661059624</v>
      </c>
      <c r="DE21" s="23">
        <v>4.2499667661059624</v>
      </c>
      <c r="DF21" s="23">
        <v>4.2499667661059624</v>
      </c>
      <c r="DG21" s="23">
        <v>4.2499667661059624</v>
      </c>
      <c r="DH21" s="23">
        <v>4.2499667661059624</v>
      </c>
      <c r="DI21" s="23">
        <v>4.2499667661059624</v>
      </c>
      <c r="DJ21" s="23">
        <v>4.2499667661059624</v>
      </c>
      <c r="DK21" s="23">
        <v>4.2499667661059624</v>
      </c>
      <c r="DL21" s="23">
        <v>4.2499667661059624</v>
      </c>
      <c r="DM21" s="23">
        <v>4.2499667661059624</v>
      </c>
      <c r="DN21" s="23">
        <v>4.2499667661059624</v>
      </c>
      <c r="DO21" s="23">
        <v>4.2499667661059624</v>
      </c>
      <c r="DP21" s="23">
        <v>4.2499667661059624</v>
      </c>
      <c r="DQ21" s="23">
        <v>4.2499667661059624</v>
      </c>
      <c r="DR21" s="23">
        <v>4.2499667661059624</v>
      </c>
      <c r="DS21" s="23">
        <v>4.2499667661059624</v>
      </c>
      <c r="DT21" s="23">
        <v>4.2499667661059624</v>
      </c>
      <c r="DU21" s="23">
        <v>4.2499667661059624</v>
      </c>
      <c r="DV21" s="23">
        <v>4.2499667661059624</v>
      </c>
      <c r="DW21" s="23">
        <v>4.2499667661059624</v>
      </c>
      <c r="DX21" s="23">
        <v>4.2499667661059624</v>
      </c>
      <c r="DY21" s="23">
        <v>4.2499667661059624</v>
      </c>
      <c r="DZ21" s="23">
        <v>4.2499667661059624</v>
      </c>
      <c r="EA21" s="23">
        <v>4.2499667661059624</v>
      </c>
      <c r="EB21" s="23">
        <v>4.2499667661059624</v>
      </c>
      <c r="EC21" s="23">
        <v>4.2499667661059624</v>
      </c>
      <c r="ED21" s="23">
        <v>4.2499667661059624</v>
      </c>
      <c r="EE21" s="23">
        <v>4.2499667661059624</v>
      </c>
      <c r="EF21" s="23">
        <v>4.2499667661059624</v>
      </c>
      <c r="EG21" s="23">
        <v>4.2499667661059624</v>
      </c>
      <c r="EH21" s="23">
        <v>4.2499667661059624</v>
      </c>
      <c r="EI21" s="23">
        <v>4.2499667661059624</v>
      </c>
      <c r="EJ21" s="23">
        <v>4.2499667661059624</v>
      </c>
      <c r="EK21" s="23">
        <v>4.2499667661059624</v>
      </c>
      <c r="EL21" s="23">
        <v>4.2499667661059624</v>
      </c>
      <c r="EM21" s="23">
        <v>4.2499667661059624</v>
      </c>
      <c r="EN21" s="23">
        <v>4.2499667661059624</v>
      </c>
      <c r="EO21" s="23">
        <v>4.2499667661059624</v>
      </c>
      <c r="EP21" s="23">
        <v>4.2499667661059624</v>
      </c>
      <c r="EQ21" s="23">
        <v>4.2499667661059624</v>
      </c>
      <c r="ER21" s="23">
        <v>4.2499667661059624</v>
      </c>
      <c r="ES21" s="23">
        <v>4.2499667661059624</v>
      </c>
      <c r="ET21" s="23">
        <v>4.2499667661059624</v>
      </c>
      <c r="EU21" s="23">
        <v>4.2499667661059624</v>
      </c>
      <c r="EV21" s="23">
        <v>4.2499667661059624</v>
      </c>
      <c r="EW21" s="23">
        <v>4.2499667661059624</v>
      </c>
      <c r="EX21" s="23">
        <v>4.2499667661059624</v>
      </c>
      <c r="EY21" s="23">
        <v>4.2499667661059624</v>
      </c>
      <c r="EZ21" s="23">
        <v>4.2499667661059624</v>
      </c>
      <c r="FA21" s="23">
        <v>4.2499667661059624</v>
      </c>
      <c r="FB21" s="23">
        <v>4.2499667661059624</v>
      </c>
      <c r="FC21" s="23">
        <v>4.2499667661059624</v>
      </c>
      <c r="FD21" s="23">
        <v>4.2499667661059624</v>
      </c>
      <c r="FE21" s="23">
        <v>4.2499667661059624</v>
      </c>
      <c r="FF21" s="23">
        <v>4.2499667661059624</v>
      </c>
      <c r="FG21" s="23">
        <v>4.2499667661059624</v>
      </c>
      <c r="FH21" s="23">
        <v>4.2499667661059624</v>
      </c>
      <c r="FI21" s="23">
        <v>4.2499667661059624</v>
      </c>
      <c r="FJ21" s="23">
        <v>4.2499667661059624</v>
      </c>
      <c r="FK21" s="23">
        <v>4.2499667661059624</v>
      </c>
      <c r="FL21" s="23">
        <v>4.2499667661059624</v>
      </c>
      <c r="FM21" s="23">
        <v>4.2499667661059624</v>
      </c>
      <c r="FN21" s="23">
        <v>4.2499667661059624</v>
      </c>
      <c r="FO21" s="23">
        <v>4.2499667661059624</v>
      </c>
      <c r="FP21" s="23">
        <v>4.2499667661059624</v>
      </c>
      <c r="FQ21" s="23">
        <v>4.2499667661059624</v>
      </c>
      <c r="FR21" s="23">
        <v>4.2499667661059624</v>
      </c>
      <c r="FS21" s="23">
        <v>4.2499667661059624</v>
      </c>
      <c r="FT21" s="23">
        <v>4.2499667661059624</v>
      </c>
      <c r="FU21" s="23">
        <v>4.2499667661059624</v>
      </c>
      <c r="FV21" s="23">
        <v>4.2499667661059624</v>
      </c>
      <c r="FW21" s="23">
        <v>4.2499667661059624</v>
      </c>
      <c r="FX21" s="23">
        <v>4.2499667661059624</v>
      </c>
      <c r="FY21" s="23">
        <v>4.2499667661059624</v>
      </c>
      <c r="FZ21" s="23">
        <v>4.2499667661059624</v>
      </c>
      <c r="GA21" s="23">
        <v>4.2499667661059624</v>
      </c>
      <c r="GB21" s="23">
        <v>4.2499667661059624</v>
      </c>
      <c r="GC21" s="23">
        <v>4.2499667661059624</v>
      </c>
      <c r="GD21" s="23">
        <v>4.2499667661059624</v>
      </c>
      <c r="GE21" s="23">
        <v>4.2499667661059624</v>
      </c>
      <c r="GF21" s="23">
        <v>4.2499667661059624</v>
      </c>
      <c r="GG21" s="23">
        <v>4.2499667661059624</v>
      </c>
      <c r="GH21" s="23">
        <v>4.2499667661059624</v>
      </c>
      <c r="GI21" s="23">
        <v>4.2499667661059624</v>
      </c>
      <c r="GJ21" s="23">
        <v>4.2499667661059624</v>
      </c>
      <c r="GK21" s="23">
        <v>4.2499667661059624</v>
      </c>
      <c r="GL21" s="23">
        <v>4.2499667661059624</v>
      </c>
      <c r="GM21" s="23">
        <v>4.2499667661059624</v>
      </c>
      <c r="GN21" s="23">
        <v>4.2499667661059624</v>
      </c>
      <c r="GO21" s="23">
        <v>4.2499667661059624</v>
      </c>
      <c r="GP21" s="23">
        <v>4.2499667661059624</v>
      </c>
      <c r="GQ21" s="23">
        <v>4.2499667661059624</v>
      </c>
      <c r="GR21" s="23">
        <v>4.2499667661059624</v>
      </c>
      <c r="GS21" s="23">
        <v>4.2499667661059624</v>
      </c>
      <c r="GT21" s="23">
        <v>4.2499667661059624</v>
      </c>
      <c r="GU21" s="23">
        <v>4.2499667661059624</v>
      </c>
      <c r="GV21" s="23">
        <v>4.2499667661059624</v>
      </c>
      <c r="GW21" s="23">
        <v>4.2499667661059624</v>
      </c>
      <c r="GX21" s="23">
        <v>4.2499667661059624</v>
      </c>
      <c r="GY21" s="23">
        <v>4.2499667661059624</v>
      </c>
      <c r="GZ21" s="23">
        <v>4.2499667661059624</v>
      </c>
      <c r="HA21" s="23">
        <v>4.2499667661059624</v>
      </c>
      <c r="HB21" s="23">
        <v>4.2499667661059624</v>
      </c>
      <c r="HC21" s="23">
        <v>4.2499667661059624</v>
      </c>
      <c r="HD21" s="23">
        <v>4.2499667661059624</v>
      </c>
      <c r="HE21" s="23">
        <v>4.2499667661059624</v>
      </c>
      <c r="HF21" s="23">
        <v>4.2499667661059624</v>
      </c>
      <c r="HG21" s="23">
        <v>4.2499667661059624</v>
      </c>
      <c r="HH21" s="23">
        <v>4.2499667661059624</v>
      </c>
      <c r="HI21" s="23">
        <v>4.2499667661059624</v>
      </c>
      <c r="HJ21" s="23">
        <v>4.2499667661059624</v>
      </c>
      <c r="HK21" s="23">
        <v>4.2499667661059624</v>
      </c>
      <c r="HL21" s="23">
        <v>4.2499667661059624</v>
      </c>
      <c r="HM21" s="23">
        <v>4.2499667661059624</v>
      </c>
      <c r="HN21" s="23">
        <v>4.2499667661059624</v>
      </c>
      <c r="HO21" s="23">
        <v>4.2499667661059624</v>
      </c>
      <c r="HP21" s="23">
        <v>4.2499667661059624</v>
      </c>
      <c r="HQ21" s="23">
        <v>4.2499667661059624</v>
      </c>
      <c r="HR21" s="23">
        <v>4.2499667661059624</v>
      </c>
      <c r="HS21" s="23">
        <v>4.2499667661059624</v>
      </c>
      <c r="HT21" s="23">
        <v>4.2499667661059624</v>
      </c>
      <c r="HU21" s="23">
        <v>4.2499667661059624</v>
      </c>
      <c r="HV21" s="23">
        <v>4.2499667661059624</v>
      </c>
      <c r="HW21" s="23">
        <v>4.2499667661059624</v>
      </c>
      <c r="HX21" s="23">
        <v>4.2499667661059624</v>
      </c>
      <c r="HY21" s="23">
        <v>4.2499667661059624</v>
      </c>
      <c r="HZ21" s="23">
        <v>4.2499667661059624</v>
      </c>
      <c r="IA21" s="23">
        <v>4.2499667661059624</v>
      </c>
      <c r="IB21" s="23">
        <v>4.2499667661059624</v>
      </c>
      <c r="IC21" s="23">
        <v>4.2499667661059624</v>
      </c>
      <c r="ID21" s="23">
        <v>4.2499667661059624</v>
      </c>
      <c r="IE21" s="23">
        <v>4.2499667661059624</v>
      </c>
      <c r="IF21" s="23">
        <v>4.2499667661059624</v>
      </c>
      <c r="IG21" s="23">
        <v>4.2499667661059624</v>
      </c>
      <c r="IH21" s="23">
        <v>4.2499667661059624</v>
      </c>
      <c r="II21" s="23">
        <v>4.2499667661059624</v>
      </c>
      <c r="IJ21" s="23">
        <v>4.2499667661059624</v>
      </c>
      <c r="IK21" s="23">
        <v>4.2499667661059624</v>
      </c>
      <c r="IL21" s="23">
        <v>4.2499667661059624</v>
      </c>
      <c r="IM21" s="23">
        <v>4.2499667661059624</v>
      </c>
      <c r="IN21" s="23">
        <v>4.2499667661059624</v>
      </c>
      <c r="IO21" s="23">
        <v>4.2499667661059624</v>
      </c>
      <c r="IP21" s="23">
        <v>4.2499667661059624</v>
      </c>
      <c r="IQ21" s="23">
        <v>4.2499667661059624</v>
      </c>
      <c r="IR21" s="23">
        <v>4.2499667661059624</v>
      </c>
      <c r="IS21" s="23">
        <v>4.2499667661059624</v>
      </c>
      <c r="IT21" s="23">
        <v>4.2499667661059624</v>
      </c>
      <c r="IU21" s="23">
        <v>4.2499667661059624</v>
      </c>
      <c r="IV21" s="23">
        <v>4.2499667661059624</v>
      </c>
      <c r="IW21" s="23">
        <v>4.2499667661059624</v>
      </c>
      <c r="IX21" s="23">
        <v>4.2499667661059624</v>
      </c>
      <c r="IY21" s="23">
        <v>4.2499667661059624</v>
      </c>
      <c r="IZ21" s="23">
        <v>4.2499667661059624</v>
      </c>
      <c r="JA21" s="23">
        <v>4.2499667661059624</v>
      </c>
      <c r="JB21" s="23">
        <v>4.2499667661059624</v>
      </c>
      <c r="JC21" s="23">
        <v>4.2499667661059624</v>
      </c>
      <c r="JD21" s="23">
        <v>4.2499667661059624</v>
      </c>
      <c r="JE21" s="23">
        <v>4.2499667661059624</v>
      </c>
      <c r="JF21" s="23">
        <v>4.2499667661059624</v>
      </c>
      <c r="JG21" s="23">
        <v>4.2499667661059624</v>
      </c>
      <c r="JH21" s="23">
        <v>4.2499667661059624</v>
      </c>
      <c r="JI21" s="23">
        <v>4.2499667661059624</v>
      </c>
      <c r="JJ21" s="23">
        <v>4.2499667661059624</v>
      </c>
      <c r="JK21" s="23">
        <v>4.2499667661059624</v>
      </c>
      <c r="JL21" s="23">
        <v>4.2499667661059624</v>
      </c>
      <c r="JM21" s="23">
        <v>4.2499667661059624</v>
      </c>
      <c r="JN21" s="23">
        <v>4.2499667661059624</v>
      </c>
      <c r="JO21" s="23">
        <v>4.2499667661059624</v>
      </c>
      <c r="JP21" s="23">
        <v>4.2499667661059624</v>
      </c>
      <c r="JQ21" s="23">
        <v>4.2499667661059624</v>
      </c>
      <c r="JR21" s="23">
        <v>4.2499667661059624</v>
      </c>
      <c r="JS21" s="23">
        <v>4.2499667661059624</v>
      </c>
      <c r="JT21" s="23">
        <v>4.2499667661059624</v>
      </c>
      <c r="JU21" s="23">
        <v>4.2499667661059624</v>
      </c>
      <c r="JV21" s="23">
        <v>4.2499667661059624</v>
      </c>
      <c r="JW21" s="23">
        <v>4.2499667661059624</v>
      </c>
      <c r="JX21" s="23">
        <v>4.2499667661059624</v>
      </c>
      <c r="JY21" s="23">
        <v>4.2499667661059624</v>
      </c>
      <c r="JZ21" s="23">
        <v>4.2499667661059624</v>
      </c>
      <c r="KA21" s="23">
        <v>4.2499667661059624</v>
      </c>
      <c r="KB21" s="23">
        <v>4.2499667661059624</v>
      </c>
      <c r="KC21" s="23">
        <v>4.2499667661059624</v>
      </c>
      <c r="KD21" s="23">
        <v>4.2499667661059624</v>
      </c>
      <c r="KE21" s="23">
        <v>4.2499667661059624</v>
      </c>
      <c r="KF21" s="23">
        <v>4.2499667661059624</v>
      </c>
      <c r="KG21" s="23">
        <v>4.2499667661059624</v>
      </c>
      <c r="KH21" s="23">
        <v>4.2499667661059624</v>
      </c>
      <c r="KI21" s="23">
        <v>4.2499667661059624</v>
      </c>
      <c r="KJ21" s="23">
        <v>4.2499667661059624</v>
      </c>
      <c r="KK21" s="23">
        <v>4.2499667661059624</v>
      </c>
      <c r="KL21" s="23">
        <v>4.2499667661059624</v>
      </c>
      <c r="KM21" s="23">
        <v>4.2499667661059624</v>
      </c>
      <c r="KN21" s="23">
        <v>4.2499667661059624</v>
      </c>
      <c r="KO21" s="23">
        <v>4.2499667661059624</v>
      </c>
      <c r="KP21" s="23">
        <v>4.2499667661059624</v>
      </c>
      <c r="KQ21" s="23">
        <v>4.2499667661059624</v>
      </c>
      <c r="KR21" s="23">
        <v>4.2499667661059624</v>
      </c>
      <c r="KS21" s="23">
        <v>4.2499667661059624</v>
      </c>
      <c r="KT21" s="23">
        <v>4.2499667661059624</v>
      </c>
      <c r="KU21" s="23">
        <v>4.2499667661059624</v>
      </c>
      <c r="KV21" s="23">
        <v>4.2499667661059624</v>
      </c>
      <c r="KW21" s="23">
        <v>4.2499667661059624</v>
      </c>
      <c r="KX21" s="23">
        <v>4.2499667661059624</v>
      </c>
      <c r="KY21" s="23">
        <v>4.2499667661059624</v>
      </c>
      <c r="KZ21" s="23">
        <v>4.2499667661059624</v>
      </c>
      <c r="LA21" s="23">
        <v>4.2499667661059624</v>
      </c>
      <c r="LB21" s="23">
        <v>4.2499667661059624</v>
      </c>
      <c r="LC21" s="23">
        <v>4.2499667661059624</v>
      </c>
      <c r="LD21" s="23">
        <v>4.2499667661059624</v>
      </c>
      <c r="LE21" s="23">
        <v>4.2499667661059624</v>
      </c>
      <c r="LF21" s="23">
        <v>4.2499667661059624</v>
      </c>
      <c r="LG21" s="23">
        <v>4.2499667661059624</v>
      </c>
      <c r="LH21" s="23">
        <v>4.2499667661059624</v>
      </c>
      <c r="LI21" s="23">
        <v>4.2499667661059624</v>
      </c>
      <c r="LJ21" s="23">
        <v>4.2499667661059624</v>
      </c>
      <c r="LK21" s="23">
        <v>4.2499667661059624</v>
      </c>
      <c r="LL21" s="23">
        <v>4.2499667661059624</v>
      </c>
      <c r="LM21" s="23">
        <v>4.2499667661059624</v>
      </c>
      <c r="LN21" s="23">
        <v>4.2499667661059624</v>
      </c>
      <c r="LO21" s="23">
        <v>4.2499667661059624</v>
      </c>
      <c r="LP21" s="23">
        <v>4.2499667661059624</v>
      </c>
      <c r="LQ21" s="23">
        <v>4.2499667661059624</v>
      </c>
      <c r="LR21" s="23">
        <v>4.2499667661059624</v>
      </c>
      <c r="LS21" s="23">
        <v>4.2499667661059624</v>
      </c>
      <c r="LT21" s="23">
        <v>4.2499667661059624</v>
      </c>
      <c r="LU21" s="23">
        <v>4.2499667661059624</v>
      </c>
      <c r="LV21" s="23">
        <v>4.2499667661059624</v>
      </c>
      <c r="LW21" s="23">
        <v>4.2499667661059624</v>
      </c>
      <c r="LX21" s="23">
        <v>4.2499667661059624</v>
      </c>
      <c r="LY21" s="23">
        <v>4.2499667661059624</v>
      </c>
      <c r="LZ21" s="23">
        <v>4.2499667661059624</v>
      </c>
      <c r="MA21" s="23">
        <v>4.2499667661059624</v>
      </c>
      <c r="MB21" s="23">
        <v>4.2499667661059624</v>
      </c>
      <c r="MC21" s="23">
        <v>4.2499667661059624</v>
      </c>
      <c r="MD21" s="23">
        <v>4.2499667661059624</v>
      </c>
      <c r="ME21" s="23">
        <v>4.2499667661059624</v>
      </c>
      <c r="MF21" s="23">
        <v>4.2499667661059624</v>
      </c>
      <c r="MG21" s="23">
        <v>4.2499667661059624</v>
      </c>
      <c r="MH21" s="23">
        <v>4.2499667661059624</v>
      </c>
      <c r="MI21" s="23">
        <v>4.2499667661059624</v>
      </c>
      <c r="MJ21" s="23">
        <v>4.2499667661059624</v>
      </c>
      <c r="MK21" s="23">
        <v>4.2499667661059624</v>
      </c>
      <c r="ML21" s="23">
        <v>4.2499667661059624</v>
      </c>
      <c r="MM21" s="23">
        <v>4.2499667661059624</v>
      </c>
      <c r="MN21" s="23">
        <v>4.2499667661059624</v>
      </c>
      <c r="MO21" s="23">
        <v>4.2499667661059624</v>
      </c>
      <c r="MP21" s="23">
        <v>4.2499667661059624</v>
      </c>
      <c r="MQ21" s="23">
        <v>4.2499667661059624</v>
      </c>
      <c r="MR21" s="23">
        <v>4.2499667661059624</v>
      </c>
      <c r="MS21" s="23">
        <v>4.2499667661059624</v>
      </c>
      <c r="MT21" s="23">
        <v>4.2499667661059624</v>
      </c>
      <c r="MU21" s="23">
        <v>4.2499667661059624</v>
      </c>
      <c r="MV21" s="23">
        <v>4.2499667661059624</v>
      </c>
      <c r="MW21" s="23">
        <v>4.2499667661059624</v>
      </c>
      <c r="MX21" s="23">
        <v>4.2499667661059624</v>
      </c>
      <c r="MY21" s="23">
        <v>4.2499667661059624</v>
      </c>
      <c r="MZ21" s="23">
        <v>4.2499667661059624</v>
      </c>
      <c r="NA21" s="23">
        <v>4.2499667661059624</v>
      </c>
      <c r="NB21" s="23">
        <v>4.2016761022048508</v>
      </c>
      <c r="NC21" s="23">
        <v>4.2016761022048508</v>
      </c>
      <c r="ND21" s="23">
        <v>4.2016761022048508</v>
      </c>
      <c r="NE21" s="23">
        <v>4.2016761022048508</v>
      </c>
      <c r="NF21" s="23">
        <v>4.2016761022048508</v>
      </c>
      <c r="NG21" s="23">
        <v>4.2016761022048508</v>
      </c>
      <c r="NH21" s="23">
        <v>4.2016761022048508</v>
      </c>
      <c r="NI21" s="23">
        <v>4.2016761022048508</v>
      </c>
      <c r="NJ21" s="23">
        <v>4.2016761022048508</v>
      </c>
      <c r="NK21" s="23">
        <v>4.2016761022048508</v>
      </c>
      <c r="NL21" s="23">
        <v>4.2016761022048508</v>
      </c>
      <c r="NM21" s="23">
        <v>4.2016761022048508</v>
      </c>
      <c r="NN21" s="23">
        <v>4.2016761022048508</v>
      </c>
      <c r="NO21" s="23">
        <v>4.2016761022048508</v>
      </c>
      <c r="NP21" s="23">
        <v>4.2016761022048508</v>
      </c>
      <c r="NQ21" s="23">
        <v>4.2016761022048508</v>
      </c>
      <c r="NR21" s="23">
        <v>4.2016761022048508</v>
      </c>
      <c r="NS21" s="23">
        <v>4.2016761022048508</v>
      </c>
      <c r="NT21" s="23">
        <v>4.2016761022048508</v>
      </c>
      <c r="NU21" s="23">
        <v>4.2016761022048508</v>
      </c>
      <c r="NV21" s="23">
        <v>4.2016761022048508</v>
      </c>
      <c r="NW21" s="23">
        <v>4.2016761022048508</v>
      </c>
      <c r="NX21" s="23">
        <v>4.2016761022048508</v>
      </c>
      <c r="NY21" s="23">
        <v>4.2016761022048508</v>
      </c>
      <c r="NZ21" s="23">
        <v>4.2016761022048508</v>
      </c>
      <c r="OA21" s="23">
        <v>4.2016761022048508</v>
      </c>
      <c r="OB21" s="23">
        <v>4.2016761022048508</v>
      </c>
      <c r="OC21" s="23">
        <v>4.2016761022048508</v>
      </c>
      <c r="OD21" s="23">
        <v>4.2016761022048508</v>
      </c>
      <c r="OE21" s="23">
        <v>4.2016761022048508</v>
      </c>
      <c r="OF21" s="23">
        <v>4.2016761022048508</v>
      </c>
      <c r="OG21" s="23">
        <v>4.2016761022048508</v>
      </c>
      <c r="OH21" s="23">
        <v>4.2016761022048508</v>
      </c>
      <c r="OI21" s="23">
        <v>4.2016761022048508</v>
      </c>
      <c r="OJ21" s="23">
        <v>4.2016761022048508</v>
      </c>
      <c r="OK21" s="23">
        <v>4.2016761022048508</v>
      </c>
      <c r="OL21" s="23">
        <v>4.2016761022048508</v>
      </c>
      <c r="OM21" s="23">
        <v>4.2016761022048508</v>
      </c>
      <c r="ON21" s="23">
        <v>4.2016761022048508</v>
      </c>
      <c r="OO21" s="23">
        <v>4.2016761022048508</v>
      </c>
      <c r="OP21" s="23">
        <v>4.2016761022048508</v>
      </c>
      <c r="OQ21" s="23">
        <v>4.2016761022048508</v>
      </c>
      <c r="OR21" s="23">
        <v>4.2016761022048508</v>
      </c>
      <c r="OS21" s="23">
        <v>4.2016761022048508</v>
      </c>
      <c r="OT21" s="23">
        <v>4.2016761022048508</v>
      </c>
      <c r="OU21" s="23">
        <v>4.2016761022048508</v>
      </c>
      <c r="OV21" s="23">
        <v>4.2016761022048508</v>
      </c>
      <c r="OW21" s="23">
        <v>4.2016761022048508</v>
      </c>
      <c r="OX21" s="23">
        <v>4.2016761022048508</v>
      </c>
      <c r="OY21" s="23">
        <v>4.2016761022048508</v>
      </c>
      <c r="OZ21" s="23">
        <v>4.2016761022048508</v>
      </c>
      <c r="PA21" s="23">
        <v>4.2016761022048508</v>
      </c>
      <c r="PB21" s="23">
        <v>4.2016761022048508</v>
      </c>
      <c r="PC21" s="23">
        <v>4.2016761022048508</v>
      </c>
      <c r="PD21" s="23">
        <v>4.2016761022048508</v>
      </c>
      <c r="PE21" s="23">
        <v>4.2016761022048508</v>
      </c>
      <c r="PF21" s="23">
        <v>4.2016761022048508</v>
      </c>
      <c r="PG21" s="23">
        <v>4.2016761022048508</v>
      </c>
      <c r="PH21" s="23">
        <v>4.2016761022048508</v>
      </c>
      <c r="PI21" s="23">
        <v>4.2016761022048508</v>
      </c>
      <c r="PJ21" s="23">
        <v>4.2016761022048508</v>
      </c>
      <c r="PK21" s="23">
        <v>4.2016761022048508</v>
      </c>
      <c r="PL21" s="23">
        <v>4.2016761022048508</v>
      </c>
      <c r="PM21" s="23">
        <v>4.2016761022048508</v>
      </c>
      <c r="PN21" s="23">
        <v>4.2016761022048508</v>
      </c>
      <c r="PO21" s="23">
        <v>4.2016761022048508</v>
      </c>
      <c r="PP21" s="23">
        <v>4.2016761022048508</v>
      </c>
      <c r="PQ21" s="23">
        <v>4.2016761022048508</v>
      </c>
      <c r="PR21" s="23">
        <v>4.2016761022048508</v>
      </c>
      <c r="PS21" s="23">
        <v>4.2016761022048508</v>
      </c>
      <c r="PT21" s="23">
        <v>4.2016761022048508</v>
      </c>
      <c r="PU21" s="23">
        <v>4.2016761022048508</v>
      </c>
      <c r="PV21" s="23">
        <v>4.2016761022048508</v>
      </c>
      <c r="PW21" s="23">
        <v>4.2016761022048508</v>
      </c>
      <c r="PX21" s="23">
        <v>4.2016761022048508</v>
      </c>
      <c r="PY21" s="23">
        <v>4.2016761022048508</v>
      </c>
      <c r="PZ21" s="23">
        <v>4.2016761022048508</v>
      </c>
      <c r="QA21" s="23">
        <v>4.2016761022048508</v>
      </c>
      <c r="QB21" s="23">
        <v>4.2016761022048508</v>
      </c>
      <c r="QC21" s="23">
        <v>4.2016761022048508</v>
      </c>
      <c r="QD21" s="23">
        <v>4.2016761022048508</v>
      </c>
      <c r="QE21" s="23">
        <v>4.2016761022048508</v>
      </c>
      <c r="QF21" s="23">
        <v>4.2016761022048508</v>
      </c>
      <c r="QG21" s="23">
        <v>4.2016761022048508</v>
      </c>
      <c r="QH21" s="23">
        <v>4.2016761022048508</v>
      </c>
      <c r="QI21" s="23">
        <v>4.2016761022048508</v>
      </c>
      <c r="QJ21" s="23">
        <v>4.2016761022048508</v>
      </c>
      <c r="QK21" s="23">
        <v>4.2016761022048508</v>
      </c>
      <c r="QL21" s="23">
        <v>4.2016761022048508</v>
      </c>
      <c r="QM21" s="23">
        <v>4.2016761022048508</v>
      </c>
      <c r="QN21" s="23">
        <v>4.2016761022048508</v>
      </c>
      <c r="QO21" s="23">
        <v>4.2016761022048508</v>
      </c>
      <c r="QP21" s="23">
        <v>4.2016761022048508</v>
      </c>
      <c r="QQ21" s="23">
        <v>4.2016761022048508</v>
      </c>
      <c r="QR21" s="23">
        <v>4.2016761022048508</v>
      </c>
      <c r="QS21" s="23">
        <v>4.2016761022048508</v>
      </c>
      <c r="QT21" s="23">
        <v>4.2016761022048508</v>
      </c>
      <c r="QU21" s="23">
        <v>4.2016761022048508</v>
      </c>
      <c r="QV21" s="23">
        <v>4.2016761022048508</v>
      </c>
      <c r="QW21" s="23">
        <v>4.2016761022048508</v>
      </c>
      <c r="QX21" s="23">
        <v>4.2016761022048508</v>
      </c>
      <c r="QY21" s="23">
        <v>4.2016761022048508</v>
      </c>
      <c r="QZ21" s="23">
        <v>4.2016761022048508</v>
      </c>
      <c r="RA21" s="23">
        <v>4.2016761022048508</v>
      </c>
      <c r="RB21" s="23">
        <v>4.2016761022048508</v>
      </c>
      <c r="RC21" s="23">
        <v>4.2016761022048508</v>
      </c>
      <c r="RD21" s="23">
        <v>4.2016761022048508</v>
      </c>
      <c r="RE21" s="23">
        <v>4.2016761022048508</v>
      </c>
      <c r="RF21" s="23">
        <v>4.2016761022048508</v>
      </c>
      <c r="RG21" s="23">
        <v>4.2016761022048508</v>
      </c>
      <c r="RH21" s="23">
        <v>4.2016761022048508</v>
      </c>
      <c r="RI21" s="23">
        <v>4.2016761022048508</v>
      </c>
      <c r="RJ21" s="23">
        <v>4.2016761022048508</v>
      </c>
      <c r="RK21" s="23">
        <v>4.2016761022048508</v>
      </c>
      <c r="RL21" s="23">
        <v>4.2016761022048508</v>
      </c>
      <c r="RM21" s="23">
        <v>4.2016761022048508</v>
      </c>
      <c r="RN21" s="23">
        <v>4.2016761022048508</v>
      </c>
      <c r="RO21" s="23">
        <v>4.2016761022048508</v>
      </c>
      <c r="RP21" s="23">
        <v>4.2016761022048508</v>
      </c>
      <c r="RQ21" s="23">
        <v>4.2016761022048508</v>
      </c>
      <c r="RR21" s="23">
        <v>9.5003552351997627</v>
      </c>
      <c r="RS21" s="23">
        <v>9.5003552351997627</v>
      </c>
      <c r="RT21" s="23">
        <v>9.5003552351997627</v>
      </c>
      <c r="RU21" s="23">
        <v>9.5003552351997627</v>
      </c>
      <c r="RV21" s="23">
        <v>9.5003552351997627</v>
      </c>
      <c r="RW21" s="23">
        <v>9.5003552351997627</v>
      </c>
      <c r="RX21" s="23">
        <v>9.5003552351997627</v>
      </c>
      <c r="RY21" s="23">
        <v>9.5003552351997627</v>
      </c>
      <c r="RZ21" s="23">
        <v>9.5003552351997627</v>
      </c>
      <c r="SA21" s="23">
        <v>9.5003552351997627</v>
      </c>
      <c r="SB21" s="23">
        <v>9.5003552351997627</v>
      </c>
      <c r="SC21" s="23">
        <v>9.5003552351997627</v>
      </c>
      <c r="SD21" s="23">
        <v>9.5003552351997627</v>
      </c>
      <c r="SE21" s="23">
        <v>9.5003552351997627</v>
      </c>
      <c r="SF21" s="23">
        <v>9.5003552351997627</v>
      </c>
      <c r="SG21" s="23">
        <v>9.5003552351997627</v>
      </c>
      <c r="SH21" s="23">
        <v>9.5003552351997627</v>
      </c>
      <c r="SI21" s="23">
        <v>9.5003552351997627</v>
      </c>
      <c r="SJ21" s="23">
        <v>9.5003552351997627</v>
      </c>
      <c r="SK21" s="23">
        <v>9.5003552351997627</v>
      </c>
      <c r="SL21" s="23">
        <v>9.5003552351997627</v>
      </c>
      <c r="SM21" s="23">
        <v>9.5003552351997627</v>
      </c>
      <c r="SN21" s="23">
        <v>9.5003552351997627</v>
      </c>
      <c r="SO21" s="23">
        <v>9.5003552351997627</v>
      </c>
      <c r="SP21" s="23">
        <v>9.5003552351997627</v>
      </c>
      <c r="SQ21" s="23">
        <v>9.5003552351997627</v>
      </c>
      <c r="SR21" s="23">
        <v>9.5003552351997627</v>
      </c>
      <c r="SS21" s="23">
        <v>9.5003552351997627</v>
      </c>
      <c r="ST21" s="23">
        <v>9.5003552351997627</v>
      </c>
      <c r="SU21" s="23">
        <v>9.5003552351997627</v>
      </c>
      <c r="SV21" s="23">
        <v>9.5003552351997627</v>
      </c>
      <c r="SW21" s="23">
        <v>9.5003552351997627</v>
      </c>
      <c r="SX21" s="23">
        <v>9.5003552351997627</v>
      </c>
      <c r="SY21" s="23">
        <v>9.5003552351997627</v>
      </c>
      <c r="SZ21" s="23">
        <v>9.5003552351997627</v>
      </c>
      <c r="TA21" s="23">
        <v>9.5003552351997627</v>
      </c>
      <c r="TB21" s="23">
        <v>9.5003552351997627</v>
      </c>
      <c r="TC21" s="23">
        <v>9.5003552351997627</v>
      </c>
      <c r="TD21" s="23">
        <v>9.5003552351997627</v>
      </c>
      <c r="TE21" s="23">
        <v>9.5003552351997627</v>
      </c>
      <c r="TF21" s="23">
        <v>9.5003552351997627</v>
      </c>
      <c r="TG21" s="23">
        <v>9.5003552351997627</v>
      </c>
      <c r="TH21" s="23">
        <v>9.5003552351997627</v>
      </c>
      <c r="TI21" s="23">
        <v>9.5003552351997627</v>
      </c>
      <c r="TJ21" s="23">
        <v>9.5003552351997627</v>
      </c>
      <c r="TK21" s="23">
        <v>9.5003552351997627</v>
      </c>
      <c r="TL21" s="23">
        <v>9.5003552351997627</v>
      </c>
      <c r="TM21" s="23">
        <v>9.5003552351997627</v>
      </c>
      <c r="TN21" s="23">
        <v>9.5003552351997627</v>
      </c>
      <c r="TO21" s="23">
        <v>9.5003552351997627</v>
      </c>
      <c r="TP21" s="23">
        <v>9.5003552351997627</v>
      </c>
      <c r="TQ21" s="23">
        <v>9.5003552351997627</v>
      </c>
      <c r="TR21" s="23">
        <v>9.5003552351997627</v>
      </c>
      <c r="TS21" s="23">
        <v>9.5003552351997627</v>
      </c>
      <c r="TT21" s="23">
        <v>9.5003552351997627</v>
      </c>
      <c r="TU21" s="23">
        <v>9.5003552351997627</v>
      </c>
      <c r="TV21" s="23">
        <v>9.5003552351997627</v>
      </c>
      <c r="TW21" s="23">
        <v>9.5003552351997627</v>
      </c>
      <c r="TX21" s="23">
        <v>9.5003552351997627</v>
      </c>
      <c r="TY21" s="23">
        <v>9.5003552351997627</v>
      </c>
      <c r="TZ21" s="23">
        <v>9.5003552351997627</v>
      </c>
      <c r="UA21" s="23">
        <v>9.5003552351997627</v>
      </c>
      <c r="UB21" s="23">
        <v>9.5003552351997627</v>
      </c>
      <c r="UC21" s="23">
        <v>9.5003552351997627</v>
      </c>
      <c r="UD21" s="23">
        <v>9.5003552351997627</v>
      </c>
      <c r="UE21" s="23">
        <v>9.5003552351997627</v>
      </c>
      <c r="UF21" s="23">
        <v>9.5003552351997627</v>
      </c>
      <c r="UG21" s="23">
        <v>9.5003552351997627</v>
      </c>
      <c r="UH21" s="23">
        <v>9.5003552351997627</v>
      </c>
      <c r="UI21" s="23">
        <v>9.5003552351997627</v>
      </c>
      <c r="UJ21" s="23">
        <v>9.5003552351997627</v>
      </c>
      <c r="UK21" s="23">
        <v>9.5003552351997627</v>
      </c>
      <c r="UL21" s="23">
        <v>9.5003552351997627</v>
      </c>
      <c r="UM21" s="23">
        <v>9.5003552351997627</v>
      </c>
      <c r="UN21" s="23">
        <v>9.5003552351997627</v>
      </c>
      <c r="UO21" s="23">
        <v>9.5003552351997627</v>
      </c>
      <c r="UP21" s="23">
        <v>9.5003552351997627</v>
      </c>
      <c r="UQ21" s="23">
        <v>9.5003552351997627</v>
      </c>
      <c r="UR21" s="23">
        <v>9.5003552351997627</v>
      </c>
      <c r="US21" s="23">
        <v>9.5003552351997627</v>
      </c>
      <c r="UT21" s="23">
        <v>9.5003552351997627</v>
      </c>
      <c r="UU21" s="23">
        <v>9.5003552351997627</v>
      </c>
      <c r="UV21" s="23">
        <v>9.5003552351997627</v>
      </c>
      <c r="UW21" s="23">
        <v>9.5003552351997627</v>
      </c>
      <c r="UX21" s="23">
        <v>9.5003552351997627</v>
      </c>
      <c r="UY21" s="23">
        <v>9.5003552351997627</v>
      </c>
      <c r="UZ21" s="23">
        <v>9.5003552351997627</v>
      </c>
      <c r="VA21" s="23">
        <v>9.5003552351997627</v>
      </c>
      <c r="VB21" s="23">
        <v>9.5003552351997627</v>
      </c>
      <c r="VC21" s="23">
        <v>9.5003552351997627</v>
      </c>
      <c r="VD21" s="23">
        <v>9.5003552351997627</v>
      </c>
      <c r="VE21" s="23">
        <v>9.5003552351997627</v>
      </c>
      <c r="VF21" s="23">
        <v>9.5003552351997627</v>
      </c>
      <c r="VG21" s="23">
        <v>9.5003552351997627</v>
      </c>
      <c r="VH21" s="23">
        <v>9.5003552351997627</v>
      </c>
      <c r="VI21" s="23">
        <v>9.5003552351997627</v>
      </c>
      <c r="VJ21" s="23">
        <v>9.5003552351997627</v>
      </c>
      <c r="VK21" s="23">
        <v>9.5003552351997627</v>
      </c>
      <c r="VL21" s="23">
        <v>9.5003552351997627</v>
      </c>
      <c r="VM21" s="23">
        <v>9.5003552351997627</v>
      </c>
      <c r="VN21" s="23">
        <v>9.5003552351997627</v>
      </c>
      <c r="VO21" s="23">
        <v>9.5003552351997627</v>
      </c>
      <c r="VP21" s="23">
        <v>9.5003552351997627</v>
      </c>
      <c r="VQ21" s="23">
        <v>9.5003552351997627</v>
      </c>
      <c r="VR21" s="23">
        <v>9.5003552351997627</v>
      </c>
      <c r="VS21" s="23">
        <v>9.5003552351997627</v>
      </c>
      <c r="VT21" s="23">
        <v>9.5003552351997627</v>
      </c>
      <c r="VU21" s="23">
        <v>9.5003552351997627</v>
      </c>
      <c r="VV21" s="23">
        <v>9.5003552351997627</v>
      </c>
      <c r="VW21" s="23">
        <v>9.5003552351997627</v>
      </c>
      <c r="VX21" s="23">
        <v>9.5003552351997627</v>
      </c>
      <c r="VY21" s="23">
        <v>9.5003552351997627</v>
      </c>
      <c r="VZ21" s="23">
        <v>9.5003552351997627</v>
      </c>
      <c r="WA21" s="23">
        <v>9.5003552351997627</v>
      </c>
      <c r="WB21" s="23">
        <v>9.5003552351997627</v>
      </c>
      <c r="WC21" s="23">
        <v>9.5003552351997627</v>
      </c>
      <c r="WD21" s="23">
        <v>9.5003552351997627</v>
      </c>
      <c r="WE21" s="23">
        <v>9.5003552351997627</v>
      </c>
      <c r="WF21" s="23">
        <v>9.5003552351997627</v>
      </c>
      <c r="WG21" s="23">
        <v>9.5003552351997627</v>
      </c>
      <c r="WH21" s="23">
        <v>291.40149540902121</v>
      </c>
      <c r="WI21" s="23">
        <v>291.40149540902121</v>
      </c>
      <c r="WJ21" s="23">
        <v>291.40149540902121</v>
      </c>
      <c r="WK21" s="23">
        <v>291.40149540902121</v>
      </c>
      <c r="WL21" s="23">
        <v>291.40149540902121</v>
      </c>
      <c r="WM21" s="23">
        <v>291.40149540902121</v>
      </c>
      <c r="WN21" s="23">
        <v>291.40149540902121</v>
      </c>
      <c r="WO21" s="23">
        <v>291.40149540902121</v>
      </c>
      <c r="WP21" s="23">
        <v>291.40149540902121</v>
      </c>
      <c r="WQ21" s="23">
        <v>291.40149540902121</v>
      </c>
      <c r="WR21" s="23">
        <v>291.40149540902121</v>
      </c>
      <c r="WS21" s="23">
        <v>291.40149540902121</v>
      </c>
      <c r="WT21" s="23">
        <v>291.40149540902121</v>
      </c>
      <c r="WU21" s="23">
        <v>291.40149540902121</v>
      </c>
      <c r="WV21" s="23">
        <v>291.40149540902121</v>
      </c>
      <c r="WW21" s="23">
        <v>291.40149540902121</v>
      </c>
      <c r="WX21" s="23">
        <v>291.40149540902121</v>
      </c>
      <c r="WY21" s="23">
        <v>291.40149540902121</v>
      </c>
      <c r="WZ21" s="23">
        <v>291.40149540902121</v>
      </c>
      <c r="XA21" s="23">
        <v>291.40149540902121</v>
      </c>
      <c r="XB21" s="23">
        <v>291.40149540902121</v>
      </c>
      <c r="XC21" s="23">
        <v>291.40149540902121</v>
      </c>
      <c r="XD21" s="23">
        <v>291.40149540902121</v>
      </c>
      <c r="XE21" s="23">
        <v>291.40149540902121</v>
      </c>
      <c r="XF21" s="23">
        <v>291.40149540902121</v>
      </c>
      <c r="XG21" s="23">
        <v>291.40149540902121</v>
      </c>
      <c r="XH21" s="23">
        <v>291.40149540902121</v>
      </c>
      <c r="XI21" s="23">
        <v>291.40149540902121</v>
      </c>
      <c r="XJ21" s="23">
        <v>291.40149540902121</v>
      </c>
      <c r="XK21" s="23">
        <v>291.40149540902121</v>
      </c>
      <c r="XL21" s="23">
        <v>291.40149540902121</v>
      </c>
      <c r="XM21" s="23">
        <v>291.40149540902121</v>
      </c>
      <c r="XN21" s="23">
        <v>291.40149540902121</v>
      </c>
      <c r="XO21" s="23">
        <v>291.40149540902121</v>
      </c>
      <c r="XP21" s="23">
        <v>291.40149540902121</v>
      </c>
      <c r="XQ21" s="23">
        <v>291.40149540902121</v>
      </c>
      <c r="XR21" s="23">
        <v>291.40149540902121</v>
      </c>
      <c r="XS21" s="23">
        <v>291.40149540902121</v>
      </c>
      <c r="XT21" s="23">
        <v>291.40149540902121</v>
      </c>
      <c r="XU21" s="23">
        <v>291.40149540902121</v>
      </c>
      <c r="XV21" s="23">
        <v>291.40149540902121</v>
      </c>
      <c r="XW21" s="23">
        <v>291.40149540902121</v>
      </c>
      <c r="XX21" s="23">
        <v>291.40149540902121</v>
      </c>
      <c r="XY21" s="23">
        <v>291.40149540902121</v>
      </c>
      <c r="XZ21" s="23">
        <v>291.40149540902121</v>
      </c>
      <c r="YA21" s="23">
        <v>291.40149540902121</v>
      </c>
      <c r="YB21" s="23">
        <v>291.40149540902121</v>
      </c>
      <c r="YC21" s="23">
        <v>291.40149540902121</v>
      </c>
      <c r="YD21" s="23">
        <v>291.40149540902121</v>
      </c>
      <c r="YE21" s="23">
        <v>291.40149540902121</v>
      </c>
      <c r="YF21" s="23">
        <v>291.40149540902121</v>
      </c>
      <c r="YG21" s="23">
        <v>291.40149540902121</v>
      </c>
      <c r="YH21" s="23">
        <v>291.40149540902121</v>
      </c>
      <c r="YI21" s="23">
        <v>291.40149540902121</v>
      </c>
      <c r="YJ21" s="23">
        <v>291.40149540902121</v>
      </c>
      <c r="YK21" s="23">
        <v>291.40149540902121</v>
      </c>
      <c r="YL21" s="23">
        <v>291.40149540902121</v>
      </c>
      <c r="YM21" s="23">
        <v>291.40149540902121</v>
      </c>
      <c r="YN21" s="23">
        <v>291.40149540902121</v>
      </c>
      <c r="YO21" s="23">
        <v>291.40149540902121</v>
      </c>
      <c r="YP21" s="23">
        <v>291.40149540902121</v>
      </c>
      <c r="YQ21" s="23">
        <v>291.40149540902121</v>
      </c>
      <c r="YR21" s="23">
        <v>291.40149540902121</v>
      </c>
      <c r="YS21" s="23">
        <v>291.40149540902121</v>
      </c>
      <c r="YT21" s="23">
        <v>291.40149540902121</v>
      </c>
      <c r="YU21" s="23">
        <v>291.40149540902121</v>
      </c>
      <c r="YV21" s="23">
        <v>291.40149540902121</v>
      </c>
      <c r="YW21" s="23">
        <v>291.40149540902121</v>
      </c>
      <c r="YX21" s="23">
        <v>291.40149540902121</v>
      </c>
      <c r="YY21" s="23">
        <v>291.40149540902121</v>
      </c>
      <c r="YZ21" s="23">
        <v>291.40149540902121</v>
      </c>
      <c r="ZA21" s="23">
        <v>291.40149540902121</v>
      </c>
      <c r="ZB21" s="23">
        <v>291.40149540902121</v>
      </c>
      <c r="ZC21" s="23">
        <v>291.40149540902121</v>
      </c>
      <c r="ZD21" s="23">
        <v>291.40149540902121</v>
      </c>
      <c r="ZE21" s="23">
        <v>291.40149540902121</v>
      </c>
      <c r="ZF21" s="23">
        <v>291.40149540902121</v>
      </c>
      <c r="ZG21" s="23">
        <v>291.40149540902121</v>
      </c>
      <c r="ZH21" s="23">
        <v>291.40149540902121</v>
      </c>
      <c r="ZI21" s="23">
        <v>291.40149540902121</v>
      </c>
      <c r="ZJ21" s="23">
        <v>291.40149540902121</v>
      </c>
      <c r="ZK21" s="23">
        <v>291.40149540902121</v>
      </c>
      <c r="ZL21" s="23">
        <v>291.40149540902121</v>
      </c>
      <c r="ZM21" s="23">
        <v>291.40149540902121</v>
      </c>
      <c r="ZN21" s="23">
        <v>291.40149540902121</v>
      </c>
      <c r="ZO21" s="23">
        <v>291.40149540902121</v>
      </c>
      <c r="ZP21" s="23">
        <v>291.40149540902121</v>
      </c>
      <c r="ZQ21" s="23">
        <v>291.40149540902121</v>
      </c>
      <c r="ZR21" s="23">
        <v>291.40149540902121</v>
      </c>
      <c r="ZS21" s="23">
        <v>291.40149540902121</v>
      </c>
      <c r="ZT21" s="23">
        <v>291.40149540902121</v>
      </c>
      <c r="ZU21" s="23">
        <v>291.40149540902121</v>
      </c>
      <c r="ZV21" s="23">
        <v>291.40149540902121</v>
      </c>
      <c r="ZW21" s="23">
        <v>291.40149540902121</v>
      </c>
      <c r="ZX21" s="23">
        <v>291.40149540902121</v>
      </c>
      <c r="ZY21" s="23">
        <v>291.40149540902121</v>
      </c>
      <c r="ZZ21" s="23">
        <v>291.40149540902121</v>
      </c>
      <c r="AAA21" s="23">
        <v>291.40149540902121</v>
      </c>
      <c r="AAB21" s="23">
        <v>291.40149540902121</v>
      </c>
      <c r="AAC21" s="23">
        <v>291.40149540902121</v>
      </c>
      <c r="AAD21" s="23">
        <v>291.40149540902121</v>
      </c>
      <c r="AAE21" s="23">
        <v>291.40149540902121</v>
      </c>
      <c r="AAF21" s="23">
        <v>291.40149540902121</v>
      </c>
      <c r="AAG21" s="23">
        <v>291.40149540902121</v>
      </c>
      <c r="AAH21" s="23">
        <v>291.40149540902121</v>
      </c>
      <c r="AAI21" s="23">
        <v>291.40149540902121</v>
      </c>
      <c r="AAJ21" s="23">
        <v>291.40149540902121</v>
      </c>
      <c r="AAK21" s="23">
        <v>291.40149540902121</v>
      </c>
      <c r="AAL21" s="23">
        <v>291.40149540902121</v>
      </c>
      <c r="AAM21" s="23">
        <v>291.40149540902121</v>
      </c>
      <c r="AAN21" s="23">
        <v>291.40149540902121</v>
      </c>
      <c r="AAO21" s="23">
        <v>291.40149540902121</v>
      </c>
      <c r="AAP21" s="23">
        <v>291.40149540902121</v>
      </c>
      <c r="AAQ21" s="23">
        <v>291.40149540902121</v>
      </c>
      <c r="AAR21" s="23">
        <v>291.40149540902121</v>
      </c>
      <c r="AAS21" s="23">
        <v>291.40149540902121</v>
      </c>
      <c r="AAT21" s="23">
        <v>291.40149540902121</v>
      </c>
      <c r="AAU21" s="23">
        <v>291.40149540902121</v>
      </c>
      <c r="AAV21" s="23">
        <v>291.40149540902121</v>
      </c>
      <c r="AAW21" s="23">
        <v>291.40149540902121</v>
      </c>
      <c r="AAX21" s="23">
        <v>291.40149540902121</v>
      </c>
      <c r="AAY21" s="23">
        <v>291.40149540902121</v>
      </c>
      <c r="AAZ21" s="23">
        <v>291.40149540902121</v>
      </c>
      <c r="ABA21" s="23">
        <v>291.40149540902121</v>
      </c>
      <c r="ABB21" s="23">
        <v>291.40149540902121</v>
      </c>
      <c r="ABC21" s="23">
        <v>291.40149540902121</v>
      </c>
      <c r="ABD21" s="23">
        <v>291.40149540902121</v>
      </c>
      <c r="ABE21" s="23">
        <v>291.40149540902121</v>
      </c>
      <c r="ABF21" s="23">
        <v>291.40149540902121</v>
      </c>
      <c r="ABG21" s="23">
        <v>291.40149540902121</v>
      </c>
      <c r="ABH21" s="23">
        <v>291.40149540902121</v>
      </c>
      <c r="ABI21" s="23">
        <v>291.40149540902121</v>
      </c>
      <c r="ABJ21" s="23">
        <v>291.40149540902121</v>
      </c>
      <c r="ABK21" s="23">
        <v>291.40149540902121</v>
      </c>
      <c r="ABL21" s="23">
        <v>291.40149540902121</v>
      </c>
      <c r="ABM21" s="23">
        <v>291.40149540902121</v>
      </c>
      <c r="ABN21" s="23">
        <v>291.40149540902121</v>
      </c>
      <c r="ABO21" s="23">
        <v>291.40149540902121</v>
      </c>
      <c r="ABP21" s="23">
        <v>291.40149540902121</v>
      </c>
      <c r="ABQ21" s="23">
        <v>291.40149540902121</v>
      </c>
      <c r="ABR21" s="23">
        <v>291.40149540902121</v>
      </c>
      <c r="ABS21" s="23">
        <v>291.40149540902121</v>
      </c>
      <c r="ABT21" s="23">
        <v>291.40149540902121</v>
      </c>
      <c r="ABU21" s="23">
        <v>291.40149540902121</v>
      </c>
      <c r="ABV21" s="23">
        <v>291.40149540902121</v>
      </c>
      <c r="ABW21" s="23">
        <v>291.40149540902121</v>
      </c>
      <c r="ABX21" s="23">
        <v>291.40149540902121</v>
      </c>
      <c r="ABY21" s="23">
        <v>291.40149540902121</v>
      </c>
      <c r="ABZ21" s="23">
        <v>291.40149540902121</v>
      </c>
      <c r="ACA21" s="23">
        <v>291.40149540902121</v>
      </c>
      <c r="ACB21" s="23">
        <v>291.40149540902121</v>
      </c>
      <c r="ACC21" s="23">
        <v>291.40149540902121</v>
      </c>
      <c r="ACD21" s="23">
        <v>291.40149540902121</v>
      </c>
      <c r="ACE21" s="23">
        <v>291.40149540902121</v>
      </c>
      <c r="ACF21" s="23">
        <v>291.40149540902121</v>
      </c>
      <c r="ACG21" s="23">
        <v>291.40149540902121</v>
      </c>
      <c r="ACH21" s="23">
        <v>291.40149540902121</v>
      </c>
      <c r="ACI21" s="23">
        <v>291.40149540902121</v>
      </c>
      <c r="ACJ21" s="23">
        <v>291.40149540902121</v>
      </c>
      <c r="ACK21" s="23">
        <v>291.40149540902121</v>
      </c>
      <c r="ACL21" s="23">
        <v>291.40149540902121</v>
      </c>
      <c r="ACM21" s="23">
        <v>291.40149540902121</v>
      </c>
      <c r="ACN21" s="23">
        <v>291.40149540902121</v>
      </c>
      <c r="ACO21" s="23">
        <v>291.40149540902121</v>
      </c>
      <c r="ACP21" s="23">
        <v>291.40149540902121</v>
      </c>
      <c r="ACQ21" s="23">
        <v>291.40149540902121</v>
      </c>
      <c r="ACR21" s="23">
        <v>291.40149540902121</v>
      </c>
      <c r="ACS21" s="23">
        <v>291.40149540902121</v>
      </c>
      <c r="ACT21" s="23">
        <v>291.40149540902121</v>
      </c>
      <c r="ACU21" s="23">
        <v>291.40149540902121</v>
      </c>
      <c r="ACV21" s="23">
        <v>291.40149540902121</v>
      </c>
      <c r="ACW21" s="23">
        <v>291.40149540902121</v>
      </c>
      <c r="ACX21" s="23">
        <v>291.40149540902121</v>
      </c>
      <c r="ACY21" s="23">
        <v>291.40149540902121</v>
      </c>
      <c r="ACZ21" s="23">
        <v>291.40149540902121</v>
      </c>
      <c r="ADA21" s="23">
        <v>291.40149540902121</v>
      </c>
      <c r="ADB21" s="23">
        <v>291.40149540902121</v>
      </c>
      <c r="ADC21" s="23">
        <v>291.40149540902121</v>
      </c>
      <c r="ADD21" s="23">
        <v>291.40149540902121</v>
      </c>
      <c r="ADE21" s="23">
        <v>291.40149540902121</v>
      </c>
      <c r="ADF21" s="23">
        <v>291.40149540902121</v>
      </c>
      <c r="ADG21" s="23">
        <v>291.40149540902121</v>
      </c>
      <c r="ADH21" s="23">
        <v>291.40149540902121</v>
      </c>
      <c r="ADI21" s="23">
        <v>291.40149540902121</v>
      </c>
      <c r="ADJ21" s="23">
        <v>291.40149540902121</v>
      </c>
      <c r="ADK21" s="23">
        <v>291.40149540902121</v>
      </c>
      <c r="ADL21" s="23">
        <v>291.40149540902121</v>
      </c>
      <c r="ADM21" s="23">
        <v>291.40149540902121</v>
      </c>
      <c r="ADN21" s="23">
        <v>291.40149540902121</v>
      </c>
      <c r="ADO21" s="23">
        <v>291.40149540902121</v>
      </c>
      <c r="ADP21" s="23">
        <v>291.40149540902121</v>
      </c>
      <c r="ADQ21" s="23">
        <v>291.40149540902121</v>
      </c>
      <c r="ADR21" s="23">
        <v>291.40149540902121</v>
      </c>
      <c r="ADS21" s="23">
        <v>291.40149540902121</v>
      </c>
      <c r="ADT21" s="23">
        <v>291.40149540902121</v>
      </c>
      <c r="ADU21" s="23">
        <v>291.40149540902121</v>
      </c>
      <c r="ADV21" s="23">
        <v>291.40149540902121</v>
      </c>
      <c r="ADW21" s="23">
        <v>291.40149540902121</v>
      </c>
      <c r="ADX21" s="23">
        <v>291.40149540902121</v>
      </c>
      <c r="ADY21" s="23">
        <v>291.40149540902121</v>
      </c>
      <c r="ADZ21" s="23">
        <v>291.40149540902121</v>
      </c>
      <c r="AEA21" s="23">
        <v>291.40149540902121</v>
      </c>
      <c r="AEB21" s="23">
        <v>291.40149540902121</v>
      </c>
      <c r="AEC21" s="23">
        <v>291.40149540902121</v>
      </c>
      <c r="AED21" s="23">
        <v>291.40149540902121</v>
      </c>
      <c r="AEE21" s="23">
        <v>291.40149540902121</v>
      </c>
      <c r="AEF21" s="23">
        <v>291.40149540902121</v>
      </c>
      <c r="AEG21" s="23">
        <v>291.40149540902121</v>
      </c>
      <c r="AEH21" s="23">
        <v>291.40149540902121</v>
      </c>
      <c r="AEI21" s="23">
        <v>291.40149540902121</v>
      </c>
      <c r="AEJ21" s="23">
        <v>291.40149540902121</v>
      </c>
      <c r="AEK21" s="23">
        <v>291.40149540902121</v>
      </c>
      <c r="AEL21" s="23">
        <v>291.40149540902121</v>
      </c>
      <c r="AEM21" s="23">
        <v>291.40149540902121</v>
      </c>
      <c r="AEN21" s="23">
        <v>291.40149540902121</v>
      </c>
      <c r="AEO21" s="23">
        <v>291.40149540902121</v>
      </c>
      <c r="AEP21" s="23">
        <v>291.40149540902121</v>
      </c>
      <c r="AEQ21" s="23">
        <v>291.40149540902121</v>
      </c>
      <c r="AER21" s="23">
        <v>291.40149540902121</v>
      </c>
      <c r="AES21" s="23">
        <v>291.40149540902121</v>
      </c>
      <c r="AET21" s="23">
        <v>291.40149540902121</v>
      </c>
      <c r="AEU21" s="23">
        <v>291.40149540902121</v>
      </c>
      <c r="AEV21" s="23">
        <v>291.40149540902121</v>
      </c>
      <c r="AEW21" s="23">
        <v>291.40149540902121</v>
      </c>
      <c r="AEX21" s="23">
        <v>291.40149540902121</v>
      </c>
      <c r="AEY21" s="23">
        <v>291.40149540902121</v>
      </c>
      <c r="AEZ21" s="23">
        <v>291.40149540902121</v>
      </c>
      <c r="AFA21" s="23">
        <v>291.40149540902121</v>
      </c>
      <c r="AFB21" s="23">
        <v>291.40149540902121</v>
      </c>
      <c r="AFC21" s="23">
        <v>291.40149540902121</v>
      </c>
      <c r="AFD21" s="23">
        <v>291.40149540902121</v>
      </c>
      <c r="AFE21" s="23">
        <v>291.40149540902121</v>
      </c>
      <c r="AFF21" s="23">
        <v>291.40149540902121</v>
      </c>
      <c r="AFG21" s="23">
        <v>291.40149540902121</v>
      </c>
      <c r="AFH21" s="23">
        <v>291.40149540902121</v>
      </c>
      <c r="AFI21" s="23">
        <v>291.40149540902121</v>
      </c>
      <c r="AFJ21" s="23">
        <v>291.40149540902121</v>
      </c>
      <c r="AFK21" s="23">
        <v>291.40149540902121</v>
      </c>
      <c r="AFL21" s="23">
        <v>291.40149540902121</v>
      </c>
      <c r="AFM21" s="23">
        <v>291.40149540902121</v>
      </c>
    </row>
    <row r="22" spans="1:845">
      <c r="A22" s="23" t="s">
        <v>64</v>
      </c>
      <c r="B22" s="23">
        <f>Sectors!$Q$15</f>
        <v>216.20112141985049</v>
      </c>
      <c r="C22" s="23">
        <f>Sectors!$AA5</f>
        <v>259.4994196775076</v>
      </c>
      <c r="D22" s="23">
        <f>Sectors!$AT5</f>
        <v>276.88664533858781</v>
      </c>
      <c r="F22" s="23">
        <v>216.20112141985049</v>
      </c>
      <c r="G22" s="23">
        <v>259.49690092345827</v>
      </c>
      <c r="H22" s="23">
        <v>276.89774054767361</v>
      </c>
      <c r="I22" s="23">
        <v>253.87998653729343</v>
      </c>
      <c r="J22" s="23">
        <v>266.09376631848744</v>
      </c>
      <c r="K22" s="23">
        <v>216.20112141985049</v>
      </c>
      <c r="L22" s="23">
        <v>259.84748448847523</v>
      </c>
      <c r="M22" s="23">
        <v>277.47885043607425</v>
      </c>
      <c r="N22" s="23">
        <v>254.23346686865011</v>
      </c>
      <c r="O22" s="23">
        <v>266.98140771047173</v>
      </c>
      <c r="P22" s="23">
        <v>216.20112141985049</v>
      </c>
      <c r="Q22" s="23">
        <v>259.95125679023545</v>
      </c>
      <c r="R22" s="23">
        <v>277.65408442465349</v>
      </c>
      <c r="S22" s="23">
        <v>254.20269732812196</v>
      </c>
      <c r="T22" s="23">
        <v>267.06670244004977</v>
      </c>
      <c r="U22" s="23">
        <v>216.20112141985049</v>
      </c>
      <c r="V22" s="23">
        <v>259.51698812815147</v>
      </c>
      <c r="W22" s="23">
        <v>277.04516803609454</v>
      </c>
      <c r="X22" s="23">
        <v>254.02922835308541</v>
      </c>
      <c r="Y22" s="23">
        <v>266.92118509013073</v>
      </c>
      <c r="Z22" s="23">
        <v>216.20112141985049</v>
      </c>
      <c r="AA22" s="23">
        <v>259.15623783673675</v>
      </c>
      <c r="AB22" s="23">
        <v>276.53603776527859</v>
      </c>
      <c r="AC22" s="23">
        <v>253.66746835449081</v>
      </c>
      <c r="AD22" s="23">
        <v>266.67205696666963</v>
      </c>
      <c r="AE22" s="23">
        <v>216.20112141985049</v>
      </c>
      <c r="AF22" s="23">
        <v>258.32823199328215</v>
      </c>
      <c r="AG22" s="23">
        <v>275.33896313000918</v>
      </c>
      <c r="AH22" s="23">
        <v>253.08552446002753</v>
      </c>
      <c r="AI22" s="23">
        <v>266.11665171471213</v>
      </c>
      <c r="AJ22" s="23">
        <v>216.20112141985049</v>
      </c>
      <c r="AK22" s="23">
        <v>256.29713022140379</v>
      </c>
      <c r="AL22" s="23">
        <v>272.7344576097355</v>
      </c>
      <c r="AM22" s="23">
        <v>252.34020748672964</v>
      </c>
      <c r="AN22" s="23">
        <v>265.03007838393893</v>
      </c>
      <c r="AO22" s="23">
        <v>216.20112141985049</v>
      </c>
      <c r="AP22" s="23">
        <v>253.3604655094307</v>
      </c>
      <c r="AQ22" s="23">
        <v>268.47303882907426</v>
      </c>
      <c r="AR22" s="23">
        <v>251.37172995215536</v>
      </c>
      <c r="AS22" s="23">
        <v>263.54578814760214</v>
      </c>
      <c r="AT22" s="23">
        <v>216.20112141985049</v>
      </c>
      <c r="AU22" s="23">
        <v>250.47830389527454</v>
      </c>
      <c r="AV22" s="23">
        <v>264.48922392310664</v>
      </c>
      <c r="AW22" s="23">
        <v>250.19270326917348</v>
      </c>
      <c r="AX22" s="23">
        <v>262.02800502910992</v>
      </c>
      <c r="AY22" s="23">
        <v>216.20112141985049</v>
      </c>
      <c r="AZ22" s="23">
        <v>244.86252167003818</v>
      </c>
      <c r="BA22" s="23">
        <v>256.42088657413615</v>
      </c>
      <c r="BB22" s="23">
        <v>244.73086704591236</v>
      </c>
      <c r="BC22" s="23">
        <v>254.6518528198466</v>
      </c>
      <c r="BD22" s="23">
        <v>216.20112141985049</v>
      </c>
      <c r="BE22" s="23">
        <v>234.17661690341379</v>
      </c>
      <c r="BF22" s="23">
        <v>241.24704757310892</v>
      </c>
      <c r="BG22" s="23">
        <v>234.09400551644057</v>
      </c>
      <c r="BH22" s="23">
        <v>239.65143194192365</v>
      </c>
      <c r="BI22" s="23">
        <v>216.20112141985049</v>
      </c>
      <c r="BJ22" s="23">
        <v>224.10805138935734</v>
      </c>
      <c r="BK22" s="23">
        <v>227.17098295584492</v>
      </c>
      <c r="BL22" s="23">
        <v>224.05164970612708</v>
      </c>
      <c r="BM22" s="23">
        <v>225.71330068340217</v>
      </c>
      <c r="BN22" s="23">
        <v>216.20112141985049</v>
      </c>
      <c r="BO22" s="23">
        <v>246.80692933094485</v>
      </c>
      <c r="BP22" s="23">
        <v>259.10456481376536</v>
      </c>
      <c r="BQ22" s="23">
        <v>242.14271205624149</v>
      </c>
      <c r="BR22" s="23">
        <v>250.23873692624082</v>
      </c>
      <c r="BS22" s="23">
        <v>216.20112141985049</v>
      </c>
      <c r="BT22" s="23">
        <v>247.53556501810579</v>
      </c>
      <c r="BU22" s="23">
        <v>259.82688356802942</v>
      </c>
      <c r="BV22" s="23">
        <v>242.70146971562502</v>
      </c>
      <c r="BW22" s="23">
        <v>251.1320399381834</v>
      </c>
      <c r="BX22" s="23">
        <v>216.20112141985049</v>
      </c>
      <c r="BY22" s="23">
        <v>247.76040286989476</v>
      </c>
      <c r="BZ22" s="23">
        <v>260.17698761469995</v>
      </c>
      <c r="CA22" s="23">
        <v>243.054736444393</v>
      </c>
      <c r="CB22" s="23">
        <v>251.72488198399131</v>
      </c>
      <c r="CC22" s="23">
        <v>216.20112141985049</v>
      </c>
      <c r="CD22" s="23">
        <v>247.90424853650384</v>
      </c>
      <c r="CE22" s="23">
        <v>260.08555446333543</v>
      </c>
      <c r="CF22" s="23">
        <v>243.37854315428316</v>
      </c>
      <c r="CG22" s="23">
        <v>252.29021769697985</v>
      </c>
      <c r="CH22" s="23">
        <v>216.20112141985049</v>
      </c>
      <c r="CI22" s="23">
        <v>247.75690790848057</v>
      </c>
      <c r="CJ22" s="23">
        <v>260.20608583426463</v>
      </c>
      <c r="CK22" s="23">
        <v>243.27806866122197</v>
      </c>
      <c r="CL22" s="23">
        <v>252.49750190059459</v>
      </c>
      <c r="CM22" s="23">
        <v>216.20112141985049</v>
      </c>
      <c r="CN22" s="23">
        <v>247.4579218493611</v>
      </c>
      <c r="CO22" s="23">
        <v>259.79750510692344</v>
      </c>
      <c r="CP22" s="23">
        <v>243.26709125045565</v>
      </c>
      <c r="CQ22" s="23">
        <v>252.56668078223234</v>
      </c>
      <c r="CR22" s="23">
        <v>216.20112141985049</v>
      </c>
      <c r="CS22" s="23">
        <v>246.91453181321481</v>
      </c>
      <c r="CT22" s="23">
        <v>259.27010303341143</v>
      </c>
      <c r="CU22" s="23">
        <v>243.09771774951037</v>
      </c>
      <c r="CV22" s="23">
        <v>252.2074538613623</v>
      </c>
      <c r="CW22" s="23">
        <v>216.20112141985049</v>
      </c>
      <c r="CX22" s="23">
        <v>246.31168252637721</v>
      </c>
      <c r="CY22" s="23">
        <v>258.38450544940338</v>
      </c>
      <c r="CZ22" s="23">
        <v>242.52306109450194</v>
      </c>
      <c r="DA22" s="23">
        <v>251.63349561082495</v>
      </c>
      <c r="DB22" s="23">
        <v>216.20112141985049</v>
      </c>
      <c r="DC22" s="23">
        <v>245.31935443284851</v>
      </c>
      <c r="DD22" s="23">
        <v>256.86257403751165</v>
      </c>
      <c r="DE22" s="23">
        <v>241.78907031838835</v>
      </c>
      <c r="DF22" s="23">
        <v>250.71993153030851</v>
      </c>
      <c r="DG22" s="23">
        <v>216.20112141985049</v>
      </c>
      <c r="DH22" s="23">
        <v>242.59586479235793</v>
      </c>
      <c r="DI22" s="23">
        <v>253.04726898589806</v>
      </c>
      <c r="DJ22" s="23">
        <v>239.98081216435429</v>
      </c>
      <c r="DK22" s="23">
        <v>248.32306302263896</v>
      </c>
      <c r="DL22" s="23">
        <v>216.20112141985049</v>
      </c>
      <c r="DM22" s="23">
        <v>232.09348502365296</v>
      </c>
      <c r="DN22" s="23">
        <v>238.18022738689083</v>
      </c>
      <c r="DO22" s="23">
        <v>231.39855369244506</v>
      </c>
      <c r="DP22" s="23">
        <v>236.44118081516993</v>
      </c>
      <c r="DQ22" s="23">
        <v>216.20112141985049</v>
      </c>
      <c r="DR22" s="23">
        <v>222.18057452256434</v>
      </c>
      <c r="DS22" s="23">
        <v>224.43418973635937</v>
      </c>
      <c r="DT22" s="23">
        <v>221.49651165190511</v>
      </c>
      <c r="DU22" s="23">
        <v>222.72832298543346</v>
      </c>
      <c r="DV22" s="23">
        <v>216.20112141985049</v>
      </c>
      <c r="DW22" s="23">
        <v>263.33160230308414</v>
      </c>
      <c r="DX22" s="23">
        <v>282.87475448905928</v>
      </c>
      <c r="DY22" s="23">
        <v>264.25844191593251</v>
      </c>
      <c r="DZ22" s="23">
        <v>282.48070483588083</v>
      </c>
      <c r="EA22" s="23">
        <v>216.20112141985049</v>
      </c>
      <c r="EB22" s="23">
        <v>262.54575729230027</v>
      </c>
      <c r="EC22" s="23">
        <v>281.30012401440371</v>
      </c>
      <c r="ED22" s="23">
        <v>262.91615295326989</v>
      </c>
      <c r="EE22" s="23">
        <v>280.50661208963567</v>
      </c>
      <c r="EF22" s="23">
        <v>216.20112141985049</v>
      </c>
      <c r="EG22" s="23">
        <v>261.28421228239148</v>
      </c>
      <c r="EH22" s="23">
        <v>279.91938407535679</v>
      </c>
      <c r="EI22" s="23">
        <v>261.18168978149839</v>
      </c>
      <c r="EJ22" s="23">
        <v>277.98557972113423</v>
      </c>
      <c r="EK22" s="23">
        <v>216.20112141985049</v>
      </c>
      <c r="EL22" s="23">
        <v>259.62520080748027</v>
      </c>
      <c r="EM22" s="23">
        <v>277.5065145577322</v>
      </c>
      <c r="EN22" s="23">
        <v>259.6012154981517</v>
      </c>
      <c r="EO22" s="23">
        <v>275.67485249697609</v>
      </c>
      <c r="EP22" s="23">
        <v>216.20112141985049</v>
      </c>
      <c r="EQ22" s="23">
        <v>258.11555956089268</v>
      </c>
      <c r="ER22" s="23">
        <v>275.32476924434428</v>
      </c>
      <c r="ES22" s="23">
        <v>257.69260965681235</v>
      </c>
      <c r="ET22" s="23">
        <v>272.90626185495194</v>
      </c>
      <c r="EU22" s="23">
        <v>216.20112141985049</v>
      </c>
      <c r="EV22" s="23">
        <v>256.2744117739764</v>
      </c>
      <c r="EW22" s="23">
        <v>272.97515985001695</v>
      </c>
      <c r="EX22" s="23">
        <v>255.71582765030249</v>
      </c>
      <c r="EY22" s="23">
        <v>270.04890482840295</v>
      </c>
      <c r="EZ22" s="23">
        <v>216.20112141985049</v>
      </c>
      <c r="FA22" s="23">
        <v>254.56831225964677</v>
      </c>
      <c r="FB22" s="23">
        <v>270.1941308034763</v>
      </c>
      <c r="FC22" s="23">
        <v>253.67752906256038</v>
      </c>
      <c r="FD22" s="23">
        <v>267.37054030805859</v>
      </c>
      <c r="FE22" s="23">
        <v>216.20112141985049</v>
      </c>
      <c r="FF22" s="23">
        <v>252.5684261733449</v>
      </c>
      <c r="FG22" s="23">
        <v>267.32046937167291</v>
      </c>
      <c r="FH22" s="23">
        <v>251.57736736084723</v>
      </c>
      <c r="FI22" s="23">
        <v>264.09643852810518</v>
      </c>
      <c r="FJ22" s="23">
        <v>216.20112141985049</v>
      </c>
      <c r="FK22" s="23">
        <v>250.51534714987201</v>
      </c>
      <c r="FL22" s="23">
        <v>264.37250534789428</v>
      </c>
      <c r="FM22" s="23">
        <v>249.42830017444089</v>
      </c>
      <c r="FN22" s="23">
        <v>261.01729977193349</v>
      </c>
      <c r="FO22" s="23">
        <v>216.20112141985049</v>
      </c>
      <c r="FP22" s="23">
        <v>246.10763337440056</v>
      </c>
      <c r="FQ22" s="23">
        <v>258.27417191475456</v>
      </c>
      <c r="FR22" s="23">
        <v>244.8722172402671</v>
      </c>
      <c r="FS22" s="23">
        <v>254.51446572795146</v>
      </c>
      <c r="FT22" s="23">
        <v>216.20112141985049</v>
      </c>
      <c r="FU22" s="23">
        <v>236.92907383658175</v>
      </c>
      <c r="FV22" s="23">
        <v>245.105033587989</v>
      </c>
      <c r="FW22" s="23">
        <v>235.28173655867911</v>
      </c>
      <c r="FX22" s="23">
        <v>241.08351653912757</v>
      </c>
      <c r="FY22" s="23">
        <v>216.20112141985049</v>
      </c>
      <c r="FZ22" s="23">
        <v>227.3315702964135</v>
      </c>
      <c r="GA22" s="23">
        <v>231.73792113200932</v>
      </c>
      <c r="GB22" s="23">
        <v>225.32325952927349</v>
      </c>
      <c r="GC22" s="23">
        <v>227.24092779984602</v>
      </c>
      <c r="GD22" s="23">
        <v>216.20112141985049</v>
      </c>
      <c r="GE22" s="23">
        <v>262.63386098895046</v>
      </c>
      <c r="GF22" s="23">
        <v>281.80611200896482</v>
      </c>
      <c r="GG22" s="23">
        <v>262.6955517045231</v>
      </c>
      <c r="GH22" s="23">
        <v>280.99523640035324</v>
      </c>
      <c r="GI22" s="23">
        <v>216.20112141985049</v>
      </c>
      <c r="GJ22" s="23">
        <v>261.16729182370017</v>
      </c>
      <c r="GK22" s="23">
        <v>279.67443515049371</v>
      </c>
      <c r="GL22" s="23">
        <v>260.87808034921255</v>
      </c>
      <c r="GM22" s="23">
        <v>278.34618486113908</v>
      </c>
      <c r="GN22" s="23">
        <v>216.20112141985049</v>
      </c>
      <c r="GO22" s="23">
        <v>259.33897006804369</v>
      </c>
      <c r="GP22" s="23">
        <v>277.01452650257352</v>
      </c>
      <c r="GQ22" s="23">
        <v>259.22084714027596</v>
      </c>
      <c r="GR22" s="23">
        <v>275.93653594017042</v>
      </c>
      <c r="GS22" s="23">
        <v>216.20112141985049</v>
      </c>
      <c r="GT22" s="23">
        <v>257.43324416950196</v>
      </c>
      <c r="GU22" s="23">
        <v>274.25423966681865</v>
      </c>
      <c r="GV22" s="23">
        <v>257.24217983124504</v>
      </c>
      <c r="GW22" s="23">
        <v>273.06513980428008</v>
      </c>
      <c r="GX22" s="23">
        <v>216.20112141985049</v>
      </c>
      <c r="GY22" s="23">
        <v>255.46252570840454</v>
      </c>
      <c r="GZ22" s="23">
        <v>271.70240355462602</v>
      </c>
      <c r="HA22" s="23">
        <v>255.19727145086904</v>
      </c>
      <c r="HB22" s="23">
        <v>270.1092391223205</v>
      </c>
      <c r="HC22" s="23">
        <v>216.20112141985049</v>
      </c>
      <c r="HD22" s="23">
        <v>253.42822541943826</v>
      </c>
      <c r="HE22" s="23">
        <v>268.74256887920302</v>
      </c>
      <c r="HF22" s="23">
        <v>252.90982232288687</v>
      </c>
      <c r="HG22" s="23">
        <v>267.07729909318357</v>
      </c>
      <c r="HH22" s="23">
        <v>216.20112141985049</v>
      </c>
      <c r="HI22" s="23">
        <v>251.33737962006404</v>
      </c>
      <c r="HJ22" s="23">
        <v>265.70848465655814</v>
      </c>
      <c r="HK22" s="23">
        <v>250.76718890609484</v>
      </c>
      <c r="HL22" s="23">
        <v>263.97626314996666</v>
      </c>
      <c r="HM22" s="23">
        <v>216.20112141985049</v>
      </c>
      <c r="HN22" s="23">
        <v>249.19149584006712</v>
      </c>
      <c r="HO22" s="23">
        <v>262.38209419692646</v>
      </c>
      <c r="HP22" s="23">
        <v>248.57491826633759</v>
      </c>
      <c r="HQ22" s="23">
        <v>260.59689514489401</v>
      </c>
      <c r="HR22" s="23">
        <v>216.20112141985049</v>
      </c>
      <c r="HS22" s="23">
        <v>246.85446959883052</v>
      </c>
      <c r="HT22" s="23">
        <v>259.24206272066061</v>
      </c>
      <c r="HU22" s="23">
        <v>246.19637278587143</v>
      </c>
      <c r="HV22" s="23">
        <v>257.39786135122711</v>
      </c>
      <c r="HW22" s="23">
        <v>216.20112141985049</v>
      </c>
      <c r="HX22" s="23">
        <v>242.23709113719113</v>
      </c>
      <c r="HY22" s="23">
        <v>252.63794697316007</v>
      </c>
      <c r="HZ22" s="23">
        <v>241.51111206788232</v>
      </c>
      <c r="IA22" s="23">
        <v>250.69439820978789</v>
      </c>
      <c r="IB22" s="23">
        <v>216.20112141985049</v>
      </c>
      <c r="IC22" s="23">
        <v>232.51252170740682</v>
      </c>
      <c r="ID22" s="23">
        <v>238.86375496456225</v>
      </c>
      <c r="IE22" s="23">
        <v>231.39855772167013</v>
      </c>
      <c r="IF22" s="23">
        <v>236.44118222765815</v>
      </c>
      <c r="IG22" s="23">
        <v>216.20112141985049</v>
      </c>
      <c r="IH22" s="23">
        <v>222.55945260509978</v>
      </c>
      <c r="II22" s="23">
        <v>224.99484393771456</v>
      </c>
      <c r="IJ22" s="23">
        <v>221.51710303711602</v>
      </c>
      <c r="IK22" s="23">
        <v>222.72929800806361</v>
      </c>
      <c r="IL22" s="23">
        <v>216.20112141985049</v>
      </c>
      <c r="IM22" s="23">
        <v>257.20642288398932</v>
      </c>
      <c r="IN22" s="23">
        <v>273.64461694366275</v>
      </c>
      <c r="IO22" s="23">
        <v>252.83120882631744</v>
      </c>
      <c r="IP22" s="23">
        <v>265.07876652635468</v>
      </c>
      <c r="IQ22" s="23">
        <v>216.20112141985049</v>
      </c>
      <c r="IR22" s="23">
        <v>257.41912301469398</v>
      </c>
      <c r="IS22" s="23">
        <v>273.84320544793582</v>
      </c>
      <c r="IT22" s="23">
        <v>252.95929171637621</v>
      </c>
      <c r="IU22" s="23">
        <v>265.35586765207825</v>
      </c>
      <c r="IV22" s="23">
        <v>216.20112141985049</v>
      </c>
      <c r="IW22" s="23">
        <v>257.39352617989869</v>
      </c>
      <c r="IX22" s="23">
        <v>273.80357636898503</v>
      </c>
      <c r="IY22" s="23">
        <v>252.7358500425949</v>
      </c>
      <c r="IZ22" s="23">
        <v>265.04882820302777</v>
      </c>
      <c r="JA22" s="23">
        <v>216.20112141985049</v>
      </c>
      <c r="JB22" s="23">
        <v>256.70451812089931</v>
      </c>
      <c r="JC22" s="23">
        <v>273.50834116154249</v>
      </c>
      <c r="JD22" s="23">
        <v>252.20013210015856</v>
      </c>
      <c r="JE22" s="23">
        <v>264.91845533479835</v>
      </c>
      <c r="JF22" s="23">
        <v>216.20112141985049</v>
      </c>
      <c r="JG22" s="23">
        <v>254.48890337301935</v>
      </c>
      <c r="JH22" s="23">
        <v>270.30997479161169</v>
      </c>
      <c r="JI22" s="23">
        <v>251.61188246153333</v>
      </c>
      <c r="JJ22" s="23">
        <v>264.16987253857093</v>
      </c>
      <c r="JK22" s="23">
        <v>216.20112141985049</v>
      </c>
      <c r="JL22" s="23">
        <v>252.31978074905322</v>
      </c>
      <c r="JM22" s="23">
        <v>266.86602705805427</v>
      </c>
      <c r="JN22" s="23">
        <v>250.87118321608685</v>
      </c>
      <c r="JO22" s="23">
        <v>263.0893076879791</v>
      </c>
      <c r="JP22" s="23">
        <v>216.20112141985049</v>
      </c>
      <c r="JQ22" s="23">
        <v>250.16083399993786</v>
      </c>
      <c r="JR22" s="23">
        <v>263.80535747743198</v>
      </c>
      <c r="JS22" s="23">
        <v>249.5231846597712</v>
      </c>
      <c r="JT22" s="23">
        <v>261.38409207906392</v>
      </c>
      <c r="JU22" s="23">
        <v>216.20112141985049</v>
      </c>
      <c r="JV22" s="23">
        <v>247.87939483913425</v>
      </c>
      <c r="JW22" s="23">
        <v>260.7428856144075</v>
      </c>
      <c r="JX22" s="23">
        <v>247.33765858008837</v>
      </c>
      <c r="JY22" s="23">
        <v>258.25254862855559</v>
      </c>
      <c r="JZ22" s="23">
        <v>216.20112141985049</v>
      </c>
      <c r="KA22" s="23">
        <v>245.77354946476464</v>
      </c>
      <c r="KB22" s="23">
        <v>257.72251363008837</v>
      </c>
      <c r="KC22" s="23">
        <v>245.1785305699336</v>
      </c>
      <c r="KD22" s="23">
        <v>255.16376517705837</v>
      </c>
      <c r="KE22" s="23">
        <v>216.20112141985049</v>
      </c>
      <c r="KF22" s="23">
        <v>241.62649012315893</v>
      </c>
      <c r="KG22" s="23">
        <v>251.79976014647482</v>
      </c>
      <c r="KH22" s="23">
        <v>240.81593311550361</v>
      </c>
      <c r="KI22" s="23">
        <v>248.96914980723551</v>
      </c>
      <c r="KJ22" s="23">
        <v>216.20112141985049</v>
      </c>
      <c r="KK22" s="23">
        <v>233.33160728329244</v>
      </c>
      <c r="KL22" s="23">
        <v>240.05912363322761</v>
      </c>
      <c r="KM22" s="23">
        <v>232.38427526788513</v>
      </c>
      <c r="KN22" s="23">
        <v>237.10525444673141</v>
      </c>
      <c r="KO22" s="23">
        <v>216.20112141985049</v>
      </c>
      <c r="KP22" s="23">
        <v>225.47644068728923</v>
      </c>
      <c r="KQ22" s="23">
        <v>229.07563007910798</v>
      </c>
      <c r="KR22" s="23">
        <v>224.29007012850545</v>
      </c>
      <c r="KS22" s="23">
        <v>225.85956331004638</v>
      </c>
      <c r="KT22" s="23">
        <v>216.20112141985049</v>
      </c>
      <c r="KU22" s="23">
        <v>247.12823436803194</v>
      </c>
      <c r="KV22" s="23">
        <v>259.61063830829028</v>
      </c>
      <c r="KW22" s="23">
        <v>243.07167443303027</v>
      </c>
      <c r="KX22" s="23">
        <v>252.227558807083</v>
      </c>
      <c r="KY22" s="23">
        <v>216.20112141985049</v>
      </c>
      <c r="KZ22" s="23">
        <v>247.43899308640243</v>
      </c>
      <c r="LA22" s="23">
        <v>259.72905993350116</v>
      </c>
      <c r="LB22" s="23">
        <v>243.51586183251521</v>
      </c>
      <c r="LC22" s="23">
        <v>252.62511404648563</v>
      </c>
      <c r="LD22" s="23">
        <v>216.20112141985049</v>
      </c>
      <c r="LE22" s="23">
        <v>247.39312121177795</v>
      </c>
      <c r="LF22" s="23">
        <v>259.67690762513723</v>
      </c>
      <c r="LG22" s="23">
        <v>243.65864778033682</v>
      </c>
      <c r="LH22" s="23">
        <v>252.91244834639355</v>
      </c>
      <c r="LI22" s="23">
        <v>216.20112141985049</v>
      </c>
      <c r="LJ22" s="23">
        <v>247.19792364542002</v>
      </c>
      <c r="LK22" s="23">
        <v>259.27401539422317</v>
      </c>
      <c r="LL22" s="23">
        <v>243.56996399328261</v>
      </c>
      <c r="LM22" s="23">
        <v>252.86565702344487</v>
      </c>
      <c r="LN22" s="23">
        <v>216.20112141985049</v>
      </c>
      <c r="LO22" s="23">
        <v>246.74835091834311</v>
      </c>
      <c r="LP22" s="23">
        <v>258.77418632317398</v>
      </c>
      <c r="LQ22" s="23">
        <v>243.1791508818871</v>
      </c>
      <c r="LR22" s="23">
        <v>252.64032323492782</v>
      </c>
      <c r="LS22" s="23">
        <v>216.20112141985049</v>
      </c>
      <c r="LT22" s="23">
        <v>246.26478845585189</v>
      </c>
      <c r="LU22" s="23">
        <v>257.99371995966834</v>
      </c>
      <c r="LV22" s="23">
        <v>242.90728620461357</v>
      </c>
      <c r="LW22" s="23">
        <v>252.18997122280021</v>
      </c>
      <c r="LX22" s="23">
        <v>216.20112141985049</v>
      </c>
      <c r="LY22" s="23">
        <v>245.39418014838895</v>
      </c>
      <c r="LZ22" s="23">
        <v>256.99957792802473</v>
      </c>
      <c r="MA22" s="23">
        <v>242.3523959328266</v>
      </c>
      <c r="MB22" s="23">
        <v>251.36933761063767</v>
      </c>
      <c r="MC22" s="23">
        <v>216.20112141985049</v>
      </c>
      <c r="MD22" s="23">
        <v>244.56533272460709</v>
      </c>
      <c r="ME22" s="23">
        <v>255.81207793958941</v>
      </c>
      <c r="MF22" s="23">
        <v>241.5122068670924</v>
      </c>
      <c r="MG22" s="23">
        <v>250.45057273546391</v>
      </c>
      <c r="MH22" s="23">
        <v>216.20112141985049</v>
      </c>
      <c r="MI22" s="23">
        <v>242.65938455713038</v>
      </c>
      <c r="MJ22" s="23">
        <v>253.2294263952991</v>
      </c>
      <c r="MK22" s="23">
        <v>240.55389926935885</v>
      </c>
      <c r="ML22" s="23">
        <v>249.15541545266987</v>
      </c>
      <c r="MM22" s="23">
        <v>216.20112141985049</v>
      </c>
      <c r="MN22" s="23">
        <v>238.29855340669042</v>
      </c>
      <c r="MO22" s="23">
        <v>247.02873716310256</v>
      </c>
      <c r="MP22" s="23">
        <v>237.39799614483019</v>
      </c>
      <c r="MQ22" s="23">
        <v>244.81783512680715</v>
      </c>
      <c r="MR22" s="23">
        <v>216.20112141985049</v>
      </c>
      <c r="MS22" s="23">
        <v>229.86220043536017</v>
      </c>
      <c r="MT22" s="23">
        <v>235.14766139123356</v>
      </c>
      <c r="MU22" s="23">
        <v>228.92614258084555</v>
      </c>
      <c r="MV22" s="23">
        <v>232.93072816235167</v>
      </c>
      <c r="MW22" s="23">
        <v>216.20112141985049</v>
      </c>
      <c r="MX22" s="23">
        <v>221.75775803225963</v>
      </c>
      <c r="MY22" s="23">
        <v>223.87641450108995</v>
      </c>
      <c r="MZ22" s="23">
        <v>220.77776333995013</v>
      </c>
      <c r="NA22" s="23">
        <v>221.64495674833555</v>
      </c>
      <c r="NB22" s="23">
        <v>216.20102506780972</v>
      </c>
      <c r="NC22" s="23">
        <v>275.54909696244897</v>
      </c>
      <c r="ND22" s="23">
        <v>299.48562297293529</v>
      </c>
      <c r="NE22" s="23">
        <v>266.79621889503426</v>
      </c>
      <c r="NF22" s="23">
        <v>283.80406299310766</v>
      </c>
      <c r="NG22" s="23">
        <v>216.20102506780972</v>
      </c>
      <c r="NH22" s="23">
        <v>273.83278110127384</v>
      </c>
      <c r="NI22" s="23">
        <v>296.91200760668204</v>
      </c>
      <c r="NJ22" s="23">
        <v>265.85916706026325</v>
      </c>
      <c r="NK22" s="23">
        <v>282.89389016976497</v>
      </c>
      <c r="NL22" s="23">
        <v>216.20102506780972</v>
      </c>
      <c r="NM22" s="23">
        <v>271.79582836242002</v>
      </c>
      <c r="NN22" s="23">
        <v>294.00497189658824</v>
      </c>
      <c r="NO22" s="23">
        <v>264.69139387712971</v>
      </c>
      <c r="NP22" s="23">
        <v>281.44082898644962</v>
      </c>
      <c r="NQ22" s="23">
        <v>216.20102506780972</v>
      </c>
      <c r="NR22" s="23">
        <v>269.6586883445591</v>
      </c>
      <c r="NS22" s="23">
        <v>291.11929683665767</v>
      </c>
      <c r="NT22" s="23">
        <v>263.27428715331592</v>
      </c>
      <c r="NU22" s="23">
        <v>279.59422607460124</v>
      </c>
      <c r="NV22" s="23">
        <v>216.20102506780972</v>
      </c>
      <c r="NW22" s="23">
        <v>267.32745470529954</v>
      </c>
      <c r="NX22" s="23">
        <v>287.88609139664658</v>
      </c>
      <c r="NY22" s="23">
        <v>261.60689047141227</v>
      </c>
      <c r="NZ22" s="23">
        <v>277.37204494122591</v>
      </c>
      <c r="OA22" s="23">
        <v>216.20102506780972</v>
      </c>
      <c r="OB22" s="23">
        <v>264.15460648825626</v>
      </c>
      <c r="OC22" s="23">
        <v>283.35536528473915</v>
      </c>
      <c r="OD22" s="23">
        <v>259.77251537676</v>
      </c>
      <c r="OE22" s="23">
        <v>274.89054550273477</v>
      </c>
      <c r="OF22" s="23">
        <v>216.20102506780972</v>
      </c>
      <c r="OG22" s="23">
        <v>261.10466095490102</v>
      </c>
      <c r="OH22" s="23">
        <v>278.86779535183206</v>
      </c>
      <c r="OI22" s="23">
        <v>257.71161327684331</v>
      </c>
      <c r="OJ22" s="23">
        <v>272.06461364630439</v>
      </c>
      <c r="OK22" s="23">
        <v>216.20102506780972</v>
      </c>
      <c r="OL22" s="23">
        <v>258.0542177429474</v>
      </c>
      <c r="OM22" s="23">
        <v>274.48784800902905</v>
      </c>
      <c r="ON22" s="23">
        <v>255.53449824040197</v>
      </c>
      <c r="OO22" s="23">
        <v>269.01249940824124</v>
      </c>
      <c r="OP22" s="23">
        <v>216.20102506780972</v>
      </c>
      <c r="OQ22" s="23">
        <v>255.06277450813522</v>
      </c>
      <c r="OR22" s="23">
        <v>270.29002481097939</v>
      </c>
      <c r="OS22" s="23">
        <v>252.5967707694291</v>
      </c>
      <c r="OT22" s="23">
        <v>265.01403117033232</v>
      </c>
      <c r="OU22" s="23">
        <v>216.20102506780972</v>
      </c>
      <c r="OV22" s="23">
        <v>249.24098930360483</v>
      </c>
      <c r="OW22" s="23">
        <v>262.00806215932897</v>
      </c>
      <c r="OX22" s="23">
        <v>246.87748884517927</v>
      </c>
      <c r="OY22" s="23">
        <v>256.96150287972682</v>
      </c>
      <c r="OZ22" s="23">
        <v>216.20102506780972</v>
      </c>
      <c r="PA22" s="23">
        <v>238.17537458334195</v>
      </c>
      <c r="PB22" s="23">
        <v>246.45125818524573</v>
      </c>
      <c r="PC22" s="23">
        <v>235.98901172595484</v>
      </c>
      <c r="PD22" s="23">
        <v>241.80340129871101</v>
      </c>
      <c r="PE22" s="23">
        <v>216.20102506780972</v>
      </c>
      <c r="PF22" s="23">
        <v>227.76870312797271</v>
      </c>
      <c r="PG22" s="23">
        <v>232.03589250378337</v>
      </c>
      <c r="PH22" s="23">
        <v>225.71915693953832</v>
      </c>
      <c r="PI22" s="23">
        <v>227.72939255170095</v>
      </c>
      <c r="PJ22" s="23">
        <v>216.20102506780972</v>
      </c>
      <c r="PK22" s="23">
        <v>256.30473162226565</v>
      </c>
      <c r="PL22" s="23">
        <v>271.50303000420365</v>
      </c>
      <c r="PM22" s="23">
        <v>243.70686369144903</v>
      </c>
      <c r="PN22" s="23">
        <v>252.19607714751817</v>
      </c>
      <c r="PO22" s="23">
        <v>216.20102506780972</v>
      </c>
      <c r="PP22" s="23">
        <v>256.49695622806041</v>
      </c>
      <c r="PQ22" s="23">
        <v>271.87201181772082</v>
      </c>
      <c r="PR22" s="23">
        <v>245.9829701266373</v>
      </c>
      <c r="PS22" s="23">
        <v>254.74993215289058</v>
      </c>
      <c r="PT22" s="23">
        <v>216.20102506780972</v>
      </c>
      <c r="PU22" s="23">
        <v>256.45250160119275</v>
      </c>
      <c r="PV22" s="23">
        <v>271.86342096830765</v>
      </c>
      <c r="PW22" s="23">
        <v>246.95241884280003</v>
      </c>
      <c r="PX22" s="23">
        <v>256.25940343703212</v>
      </c>
      <c r="PY22" s="23">
        <v>216.20102506780972</v>
      </c>
      <c r="PZ22" s="23">
        <v>255.85974753219097</v>
      </c>
      <c r="QA22" s="23">
        <v>271.06640626781615</v>
      </c>
      <c r="QB22" s="23">
        <v>247.65697489695992</v>
      </c>
      <c r="QC22" s="23">
        <v>257.54167898149916</v>
      </c>
      <c r="QD22" s="23">
        <v>216.20102506780972</v>
      </c>
      <c r="QE22" s="23">
        <v>255.12977713648442</v>
      </c>
      <c r="QF22" s="23">
        <v>269.8558259122932</v>
      </c>
      <c r="QG22" s="23">
        <v>248.10723928407887</v>
      </c>
      <c r="QH22" s="23">
        <v>258.54101964802163</v>
      </c>
      <c r="QI22" s="23">
        <v>216.20102506780972</v>
      </c>
      <c r="QJ22" s="23">
        <v>253.91170696437888</v>
      </c>
      <c r="QK22" s="23">
        <v>268.20146342133717</v>
      </c>
      <c r="QL22" s="23">
        <v>248.11886903802565</v>
      </c>
      <c r="QM22" s="23">
        <v>258.76146902507219</v>
      </c>
      <c r="QN22" s="23">
        <v>216.20102506780972</v>
      </c>
      <c r="QO22" s="23">
        <v>252.40268550814966</v>
      </c>
      <c r="QP22" s="23">
        <v>266.2368172833165</v>
      </c>
      <c r="QQ22" s="23">
        <v>247.4980185406088</v>
      </c>
      <c r="QR22" s="23">
        <v>257.93695074247995</v>
      </c>
      <c r="QS22" s="23">
        <v>216.20102506780972</v>
      </c>
      <c r="QT22" s="23">
        <v>250.67726407288603</v>
      </c>
      <c r="QU22" s="23">
        <v>263.82632109828853</v>
      </c>
      <c r="QV22" s="23">
        <v>246.54022891357411</v>
      </c>
      <c r="QW22" s="23">
        <v>256.8405328003351</v>
      </c>
      <c r="QX22" s="23">
        <v>216.20102506780972</v>
      </c>
      <c r="QY22" s="23">
        <v>248.78378695177838</v>
      </c>
      <c r="QZ22" s="23">
        <v>261.170956409106</v>
      </c>
      <c r="RA22" s="23">
        <v>245.23900694881877</v>
      </c>
      <c r="RB22" s="23">
        <v>255.12036443171405</v>
      </c>
      <c r="RC22" s="23">
        <v>216.20102506780972</v>
      </c>
      <c r="RD22" s="23">
        <v>243.73774157904506</v>
      </c>
      <c r="RE22" s="23">
        <v>254.16031770086263</v>
      </c>
      <c r="RF22" s="23">
        <v>241.76485118907638</v>
      </c>
      <c r="RG22" s="23">
        <v>250.40962790775015</v>
      </c>
      <c r="RH22" s="23">
        <v>216.20102506780972</v>
      </c>
      <c r="RI22" s="23">
        <v>233.02394043005873</v>
      </c>
      <c r="RJ22" s="23">
        <v>239.22293427532659</v>
      </c>
      <c r="RK22" s="23">
        <v>231.63146160394851</v>
      </c>
      <c r="RL22" s="23">
        <v>236.43954385163789</v>
      </c>
      <c r="RM22" s="23">
        <v>216.20102506780972</v>
      </c>
      <c r="RN22" s="23">
        <v>222.9079954834078</v>
      </c>
      <c r="RO22" s="23">
        <v>225.32584559287633</v>
      </c>
      <c r="RP22" s="23">
        <v>221.58981638421446</v>
      </c>
      <c r="RQ22" s="23">
        <v>222.72890172721873</v>
      </c>
      <c r="RR22" s="23">
        <v>216.20087500513085</v>
      </c>
      <c r="RS22" s="23">
        <v>252.62467541933077</v>
      </c>
      <c r="RT22" s="23">
        <v>267.46739746255139</v>
      </c>
      <c r="RU22" s="23">
        <v>249.52699614081882</v>
      </c>
      <c r="RV22" s="23">
        <v>260.59247615852826</v>
      </c>
      <c r="RW22" s="23">
        <v>216.20087500513085</v>
      </c>
      <c r="RX22" s="23">
        <v>253.84877839691163</v>
      </c>
      <c r="RY22" s="23">
        <v>269.25187247720743</v>
      </c>
      <c r="RZ22" s="23">
        <v>250.21090581859301</v>
      </c>
      <c r="SA22" s="23">
        <v>261.66971156390741</v>
      </c>
      <c r="SB22" s="23">
        <v>216.20087500513085</v>
      </c>
      <c r="SC22" s="23">
        <v>254.86497374966575</v>
      </c>
      <c r="SD22" s="23">
        <v>270.28470572064225</v>
      </c>
      <c r="SE22" s="23">
        <v>250.86700083557344</v>
      </c>
      <c r="SF22" s="23">
        <v>262.52371759834517</v>
      </c>
      <c r="SG22" s="23">
        <v>216.20087500513085</v>
      </c>
      <c r="SH22" s="23">
        <v>255.20614474149821</v>
      </c>
      <c r="SI22" s="23">
        <v>271.31317610644362</v>
      </c>
      <c r="SJ22" s="23">
        <v>250.90735658112709</v>
      </c>
      <c r="SK22" s="23">
        <v>263.09938417166893</v>
      </c>
      <c r="SL22" s="23">
        <v>216.20087500513085</v>
      </c>
      <c r="SM22" s="23">
        <v>255.33924428151249</v>
      </c>
      <c r="SN22" s="23">
        <v>271.51664118079964</v>
      </c>
      <c r="SO22" s="23">
        <v>251.00577394641465</v>
      </c>
      <c r="SP22" s="23">
        <v>263.00450483852154</v>
      </c>
      <c r="SQ22" s="23">
        <v>216.20087500513085</v>
      </c>
      <c r="SR22" s="23">
        <v>255.09164583572405</v>
      </c>
      <c r="SS22" s="23">
        <v>271.51515663906076</v>
      </c>
      <c r="ST22" s="23">
        <v>250.63702180712667</v>
      </c>
      <c r="SU22" s="23">
        <v>262.92153355425273</v>
      </c>
      <c r="SV22" s="23">
        <v>216.20087500513085</v>
      </c>
      <c r="SW22" s="23">
        <v>254.16384005465636</v>
      </c>
      <c r="SX22" s="23">
        <v>270.37691388069197</v>
      </c>
      <c r="SY22" s="23">
        <v>250.32773658940286</v>
      </c>
      <c r="SZ22" s="23">
        <v>262.28407590993135</v>
      </c>
      <c r="TA22" s="23">
        <v>216.20087500513085</v>
      </c>
      <c r="TB22" s="23">
        <v>251.28322657142024</v>
      </c>
      <c r="TC22" s="23">
        <v>266.15945271851422</v>
      </c>
      <c r="TD22" s="23">
        <v>249.58585654714273</v>
      </c>
      <c r="TE22" s="23">
        <v>261.36379422083496</v>
      </c>
      <c r="TF22" s="23">
        <v>216.20087500513085</v>
      </c>
      <c r="TG22" s="23">
        <v>248.45507062180474</v>
      </c>
      <c r="TH22" s="23">
        <v>262.03644625689634</v>
      </c>
      <c r="TI22" s="23">
        <v>248.66836087286896</v>
      </c>
      <c r="TJ22" s="23">
        <v>260.20653435596722</v>
      </c>
      <c r="TK22" s="23">
        <v>216.20087500513085</v>
      </c>
      <c r="TL22" s="23">
        <v>243.09383236488807</v>
      </c>
      <c r="TM22" s="23">
        <v>254.05555620485421</v>
      </c>
      <c r="TN22" s="23">
        <v>243.79475447514042</v>
      </c>
      <c r="TO22" s="23">
        <v>253.70335973174451</v>
      </c>
      <c r="TP22" s="23">
        <v>216.20087500513085</v>
      </c>
      <c r="TQ22" s="23">
        <v>232.59008579582556</v>
      </c>
      <c r="TR22" s="23">
        <v>239.23645194357653</v>
      </c>
      <c r="TS22" s="23">
        <v>233.29443864330082</v>
      </c>
      <c r="TT22" s="23">
        <v>238.76611385912466</v>
      </c>
      <c r="TU22" s="23">
        <v>216.20087500513085</v>
      </c>
      <c r="TV22" s="23">
        <v>222.68293200423463</v>
      </c>
      <c r="TW22" s="23">
        <v>225.28852400610958</v>
      </c>
      <c r="TX22" s="23">
        <v>223.37672781600139</v>
      </c>
      <c r="TY22" s="23">
        <v>224.88384584655554</v>
      </c>
      <c r="TZ22" s="23">
        <v>216.20087500513085</v>
      </c>
      <c r="UA22" s="23">
        <v>243.83510993549521</v>
      </c>
      <c r="UB22" s="23">
        <v>254.86167679227501</v>
      </c>
      <c r="UC22" s="23">
        <v>239.72057699641292</v>
      </c>
      <c r="UD22" s="23">
        <v>247.49937460250382</v>
      </c>
      <c r="UE22" s="23">
        <v>216.20087500513085</v>
      </c>
      <c r="UF22" s="23">
        <v>244.7980597688103</v>
      </c>
      <c r="UG22" s="23">
        <v>256.19705887454546</v>
      </c>
      <c r="UH22" s="23">
        <v>240.57566050457231</v>
      </c>
      <c r="UI22" s="23">
        <v>248.5247892478219</v>
      </c>
      <c r="UJ22" s="23">
        <v>216.20087500513085</v>
      </c>
      <c r="UK22" s="23">
        <v>245.1112830863365</v>
      </c>
      <c r="UL22" s="23">
        <v>256.7629000343079</v>
      </c>
      <c r="UM22" s="23">
        <v>241.08064298972698</v>
      </c>
      <c r="UN22" s="23">
        <v>249.87915173693946</v>
      </c>
      <c r="UO22" s="23">
        <v>216.20087500513085</v>
      </c>
      <c r="UP22" s="23">
        <v>245.46290107769298</v>
      </c>
      <c r="UQ22" s="23">
        <v>257.29174521594683</v>
      </c>
      <c r="UR22" s="23">
        <v>241.70089895562839</v>
      </c>
      <c r="US22" s="23">
        <v>250.2372503463171</v>
      </c>
      <c r="UT22" s="23">
        <v>216.20087500513085</v>
      </c>
      <c r="UU22" s="23">
        <v>245.59151246506858</v>
      </c>
      <c r="UV22" s="23">
        <v>257.50181746189139</v>
      </c>
      <c r="UW22" s="23">
        <v>241.85328043334988</v>
      </c>
      <c r="UX22" s="23">
        <v>250.54767379403523</v>
      </c>
      <c r="UY22" s="23">
        <v>216.20087500513085</v>
      </c>
      <c r="UZ22" s="23">
        <v>245.53123569427382</v>
      </c>
      <c r="VA22" s="23">
        <v>257.56030207189588</v>
      </c>
      <c r="VB22" s="23">
        <v>241.91563668525367</v>
      </c>
      <c r="VC22" s="23">
        <v>250.70230559902831</v>
      </c>
      <c r="VD22" s="23">
        <v>216.20087500513085</v>
      </c>
      <c r="VE22" s="23">
        <v>245.17746172663831</v>
      </c>
      <c r="VF22" s="23">
        <v>257.20755488435447</v>
      </c>
      <c r="VG22" s="23">
        <v>241.80464561674114</v>
      </c>
      <c r="VH22" s="23">
        <v>250.67858615099317</v>
      </c>
      <c r="VI22" s="23">
        <v>216.20087500513085</v>
      </c>
      <c r="VJ22" s="23">
        <v>244.69305625969346</v>
      </c>
      <c r="VK22" s="23">
        <v>256.49620565250666</v>
      </c>
      <c r="VL22" s="23">
        <v>241.51884193070273</v>
      </c>
      <c r="VM22" s="23">
        <v>250.36992669168799</v>
      </c>
      <c r="VN22" s="23">
        <v>216.20087500513085</v>
      </c>
      <c r="VO22" s="23">
        <v>244.02082493769706</v>
      </c>
      <c r="VP22" s="23">
        <v>255.51660510912663</v>
      </c>
      <c r="VQ22" s="23">
        <v>240.87346507755319</v>
      </c>
      <c r="VR22" s="23">
        <v>249.74136987050395</v>
      </c>
      <c r="VS22" s="23">
        <v>216.20087500513085</v>
      </c>
      <c r="VT22" s="23">
        <v>241.99148610056702</v>
      </c>
      <c r="VU22" s="23">
        <v>252.633875708597</v>
      </c>
      <c r="VV22" s="23">
        <v>239.24774385168161</v>
      </c>
      <c r="VW22" s="23">
        <v>247.5733131953827</v>
      </c>
      <c r="VX22" s="23">
        <v>216.20087500513085</v>
      </c>
      <c r="VY22" s="23">
        <v>231.61077472263591</v>
      </c>
      <c r="VZ22" s="23">
        <v>237.79529065133616</v>
      </c>
      <c r="WA22" s="23">
        <v>231.25960361473565</v>
      </c>
      <c r="WB22" s="23">
        <v>236.43839586439964</v>
      </c>
      <c r="WC22" s="23">
        <v>216.20087500513085</v>
      </c>
      <c r="WD22" s="23">
        <v>221.78808081650592</v>
      </c>
      <c r="WE22" s="23">
        <v>223.99129895252233</v>
      </c>
      <c r="WF22" s="23">
        <v>221.47212332031978</v>
      </c>
      <c r="WG22" s="23">
        <v>222.72983465564346</v>
      </c>
      <c r="WH22" s="23">
        <v>216.20102209613805</v>
      </c>
      <c r="WI22" s="23">
        <v>255.23827542438212</v>
      </c>
      <c r="WJ22" s="23">
        <v>271.90875086276657</v>
      </c>
      <c r="WK22" s="23">
        <v>251.42963132366515</v>
      </c>
      <c r="WL22" s="23">
        <v>263.72029361813617</v>
      </c>
      <c r="WM22" s="23">
        <v>216.20102209613805</v>
      </c>
      <c r="WN22" s="23">
        <v>255.78769563005397</v>
      </c>
      <c r="WO22" s="23">
        <v>272.7487877944651</v>
      </c>
      <c r="WP22" s="23">
        <v>252.02184987933271</v>
      </c>
      <c r="WQ22" s="23">
        <v>264.46095793542617</v>
      </c>
      <c r="WR22" s="23">
        <v>216.20102209613805</v>
      </c>
      <c r="WS22" s="23">
        <v>256.06497539403915</v>
      </c>
      <c r="WT22" s="23">
        <v>273.17505591061348</v>
      </c>
      <c r="WU22" s="23">
        <v>252.27949212731525</v>
      </c>
      <c r="WV22" s="23">
        <v>265.19294587377811</v>
      </c>
      <c r="WW22" s="23">
        <v>216.20102209613805</v>
      </c>
      <c r="WX22" s="23">
        <v>256.17847717794422</v>
      </c>
      <c r="WY22" s="23">
        <v>273.3400117675377</v>
      </c>
      <c r="WZ22" s="23">
        <v>252.08710769793771</v>
      </c>
      <c r="XA22" s="23">
        <v>265.03800613002471</v>
      </c>
      <c r="XB22" s="23">
        <v>216.20102209613805</v>
      </c>
      <c r="XC22" s="23">
        <v>256.00727413877866</v>
      </c>
      <c r="XD22" s="23">
        <v>273.066650524279</v>
      </c>
      <c r="XE22" s="23">
        <v>251.7131071650125</v>
      </c>
      <c r="XF22" s="23">
        <v>264.61267494333225</v>
      </c>
      <c r="XG22" s="23">
        <v>216.20102209613805</v>
      </c>
      <c r="XH22" s="23">
        <v>255.49200041467861</v>
      </c>
      <c r="XI22" s="23">
        <v>272.14073997023905</v>
      </c>
      <c r="XJ22" s="23">
        <v>251.2264211087803</v>
      </c>
      <c r="XK22" s="23">
        <v>264.18074518328564</v>
      </c>
      <c r="XL22" s="23">
        <v>216.20102209613805</v>
      </c>
      <c r="XM22" s="23">
        <v>253.5038613023755</v>
      </c>
      <c r="XN22" s="23">
        <v>269.92000263052319</v>
      </c>
      <c r="XO22" s="23">
        <v>250.49032923848623</v>
      </c>
      <c r="XP22" s="23">
        <v>263.22123700918553</v>
      </c>
      <c r="XQ22" s="23">
        <v>216.20102209613805</v>
      </c>
      <c r="XR22" s="23">
        <v>250.65171322222545</v>
      </c>
      <c r="XS22" s="23">
        <v>265.70782084967396</v>
      </c>
      <c r="XT22" s="23">
        <v>249.57049500259211</v>
      </c>
      <c r="XU22" s="23">
        <v>261.7463025003733</v>
      </c>
      <c r="XV22" s="23">
        <v>216.20102209613805</v>
      </c>
      <c r="XW22" s="23">
        <v>247.99018666787347</v>
      </c>
      <c r="XX22" s="23">
        <v>261.58994338826272</v>
      </c>
      <c r="XY22" s="23">
        <v>248.5625197161948</v>
      </c>
      <c r="XZ22" s="23">
        <v>260.43942626313583</v>
      </c>
      <c r="YA22" s="23">
        <v>216.20102209613805</v>
      </c>
      <c r="YB22" s="23">
        <v>242.53317447031529</v>
      </c>
      <c r="YC22" s="23">
        <v>253.81506110242412</v>
      </c>
      <c r="YD22" s="23">
        <v>243.29475027679169</v>
      </c>
      <c r="YE22" s="23">
        <v>253.24850506054716</v>
      </c>
      <c r="YF22" s="23">
        <v>216.20102209613805</v>
      </c>
      <c r="YG22" s="23">
        <v>232.13454630623062</v>
      </c>
      <c r="YH22" s="23">
        <v>238.80876767226948</v>
      </c>
      <c r="YI22" s="23">
        <v>232.8978470681111</v>
      </c>
      <c r="YJ22" s="23">
        <v>238.34134752415267</v>
      </c>
      <c r="YK22" s="23">
        <v>216.20102209613805</v>
      </c>
      <c r="YL22" s="23">
        <v>222.32305813805621</v>
      </c>
      <c r="YM22" s="23">
        <v>224.8840459745519</v>
      </c>
      <c r="YN22" s="23">
        <v>223.07607501874421</v>
      </c>
      <c r="YO22" s="23">
        <v>224.48679522847232</v>
      </c>
      <c r="YP22" s="23">
        <v>216.20102209613805</v>
      </c>
      <c r="YQ22" s="23">
        <v>245.41963953545033</v>
      </c>
      <c r="YR22" s="23">
        <v>257.50296819306232</v>
      </c>
      <c r="YS22" s="23">
        <v>240.72058552423044</v>
      </c>
      <c r="YT22" s="23">
        <v>249.02772716643179</v>
      </c>
      <c r="YU22" s="23">
        <v>216.20102209613805</v>
      </c>
      <c r="YV22" s="23">
        <v>245.95341510983314</v>
      </c>
      <c r="YW22" s="23">
        <v>258.6858275420451</v>
      </c>
      <c r="YX22" s="23">
        <v>241.41248873297542</v>
      </c>
      <c r="YY22" s="23">
        <v>250.13113280580063</v>
      </c>
      <c r="YZ22" s="23">
        <v>216.20102209613805</v>
      </c>
      <c r="ZA22" s="23">
        <v>246.4370793730439</v>
      </c>
      <c r="ZB22" s="23">
        <v>259.06845375230836</v>
      </c>
      <c r="ZC22" s="23">
        <v>241.87247256780799</v>
      </c>
      <c r="ZD22" s="23">
        <v>250.88688782741113</v>
      </c>
      <c r="ZE22" s="23">
        <v>216.20102209613805</v>
      </c>
      <c r="ZF22" s="23">
        <v>246.57402423572759</v>
      </c>
      <c r="ZG22" s="23">
        <v>259.29744842447565</v>
      </c>
      <c r="ZH22" s="23">
        <v>242.28310364926583</v>
      </c>
      <c r="ZI22" s="23">
        <v>251.59571835953921</v>
      </c>
      <c r="ZJ22" s="23">
        <v>216.20102209613805</v>
      </c>
      <c r="ZK22" s="23">
        <v>246.55859202589531</v>
      </c>
      <c r="ZL22" s="23">
        <v>259.09280579812042</v>
      </c>
      <c r="ZM22" s="23">
        <v>242.42475619318702</v>
      </c>
      <c r="ZN22" s="23">
        <v>252.16286663096363</v>
      </c>
      <c r="ZO22" s="23">
        <v>216.20102209613805</v>
      </c>
      <c r="ZP22" s="23">
        <v>246.22697870611552</v>
      </c>
      <c r="ZQ22" s="23">
        <v>258.83957818464438</v>
      </c>
      <c r="ZR22" s="23">
        <v>242.60521427764095</v>
      </c>
      <c r="ZS22" s="23">
        <v>252.27062884336263</v>
      </c>
      <c r="ZT22" s="23">
        <v>216.20102209613805</v>
      </c>
      <c r="ZU22" s="23">
        <v>245.63883098727428</v>
      </c>
      <c r="ZV22" s="23">
        <v>258.10997981375806</v>
      </c>
      <c r="ZW22" s="23">
        <v>242.44322677527614</v>
      </c>
      <c r="ZX22" s="23">
        <v>251.71965643965359</v>
      </c>
      <c r="ZY22" s="23">
        <v>216.20102209613805</v>
      </c>
      <c r="ZZ22" s="23">
        <v>244.99374597138771</v>
      </c>
      <c r="AAA22" s="23">
        <v>257.30708661078796</v>
      </c>
      <c r="AAB22" s="23">
        <v>241.93219007139578</v>
      </c>
      <c r="AAC22" s="23">
        <v>251.32867449516712</v>
      </c>
      <c r="AAD22" s="23">
        <v>216.20102209613805</v>
      </c>
      <c r="AAE22" s="23">
        <v>244.24748136101385</v>
      </c>
      <c r="AAF22" s="23">
        <v>255.88342888287164</v>
      </c>
      <c r="AAG22" s="23">
        <v>241.33524455286545</v>
      </c>
      <c r="AAH22" s="23">
        <v>250.53266810153002</v>
      </c>
      <c r="AAI22" s="23">
        <v>216.20102209613805</v>
      </c>
      <c r="AAJ22" s="23">
        <v>241.60178713382444</v>
      </c>
      <c r="AAK22" s="23">
        <v>252.40058713981804</v>
      </c>
      <c r="AAL22" s="23">
        <v>239.38691625925833</v>
      </c>
      <c r="AAM22" s="23">
        <v>248.06898130999031</v>
      </c>
      <c r="AAN22" s="23">
        <v>216.20102209613805</v>
      </c>
      <c r="AAO22" s="23">
        <v>231.31906897887706</v>
      </c>
      <c r="AAP22" s="23">
        <v>237.58136439004875</v>
      </c>
      <c r="AAQ22" s="23">
        <v>231.13894953289142</v>
      </c>
      <c r="AAR22" s="23">
        <v>236.43309889567797</v>
      </c>
      <c r="AAS22" s="23">
        <v>216.20102209613805</v>
      </c>
      <c r="AAT22" s="23">
        <v>221.59416668203804</v>
      </c>
      <c r="AAU22" s="23">
        <v>223.78936118423542</v>
      </c>
      <c r="AAV22" s="23">
        <v>221.43238961171119</v>
      </c>
      <c r="AAW22" s="23">
        <v>222.72952950268447</v>
      </c>
      <c r="AAX22" s="23">
        <v>216.20102209613805</v>
      </c>
      <c r="AAY22" s="23">
        <v>259.39797018358297</v>
      </c>
      <c r="AAZ22" s="23">
        <v>277.83547597911274</v>
      </c>
      <c r="ABA22" s="23">
        <v>261.61025227711355</v>
      </c>
      <c r="ABB22" s="23">
        <v>279.89375874445864</v>
      </c>
      <c r="ABC22" s="23">
        <v>216.20102209613805</v>
      </c>
      <c r="ABD22" s="23">
        <v>258.58595715450883</v>
      </c>
      <c r="ABE22" s="23">
        <v>277.22321479049066</v>
      </c>
      <c r="ABF22" s="23">
        <v>260.44562529992669</v>
      </c>
      <c r="ABG22" s="23">
        <v>278.12209763918366</v>
      </c>
      <c r="ABH22" s="23">
        <v>216.20102209613805</v>
      </c>
      <c r="ABI22" s="23">
        <v>257.57642241324373</v>
      </c>
      <c r="ABJ22" s="23">
        <v>275.71536691139568</v>
      </c>
      <c r="ABK22" s="23">
        <v>259.1219597513612</v>
      </c>
      <c r="ABL22" s="23">
        <v>276.12504343172975</v>
      </c>
      <c r="ABM22" s="23">
        <v>216.20102209613805</v>
      </c>
      <c r="ABN22" s="23">
        <v>256.39101209589467</v>
      </c>
      <c r="ABO22" s="23">
        <v>273.95262876305134</v>
      </c>
      <c r="ABP22" s="23">
        <v>257.65612445183223</v>
      </c>
      <c r="ABQ22" s="23">
        <v>273.92684992389422</v>
      </c>
      <c r="ABR22" s="23">
        <v>216.20102209613805</v>
      </c>
      <c r="ABS22" s="23">
        <v>255.04171491688106</v>
      </c>
      <c r="ABT22" s="23">
        <v>271.96305866367521</v>
      </c>
      <c r="ABU22" s="23">
        <v>255.8273039438148</v>
      </c>
      <c r="ABV22" s="23">
        <v>271.20746736777147</v>
      </c>
      <c r="ABW22" s="23">
        <v>216.20102209613805</v>
      </c>
      <c r="ABX22" s="23">
        <v>253.32316662099782</v>
      </c>
      <c r="ABY22" s="23">
        <v>269.4165809976659</v>
      </c>
      <c r="ABZ22" s="23">
        <v>253.91804446190645</v>
      </c>
      <c r="ACA22" s="23">
        <v>268.39406874196317</v>
      </c>
      <c r="ACB22" s="23">
        <v>216.20102209613805</v>
      </c>
      <c r="ACC22" s="23">
        <v>251.5153072741609</v>
      </c>
      <c r="ACD22" s="23">
        <v>267.0830322245011</v>
      </c>
      <c r="ACE22" s="23">
        <v>251.95159849044538</v>
      </c>
      <c r="ACF22" s="23">
        <v>265.49610809438246</v>
      </c>
      <c r="ACG22" s="23">
        <v>216.20102209613805</v>
      </c>
      <c r="ACH22" s="23">
        <v>249.83521857342191</v>
      </c>
      <c r="ACI22" s="23">
        <v>264.29975552076684</v>
      </c>
      <c r="ACJ22" s="23">
        <v>249.92185450531599</v>
      </c>
      <c r="ACK22" s="23">
        <v>262.5219955904451</v>
      </c>
      <c r="ACL22" s="23">
        <v>216.20102209613805</v>
      </c>
      <c r="ACM22" s="23">
        <v>247.87437932920628</v>
      </c>
      <c r="ACN22" s="23">
        <v>261.4315238492764</v>
      </c>
      <c r="ACO22" s="23">
        <v>247.83660750549603</v>
      </c>
      <c r="ACP22" s="23">
        <v>259.47960578862876</v>
      </c>
      <c r="ACQ22" s="23">
        <v>216.20102209613805</v>
      </c>
      <c r="ACR22" s="23">
        <v>243.63618039754192</v>
      </c>
      <c r="ACS22" s="23">
        <v>255.4753508724072</v>
      </c>
      <c r="ACT22" s="23">
        <v>243.39306532166347</v>
      </c>
      <c r="ACU22" s="23">
        <v>253.21637993866261</v>
      </c>
      <c r="ACV22" s="23">
        <v>216.20102209613805</v>
      </c>
      <c r="ACW22" s="23">
        <v>234.76970842224029</v>
      </c>
      <c r="ACX22" s="23">
        <v>242.6371428304316</v>
      </c>
      <c r="ACY22" s="23">
        <v>234.11100104001238</v>
      </c>
      <c r="ACZ22" s="23">
        <v>239.83341403043261</v>
      </c>
      <c r="ADA22" s="23">
        <v>216.20102209613805</v>
      </c>
      <c r="ADB22" s="23">
        <v>225.43144138958357</v>
      </c>
      <c r="ADC22" s="23">
        <v>229.33990907308893</v>
      </c>
      <c r="ADD22" s="23">
        <v>224.30956303003239</v>
      </c>
      <c r="ADE22" s="23">
        <v>225.98067871832885</v>
      </c>
      <c r="ADF22" s="23">
        <v>216.20102209613805</v>
      </c>
      <c r="ADG22" s="23">
        <v>261.03873382908722</v>
      </c>
      <c r="ADH22" s="23">
        <v>280.29620344445988</v>
      </c>
      <c r="ADI22" s="23">
        <v>261.45102162793478</v>
      </c>
      <c r="ADJ22" s="23">
        <v>280.52996504244419</v>
      </c>
      <c r="ADK22" s="23">
        <v>216.20102209613805</v>
      </c>
      <c r="ADL22" s="23">
        <v>259.33730212130894</v>
      </c>
      <c r="ADM22" s="23">
        <v>278.29609225175034</v>
      </c>
      <c r="ADN22" s="23">
        <v>259.98811292956634</v>
      </c>
      <c r="ADO22" s="23">
        <v>278.32453345138128</v>
      </c>
      <c r="ADP22" s="23">
        <v>216.20102209613805</v>
      </c>
      <c r="ADQ22" s="23">
        <v>257.86197894187598</v>
      </c>
      <c r="ADR22" s="23">
        <v>276.0939888104661</v>
      </c>
      <c r="ADS22" s="23">
        <v>258.14398338025291</v>
      </c>
      <c r="ADT22" s="23">
        <v>275.57012639501062</v>
      </c>
      <c r="ADU22" s="23">
        <v>216.20102209613805</v>
      </c>
      <c r="ADV22" s="23">
        <v>256.02492105644399</v>
      </c>
      <c r="ADW22" s="23">
        <v>273.35765631383072</v>
      </c>
      <c r="ADX22" s="23">
        <v>256.2258471733382</v>
      </c>
      <c r="ADY22" s="23">
        <v>273.05784191828991</v>
      </c>
      <c r="ADZ22" s="23">
        <v>216.20102209613805</v>
      </c>
      <c r="AEA22" s="23">
        <v>254.11364972727418</v>
      </c>
      <c r="AEB22" s="23">
        <v>270.52781495984243</v>
      </c>
      <c r="AEC22" s="23">
        <v>254.45625060818156</v>
      </c>
      <c r="AED22" s="23">
        <v>270.09522548426378</v>
      </c>
      <c r="AEE22" s="23">
        <v>216.20102209613805</v>
      </c>
      <c r="AEF22" s="23">
        <v>252.13620211860473</v>
      </c>
      <c r="AEG22" s="23">
        <v>267.90559203126782</v>
      </c>
      <c r="AEH22" s="23">
        <v>252.20850816683713</v>
      </c>
      <c r="AEI22" s="23">
        <v>267.0584597781305</v>
      </c>
      <c r="AEJ22" s="23">
        <v>216.20102209613805</v>
      </c>
      <c r="AEK22" s="23">
        <v>250.10385345009774</v>
      </c>
      <c r="AEL22" s="23">
        <v>264.88704129390419</v>
      </c>
      <c r="AEM22" s="23">
        <v>250.11248258485981</v>
      </c>
      <c r="AEN22" s="23">
        <v>263.9546290837863</v>
      </c>
      <c r="AEO22" s="23">
        <v>216.20102209613805</v>
      </c>
      <c r="AEP22" s="23">
        <v>248.01531096434775</v>
      </c>
      <c r="AEQ22" s="23">
        <v>261.56419796772303</v>
      </c>
      <c r="AER22" s="23">
        <v>247.96771377426765</v>
      </c>
      <c r="AES22" s="23">
        <v>260.56614665618508</v>
      </c>
      <c r="AET22" s="23">
        <v>216.20102209613805</v>
      </c>
      <c r="AEU22" s="23">
        <v>245.87657577202592</v>
      </c>
      <c r="AEV22" s="23">
        <v>258.44345429047604</v>
      </c>
      <c r="AEW22" s="23">
        <v>245.63543872144413</v>
      </c>
      <c r="AEX22" s="23">
        <v>257.37121352001805</v>
      </c>
      <c r="AEY22" s="23">
        <v>216.20102209613805</v>
      </c>
      <c r="AEZ22" s="23">
        <v>241.35035609644788</v>
      </c>
      <c r="AFA22" s="23">
        <v>251.87272358852442</v>
      </c>
      <c r="AFB22" s="23">
        <v>241.04326579709235</v>
      </c>
      <c r="AFC22" s="23">
        <v>250.67655370984269</v>
      </c>
      <c r="AFD22" s="23">
        <v>216.20102209613805</v>
      </c>
      <c r="AFE22" s="23">
        <v>231.729556564131</v>
      </c>
      <c r="AFF22" s="23">
        <v>238.17013946424231</v>
      </c>
      <c r="AFG22" s="23">
        <v>231.13708884175242</v>
      </c>
      <c r="AFH22" s="23">
        <v>236.43577799558085</v>
      </c>
      <c r="AFI22" s="23">
        <v>216.20102209613805</v>
      </c>
      <c r="AFJ22" s="23">
        <v>221.98411347162792</v>
      </c>
      <c r="AFK22" s="23">
        <v>224.34520875350492</v>
      </c>
      <c r="AFL22" s="23">
        <v>221.43288773482715</v>
      </c>
      <c r="AFM22" s="23">
        <v>222.72915422317624</v>
      </c>
    </row>
    <row r="23" spans="1:845">
      <c r="A23" s="23" t="s">
        <v>61</v>
      </c>
      <c r="B23" s="23">
        <f>Sectors!$I$6</f>
        <v>67.531720394402583</v>
      </c>
      <c r="C23" s="23">
        <f>Sectors!$AA6</f>
        <v>67.201030564932111</v>
      </c>
      <c r="D23" s="23">
        <f>Sectors!$AT6</f>
        <v>67.483057283776972</v>
      </c>
      <c r="F23" s="23">
        <v>67.531720394402583</v>
      </c>
      <c r="G23" s="23">
        <v>67.198779901863901</v>
      </c>
      <c r="H23" s="23">
        <v>67.49366799565999</v>
      </c>
      <c r="I23" s="23">
        <v>66.93311158185054</v>
      </c>
      <c r="J23" s="23">
        <v>67.526894697283439</v>
      </c>
      <c r="K23" s="23">
        <v>67.531720394402583</v>
      </c>
      <c r="L23" s="23">
        <v>67.225878153305246</v>
      </c>
      <c r="M23" s="23">
        <v>67.524530666704081</v>
      </c>
      <c r="N23" s="23">
        <v>66.966456654044066</v>
      </c>
      <c r="O23" s="23">
        <v>67.526083739178532</v>
      </c>
      <c r="P23" s="23">
        <v>67.531720394402583</v>
      </c>
      <c r="Q23" s="23">
        <v>67.252356953836838</v>
      </c>
      <c r="R23" s="23">
        <v>67.525980302548803</v>
      </c>
      <c r="S23" s="23">
        <v>67.001588425937157</v>
      </c>
      <c r="T23" s="23">
        <v>67.526035929363573</v>
      </c>
      <c r="U23" s="23">
        <v>67.531720394402583</v>
      </c>
      <c r="V23" s="23">
        <v>67.278807361974074</v>
      </c>
      <c r="W23" s="23">
        <v>67.526411594630702</v>
      </c>
      <c r="X23" s="23">
        <v>67.039097013466943</v>
      </c>
      <c r="Y23" s="23">
        <v>67.504725081968431</v>
      </c>
      <c r="Z23" s="23">
        <v>67.531720394402583</v>
      </c>
      <c r="AA23" s="23">
        <v>67.30607041073101</v>
      </c>
      <c r="AB23" s="23">
        <v>67.526887225755473</v>
      </c>
      <c r="AC23" s="23">
        <v>67.076871572426199</v>
      </c>
      <c r="AD23" s="23">
        <v>67.52840786570269</v>
      </c>
      <c r="AE23" s="23">
        <v>67.531720394402583</v>
      </c>
      <c r="AF23" s="23">
        <v>67.335516136734</v>
      </c>
      <c r="AG23" s="23">
        <v>67.527691110524302</v>
      </c>
      <c r="AH23" s="23">
        <v>67.114366286824477</v>
      </c>
      <c r="AI23" s="23">
        <v>67.526404444953286</v>
      </c>
      <c r="AJ23" s="23">
        <v>67.531720394402583</v>
      </c>
      <c r="AK23" s="23">
        <v>67.349990918102989</v>
      </c>
      <c r="AL23" s="23">
        <v>67.528217792571624</v>
      </c>
      <c r="AM23" s="23">
        <v>67.154369283599735</v>
      </c>
      <c r="AN23" s="23">
        <v>67.526242922924141</v>
      </c>
      <c r="AO23" s="23">
        <v>67.531720394402583</v>
      </c>
      <c r="AP23" s="23">
        <v>67.355742307445468</v>
      </c>
      <c r="AQ23" s="23">
        <v>67.528378516972509</v>
      </c>
      <c r="AR23" s="23">
        <v>67.195476352019796</v>
      </c>
      <c r="AS23" s="23">
        <v>67.526484556391978</v>
      </c>
      <c r="AT23" s="23">
        <v>67.531720394402583</v>
      </c>
      <c r="AU23" s="23">
        <v>67.361572574628426</v>
      </c>
      <c r="AV23" s="23">
        <v>67.528353744796959</v>
      </c>
      <c r="AW23" s="23">
        <v>67.23958511189754</v>
      </c>
      <c r="AX23" s="23">
        <v>67.527501403245523</v>
      </c>
      <c r="AY23" s="23">
        <v>67.531720394402583</v>
      </c>
      <c r="AZ23" s="23">
        <v>67.37273303780853</v>
      </c>
      <c r="BA23" s="23">
        <v>67.529281970615983</v>
      </c>
      <c r="BB23" s="23">
        <v>67.257836832053357</v>
      </c>
      <c r="BC23" s="23">
        <v>67.527852685551082</v>
      </c>
      <c r="BD23" s="23">
        <v>67.531720394402583</v>
      </c>
      <c r="BE23" s="23">
        <v>67.396009089164636</v>
      </c>
      <c r="BF23" s="23">
        <v>67.530409373323835</v>
      </c>
      <c r="BG23" s="23">
        <v>67.283665847162851</v>
      </c>
      <c r="BH23" s="23">
        <v>67.528214397071451</v>
      </c>
      <c r="BI23" s="23">
        <v>67.531720394402583</v>
      </c>
      <c r="BJ23" s="23">
        <v>67.420197034782717</v>
      </c>
      <c r="BK23" s="23">
        <v>67.531282729477994</v>
      </c>
      <c r="BL23" s="23">
        <v>67.30944828010729</v>
      </c>
      <c r="BM23" s="23">
        <v>67.528926721711912</v>
      </c>
      <c r="BN23" s="23">
        <v>67.531720394402583</v>
      </c>
      <c r="BO23" s="23">
        <v>67.157379516100903</v>
      </c>
      <c r="BP23" s="23">
        <v>67.524123483200356</v>
      </c>
      <c r="BQ23" s="23">
        <v>66.972148560272089</v>
      </c>
      <c r="BR23" s="23">
        <v>67.526099616531368</v>
      </c>
      <c r="BS23" s="23">
        <v>67.531720394402583</v>
      </c>
      <c r="BT23" s="23">
        <v>67.187143303638578</v>
      </c>
      <c r="BU23" s="23">
        <v>67.524879223935258</v>
      </c>
      <c r="BV23" s="23">
        <v>67.008918643968983</v>
      </c>
      <c r="BW23" s="23">
        <v>67.526025248216428</v>
      </c>
      <c r="BX23" s="23">
        <v>67.531720394402583</v>
      </c>
      <c r="BY23" s="23">
        <v>67.213706457235148</v>
      </c>
      <c r="BZ23" s="23">
        <v>67.525197606084234</v>
      </c>
      <c r="CA23" s="23">
        <v>67.043512429015436</v>
      </c>
      <c r="CB23" s="23">
        <v>67.526245251464189</v>
      </c>
      <c r="CC23" s="23">
        <v>67.531720394402583</v>
      </c>
      <c r="CD23" s="23">
        <v>67.243393948642719</v>
      </c>
      <c r="CE23" s="23">
        <v>67.450143535017162</v>
      </c>
      <c r="CF23" s="23">
        <v>67.08160394959198</v>
      </c>
      <c r="CG23" s="23">
        <v>67.524663620999249</v>
      </c>
      <c r="CH23" s="23">
        <v>67.531720394402583</v>
      </c>
      <c r="CI23" s="23">
        <v>67.269752220496173</v>
      </c>
      <c r="CJ23" s="23">
        <v>67.526498480408861</v>
      </c>
      <c r="CK23" s="23">
        <v>67.1165897500331</v>
      </c>
      <c r="CL23" s="23">
        <v>67.526824714745032</v>
      </c>
      <c r="CM23" s="23">
        <v>67.531720394402583</v>
      </c>
      <c r="CN23" s="23">
        <v>67.296478242444167</v>
      </c>
      <c r="CO23" s="23">
        <v>67.527133424157256</v>
      </c>
      <c r="CP23" s="23">
        <v>67.153796143040282</v>
      </c>
      <c r="CQ23" s="23">
        <v>67.527351881223595</v>
      </c>
      <c r="CR23" s="23">
        <v>67.531720394402583</v>
      </c>
      <c r="CS23" s="23">
        <v>67.325423997607189</v>
      </c>
      <c r="CT23" s="23">
        <v>67.528788155547147</v>
      </c>
      <c r="CU23" s="23">
        <v>67.194273769049701</v>
      </c>
      <c r="CV23" s="23">
        <v>67.527516167498533</v>
      </c>
      <c r="CW23" s="23">
        <v>67.531720394402583</v>
      </c>
      <c r="CX23" s="23">
        <v>67.357320639091782</v>
      </c>
      <c r="CY23" s="23">
        <v>67.546087936550393</v>
      </c>
      <c r="CZ23" s="23">
        <v>67.230558108985932</v>
      </c>
      <c r="DA23" s="23">
        <v>67.532529193844198</v>
      </c>
      <c r="DB23" s="23">
        <v>67.531720394402583</v>
      </c>
      <c r="DC23" s="23">
        <v>67.383081279679416</v>
      </c>
      <c r="DD23" s="23">
        <v>67.528639143328263</v>
      </c>
      <c r="DE23" s="23">
        <v>67.262294003284069</v>
      </c>
      <c r="DF23" s="23">
        <v>67.528481693718035</v>
      </c>
      <c r="DG23" s="23">
        <v>67.531720394402583</v>
      </c>
      <c r="DH23" s="23">
        <v>67.434213601291489</v>
      </c>
      <c r="DI23" s="23">
        <v>67.530487418451429</v>
      </c>
      <c r="DJ23" s="23">
        <v>67.339019088504457</v>
      </c>
      <c r="DK23" s="23">
        <v>67.527819027721094</v>
      </c>
      <c r="DL23" s="23">
        <v>67.531720394402583</v>
      </c>
      <c r="DM23" s="23">
        <v>67.458117878428013</v>
      </c>
      <c r="DN23" s="23">
        <v>67.530053763466057</v>
      </c>
      <c r="DO23" s="23">
        <v>67.410449711127796</v>
      </c>
      <c r="DP23" s="23">
        <v>67.530625173290986</v>
      </c>
      <c r="DQ23" s="23">
        <v>67.531720394402583</v>
      </c>
      <c r="DR23" s="23">
        <v>67.485083483480821</v>
      </c>
      <c r="DS23" s="23">
        <v>67.535321818078643</v>
      </c>
      <c r="DT23" s="23">
        <v>67.431420581035468</v>
      </c>
      <c r="DU23" s="23">
        <v>67.527053924972137</v>
      </c>
      <c r="DV23" s="23">
        <v>67.531720394402583</v>
      </c>
      <c r="DW23" s="23">
        <v>67.279446076524877</v>
      </c>
      <c r="DX23" s="23">
        <v>67.526429873127981</v>
      </c>
      <c r="DY23" s="23">
        <v>67.194528915826098</v>
      </c>
      <c r="DZ23" s="23">
        <v>67.527391104334924</v>
      </c>
      <c r="EA23" s="23">
        <v>67.531720394402583</v>
      </c>
      <c r="EB23" s="23">
        <v>67.27826958146423</v>
      </c>
      <c r="EC23" s="23">
        <v>67.526564037713314</v>
      </c>
      <c r="ED23" s="23">
        <v>67.19446015330783</v>
      </c>
      <c r="EE23" s="23">
        <v>67.527384681422788</v>
      </c>
      <c r="EF23" s="23">
        <v>67.531720394402583</v>
      </c>
      <c r="EG23" s="23">
        <v>67.28182182659171</v>
      </c>
      <c r="EH23" s="23">
        <v>67.532519238446994</v>
      </c>
      <c r="EI23" s="23">
        <v>67.19928315271595</v>
      </c>
      <c r="EJ23" s="23">
        <v>67.537679198671668</v>
      </c>
      <c r="EK23" s="23">
        <v>67.531720394402583</v>
      </c>
      <c r="EL23" s="23">
        <v>67.281290594800794</v>
      </c>
      <c r="EM23" s="23">
        <v>67.527140569558426</v>
      </c>
      <c r="EN23" s="23">
        <v>67.1955624511792</v>
      </c>
      <c r="EO23" s="23">
        <v>67.527053961871687</v>
      </c>
      <c r="EP23" s="23">
        <v>67.531720394402583</v>
      </c>
      <c r="EQ23" s="23">
        <v>67.282120927607366</v>
      </c>
      <c r="ER23" s="23">
        <v>67.52728467020161</v>
      </c>
      <c r="ES23" s="23">
        <v>67.19747957462927</v>
      </c>
      <c r="ET23" s="23">
        <v>67.527227768648103</v>
      </c>
      <c r="EU23" s="23">
        <v>67.531720394402583</v>
      </c>
      <c r="EV23" s="23">
        <v>67.28430807497125</v>
      </c>
      <c r="EW23" s="23">
        <v>67.526688137295977</v>
      </c>
      <c r="EX23" s="23">
        <v>67.199349431133285</v>
      </c>
      <c r="EY23" s="23">
        <v>67.527862028219545</v>
      </c>
      <c r="EZ23" s="23">
        <v>67.531720394402583</v>
      </c>
      <c r="FA23" s="23">
        <v>67.290299403469902</v>
      </c>
      <c r="FB23" s="23">
        <v>67.530893077634147</v>
      </c>
      <c r="FC23" s="23">
        <v>67.199891947975075</v>
      </c>
      <c r="FD23" s="23">
        <v>67.528985326946952</v>
      </c>
      <c r="FE23" s="23">
        <v>67.531720394402583</v>
      </c>
      <c r="FF23" s="23">
        <v>67.288765874178438</v>
      </c>
      <c r="FG23" s="23">
        <v>67.528175975889255</v>
      </c>
      <c r="FH23" s="23">
        <v>67.202746728261047</v>
      </c>
      <c r="FI23" s="23">
        <v>67.526994784986172</v>
      </c>
      <c r="FJ23" s="23">
        <v>67.531720394402583</v>
      </c>
      <c r="FK23" s="23">
        <v>67.291393268883681</v>
      </c>
      <c r="FL23" s="23">
        <v>67.528406036596081</v>
      </c>
      <c r="FM23" s="23">
        <v>67.204794237516808</v>
      </c>
      <c r="FN23" s="23">
        <v>67.526907601203519</v>
      </c>
      <c r="FO23" s="23">
        <v>67.531720394402583</v>
      </c>
      <c r="FP23" s="23">
        <v>67.296048959554938</v>
      </c>
      <c r="FQ23" s="23">
        <v>67.528783698428626</v>
      </c>
      <c r="FR23" s="23">
        <v>67.212016805375754</v>
      </c>
      <c r="FS23" s="23">
        <v>67.526994233382581</v>
      </c>
      <c r="FT23" s="23">
        <v>67.531720394402583</v>
      </c>
      <c r="FU23" s="23">
        <v>67.305941910142906</v>
      </c>
      <c r="FV23" s="23">
        <v>67.531376147371503</v>
      </c>
      <c r="FW23" s="23">
        <v>67.22844998293867</v>
      </c>
      <c r="FX23" s="23">
        <v>67.524854608459165</v>
      </c>
      <c r="FY23" s="23">
        <v>67.531720394402583</v>
      </c>
      <c r="FZ23" s="23">
        <v>67.322435246862639</v>
      </c>
      <c r="GA23" s="23">
        <v>67.533074625692294</v>
      </c>
      <c r="GB23" s="23">
        <v>67.249768745427602</v>
      </c>
      <c r="GC23" s="23">
        <v>67.525072390330791</v>
      </c>
      <c r="GD23" s="23">
        <v>67.531720394402583</v>
      </c>
      <c r="GE23" s="23">
        <v>67.381777052234085</v>
      </c>
      <c r="GF23" s="23">
        <v>67.527940899957571</v>
      </c>
      <c r="GG23" s="23">
        <v>67.344427085864126</v>
      </c>
      <c r="GH23" s="23">
        <v>67.528536702204278</v>
      </c>
      <c r="GI23" s="23">
        <v>67.531720394402583</v>
      </c>
      <c r="GJ23" s="23">
        <v>67.384818791794075</v>
      </c>
      <c r="GK23" s="23">
        <v>67.528307798286164</v>
      </c>
      <c r="GL23" s="23">
        <v>67.348029922695446</v>
      </c>
      <c r="GM23" s="23">
        <v>67.528429539788945</v>
      </c>
      <c r="GN23" s="23">
        <v>67.531720394402583</v>
      </c>
      <c r="GO23" s="23">
        <v>67.388996707814869</v>
      </c>
      <c r="GP23" s="23">
        <v>67.528546615318874</v>
      </c>
      <c r="GQ23" s="23">
        <v>67.350813336359266</v>
      </c>
      <c r="GR23" s="23">
        <v>67.528324986386252</v>
      </c>
      <c r="GS23" s="23">
        <v>67.531720394402583</v>
      </c>
      <c r="GT23" s="23">
        <v>67.392659350987614</v>
      </c>
      <c r="GU23" s="23">
        <v>67.528251348050105</v>
      </c>
      <c r="GV23" s="23">
        <v>67.355083912983261</v>
      </c>
      <c r="GW23" s="23">
        <v>67.528892785818684</v>
      </c>
      <c r="GX23" s="23">
        <v>67.531720394402583</v>
      </c>
      <c r="GY23" s="23">
        <v>67.396963853897375</v>
      </c>
      <c r="GZ23" s="23">
        <v>67.528837155666309</v>
      </c>
      <c r="HA23" s="23">
        <v>67.359002775517908</v>
      </c>
      <c r="HB23" s="23">
        <v>67.528617655462739</v>
      </c>
      <c r="HC23" s="23">
        <v>67.531720394402583</v>
      </c>
      <c r="HD23" s="23">
        <v>67.401275966883631</v>
      </c>
      <c r="HE23" s="23">
        <v>67.529146745080666</v>
      </c>
      <c r="HF23" s="23">
        <v>67.363723387457128</v>
      </c>
      <c r="HG23" s="23">
        <v>67.528528119713428</v>
      </c>
      <c r="HH23" s="23">
        <v>67.531720394402583</v>
      </c>
      <c r="HI23" s="23">
        <v>67.405974324661244</v>
      </c>
      <c r="HJ23" s="23">
        <v>67.529345845654902</v>
      </c>
      <c r="HK23" s="23">
        <v>67.367794858000153</v>
      </c>
      <c r="HL23" s="23">
        <v>67.52861615458167</v>
      </c>
      <c r="HM23" s="23">
        <v>67.531720394402583</v>
      </c>
      <c r="HN23" s="23">
        <v>67.41056722412381</v>
      </c>
      <c r="HO23" s="23">
        <v>67.529600254828466</v>
      </c>
      <c r="HP23" s="23">
        <v>67.372198878647296</v>
      </c>
      <c r="HQ23" s="23">
        <v>67.528653660724004</v>
      </c>
      <c r="HR23" s="23">
        <v>67.531720394402583</v>
      </c>
      <c r="HS23" s="23">
        <v>67.415631144943035</v>
      </c>
      <c r="HT23" s="23">
        <v>67.529739846201039</v>
      </c>
      <c r="HU23" s="23">
        <v>67.377133584688693</v>
      </c>
      <c r="HV23" s="23">
        <v>67.528819912273278</v>
      </c>
      <c r="HW23" s="23">
        <v>67.531720394402583</v>
      </c>
      <c r="HX23" s="23">
        <v>67.424519136834604</v>
      </c>
      <c r="HY23" s="23">
        <v>67.530109162417219</v>
      </c>
      <c r="HZ23" s="23">
        <v>67.387822299850427</v>
      </c>
      <c r="IA23" s="23">
        <v>67.52903364303738</v>
      </c>
      <c r="IB23" s="23">
        <v>67.531720394402583</v>
      </c>
      <c r="IC23" s="23">
        <v>67.446152568859489</v>
      </c>
      <c r="ID23" s="23">
        <v>67.529837106085282</v>
      </c>
      <c r="IE23" s="23">
        <v>67.410452610638444</v>
      </c>
      <c r="IF23" s="23">
        <v>67.530626772492838</v>
      </c>
      <c r="IG23" s="23">
        <v>67.531720394402583</v>
      </c>
      <c r="IH23" s="23">
        <v>67.469114114530001</v>
      </c>
      <c r="II23" s="23">
        <v>67.533457783357889</v>
      </c>
      <c r="IJ23" s="23">
        <v>67.435168976800611</v>
      </c>
      <c r="IK23" s="23">
        <v>67.528285215042956</v>
      </c>
      <c r="IL23" s="23">
        <v>67.531720394402583</v>
      </c>
      <c r="IM23" s="23">
        <v>67.269298577723234</v>
      </c>
      <c r="IN23" s="23">
        <v>67.526402227073291</v>
      </c>
      <c r="IO23" s="23">
        <v>67.039446270755505</v>
      </c>
      <c r="IP23" s="23">
        <v>67.526744929723279</v>
      </c>
      <c r="IQ23" s="23">
        <v>67.531720394402583</v>
      </c>
      <c r="IR23" s="23">
        <v>67.293221231389396</v>
      </c>
      <c r="IS23" s="23">
        <v>67.526420975517368</v>
      </c>
      <c r="IT23" s="23">
        <v>67.067135253132648</v>
      </c>
      <c r="IU23" s="23">
        <v>67.526704870533919</v>
      </c>
      <c r="IV23" s="23">
        <v>67.531720394402583</v>
      </c>
      <c r="IW23" s="23">
        <v>67.338457970680196</v>
      </c>
      <c r="IX23" s="23">
        <v>67.520734017849819</v>
      </c>
      <c r="IY23" s="23">
        <v>67.108834274014967</v>
      </c>
      <c r="IZ23" s="23">
        <v>67.53008661651134</v>
      </c>
      <c r="JA23" s="23">
        <v>67.531720394402583</v>
      </c>
      <c r="JB23" s="23">
        <v>67.340829628846876</v>
      </c>
      <c r="JC23" s="23">
        <v>67.528018258643613</v>
      </c>
      <c r="JD23" s="23">
        <v>67.125575235092754</v>
      </c>
      <c r="JE23" s="23">
        <v>67.527342820208602</v>
      </c>
      <c r="JF23" s="23">
        <v>67.531720394402583</v>
      </c>
      <c r="JG23" s="23">
        <v>67.336039930359888</v>
      </c>
      <c r="JH23" s="23">
        <v>67.534412989889219</v>
      </c>
      <c r="JI23" s="23">
        <v>67.158484456511502</v>
      </c>
      <c r="JJ23" s="23">
        <v>67.533352973388091</v>
      </c>
      <c r="JK23" s="23">
        <v>67.531720394402583</v>
      </c>
      <c r="JL23" s="23">
        <v>67.348348896021989</v>
      </c>
      <c r="JM23" s="23">
        <v>67.485223865548761</v>
      </c>
      <c r="JN23" s="23">
        <v>67.191618715824916</v>
      </c>
      <c r="JO23" s="23">
        <v>67.518763609612336</v>
      </c>
      <c r="JP23" s="23">
        <v>67.531720394402583</v>
      </c>
      <c r="JQ23" s="23">
        <v>67.353514848736509</v>
      </c>
      <c r="JR23" s="23">
        <v>67.528318720688532</v>
      </c>
      <c r="JS23" s="23">
        <v>67.221772190919509</v>
      </c>
      <c r="JT23" s="23">
        <v>67.527613808349741</v>
      </c>
      <c r="JU23" s="23">
        <v>67.531720394402583</v>
      </c>
      <c r="JV23" s="23">
        <v>67.360805795031055</v>
      </c>
      <c r="JW23" s="23">
        <v>67.528072331460123</v>
      </c>
      <c r="JX23" s="23">
        <v>67.225903738278049</v>
      </c>
      <c r="JY23" s="23">
        <v>67.528508297753717</v>
      </c>
      <c r="JZ23" s="23">
        <v>67.531720394402583</v>
      </c>
      <c r="KA23" s="23">
        <v>67.365044540516152</v>
      </c>
      <c r="KB23" s="23">
        <v>67.528669971074635</v>
      </c>
      <c r="KC23" s="23">
        <v>67.230402901262607</v>
      </c>
      <c r="KD23" s="23">
        <v>67.52820016110158</v>
      </c>
      <c r="KE23" s="23">
        <v>67.531720394402583</v>
      </c>
      <c r="KF23" s="23">
        <v>67.373732273639035</v>
      </c>
      <c r="KG23" s="23">
        <v>67.529464831927797</v>
      </c>
      <c r="KH23" s="23">
        <v>67.24260854164929</v>
      </c>
      <c r="KI23" s="23">
        <v>67.528033159296442</v>
      </c>
      <c r="KJ23" s="23">
        <v>67.531720394402583</v>
      </c>
      <c r="KK23" s="23">
        <v>67.396749491772837</v>
      </c>
      <c r="KL23" s="23">
        <v>67.53162188380918</v>
      </c>
      <c r="KM23" s="23">
        <v>67.266642135732738</v>
      </c>
      <c r="KN23" s="23">
        <v>67.527161361932016</v>
      </c>
      <c r="KO23" s="23">
        <v>67.531720394402583</v>
      </c>
      <c r="KP23" s="23">
        <v>67.417445549701824</v>
      </c>
      <c r="KQ23" s="23">
        <v>67.532340216298238</v>
      </c>
      <c r="KR23" s="23">
        <v>67.289651223608828</v>
      </c>
      <c r="KS23" s="23">
        <v>67.527693066861204</v>
      </c>
      <c r="KT23" s="23">
        <v>67.531720394402583</v>
      </c>
      <c r="KU23" s="23">
        <v>67.237847688945351</v>
      </c>
      <c r="KV23" s="23">
        <v>67.526266386873402</v>
      </c>
      <c r="KW23" s="23">
        <v>67.083398355559126</v>
      </c>
      <c r="KX23" s="23">
        <v>67.526308923715931</v>
      </c>
      <c r="KY23" s="23">
        <v>67.531720394402583</v>
      </c>
      <c r="KZ23" s="23">
        <v>67.260687696467613</v>
      </c>
      <c r="LA23" s="23">
        <v>67.526450644725699</v>
      </c>
      <c r="LB23" s="23">
        <v>67.113228212016935</v>
      </c>
      <c r="LC23" s="23">
        <v>67.526696526262441</v>
      </c>
      <c r="LD23" s="23">
        <v>67.531720394402583</v>
      </c>
      <c r="LE23" s="23">
        <v>67.28475750596958</v>
      </c>
      <c r="LF23" s="23">
        <v>67.527037324120656</v>
      </c>
      <c r="LG23" s="23">
        <v>67.145606482527782</v>
      </c>
      <c r="LH23" s="23">
        <v>67.527050239695399</v>
      </c>
      <c r="LI23" s="23">
        <v>67.531720394402583</v>
      </c>
      <c r="LJ23" s="23">
        <v>67.308909240090131</v>
      </c>
      <c r="LK23" s="23">
        <v>67.527303586509092</v>
      </c>
      <c r="LL23" s="23">
        <v>67.174595154676609</v>
      </c>
      <c r="LM23" s="23">
        <v>67.527305846558193</v>
      </c>
      <c r="LN23" s="23">
        <v>67.531720394402583</v>
      </c>
      <c r="LO23" s="23">
        <v>67.331417914587291</v>
      </c>
      <c r="LP23" s="23">
        <v>67.52791910276504</v>
      </c>
      <c r="LQ23" s="23">
        <v>67.204766502449289</v>
      </c>
      <c r="LR23" s="23">
        <v>67.527469557098499</v>
      </c>
      <c r="LS23" s="23">
        <v>67.531720394402583</v>
      </c>
      <c r="LT23" s="23">
        <v>67.356113377490544</v>
      </c>
      <c r="LU23" s="23">
        <v>67.52820137018432</v>
      </c>
      <c r="LV23" s="23">
        <v>67.238639418462924</v>
      </c>
      <c r="LW23" s="23">
        <v>67.527811469029814</v>
      </c>
      <c r="LX23" s="23">
        <v>67.531720394402583</v>
      </c>
      <c r="LY23" s="23">
        <v>67.38069178904864</v>
      </c>
      <c r="LZ23" s="23">
        <v>67.528780246506045</v>
      </c>
      <c r="MA23" s="23">
        <v>67.267878338393828</v>
      </c>
      <c r="MB23" s="23">
        <v>67.528078412452885</v>
      </c>
      <c r="MC23" s="23">
        <v>67.531720394402583</v>
      </c>
      <c r="MD23" s="23">
        <v>67.40650560227003</v>
      </c>
      <c r="ME23" s="23">
        <v>67.529214183725841</v>
      </c>
      <c r="MF23" s="23">
        <v>67.298737531540652</v>
      </c>
      <c r="MG23" s="23">
        <v>67.528400528867977</v>
      </c>
      <c r="MH23" s="23">
        <v>67.531720394402583</v>
      </c>
      <c r="MI23" s="23">
        <v>67.418148163964773</v>
      </c>
      <c r="MJ23" s="23">
        <v>67.529528379321519</v>
      </c>
      <c r="MK23" s="23">
        <v>67.331565467095615</v>
      </c>
      <c r="ML23" s="23">
        <v>67.528440637842479</v>
      </c>
      <c r="MM23" s="23">
        <v>67.531720394402583</v>
      </c>
      <c r="MN23" s="23">
        <v>67.43076346494756</v>
      </c>
      <c r="MO23" s="23">
        <v>67.530750726711418</v>
      </c>
      <c r="MP23" s="23">
        <v>67.374926480444714</v>
      </c>
      <c r="MQ23" s="23">
        <v>67.528027864388577</v>
      </c>
      <c r="MR23" s="23">
        <v>67.531720394402583</v>
      </c>
      <c r="MS23" s="23">
        <v>67.456033034493998</v>
      </c>
      <c r="MT23" s="23">
        <v>67.53232058939679</v>
      </c>
      <c r="MU23" s="23">
        <v>67.400740425997341</v>
      </c>
      <c r="MV23" s="23">
        <v>67.528396912553163</v>
      </c>
      <c r="MW23" s="23">
        <v>67.531720394402583</v>
      </c>
      <c r="MX23" s="23">
        <v>67.481772004865832</v>
      </c>
      <c r="MY23" s="23">
        <v>67.533024247220979</v>
      </c>
      <c r="MZ23" s="23">
        <v>67.425943411857787</v>
      </c>
      <c r="NA23" s="23">
        <v>67.529103917541931</v>
      </c>
      <c r="NB23" s="23">
        <v>67.531684905509579</v>
      </c>
      <c r="NC23" s="23">
        <v>67.317822133974701</v>
      </c>
      <c r="ND23" s="23">
        <v>67.526185209875621</v>
      </c>
      <c r="NE23" s="23">
        <v>67.043858340124757</v>
      </c>
      <c r="NF23" s="23">
        <v>67.526368514068352</v>
      </c>
      <c r="NG23" s="23">
        <v>67.531684905509579</v>
      </c>
      <c r="NH23" s="23">
        <v>67.334609090478452</v>
      </c>
      <c r="NI23" s="23">
        <v>67.526515570455913</v>
      </c>
      <c r="NJ23" s="23">
        <v>67.08361598183032</v>
      </c>
      <c r="NK23" s="23">
        <v>67.526231428168501</v>
      </c>
      <c r="NL23" s="23">
        <v>67.531684905509579</v>
      </c>
      <c r="NM23" s="23">
        <v>67.350672676535652</v>
      </c>
      <c r="NN23" s="23">
        <v>67.526834039765916</v>
      </c>
      <c r="NO23" s="23">
        <v>67.120965973436952</v>
      </c>
      <c r="NP23" s="23">
        <v>67.526710919115089</v>
      </c>
      <c r="NQ23" s="23">
        <v>67.531684905509579</v>
      </c>
      <c r="NR23" s="23">
        <v>67.366615003318529</v>
      </c>
      <c r="NS23" s="23">
        <v>67.528811229961306</v>
      </c>
      <c r="NT23" s="23">
        <v>67.15495014904991</v>
      </c>
      <c r="NU23" s="23">
        <v>67.524525908467382</v>
      </c>
      <c r="NV23" s="23">
        <v>67.531684905509579</v>
      </c>
      <c r="NW23" s="23">
        <v>67.381254082092468</v>
      </c>
      <c r="NX23" s="23">
        <v>67.527453595840754</v>
      </c>
      <c r="NY23" s="23">
        <v>67.184578609867643</v>
      </c>
      <c r="NZ23" s="23">
        <v>67.527489434399996</v>
      </c>
      <c r="OA23" s="23">
        <v>67.531684905509579</v>
      </c>
      <c r="OB23" s="23">
        <v>67.385400233901521</v>
      </c>
      <c r="OC23" s="23">
        <v>67.527639865433613</v>
      </c>
      <c r="OD23" s="23">
        <v>67.212985359368588</v>
      </c>
      <c r="OE23" s="23">
        <v>67.527850076166402</v>
      </c>
      <c r="OF23" s="23">
        <v>67.531684905509579</v>
      </c>
      <c r="OG23" s="23">
        <v>67.387961752341496</v>
      </c>
      <c r="OH23" s="23">
        <v>67.527813385454635</v>
      </c>
      <c r="OI23" s="23">
        <v>67.237636971711495</v>
      </c>
      <c r="OJ23" s="23">
        <v>67.528187629229649</v>
      </c>
      <c r="OK23" s="23">
        <v>67.531684905509579</v>
      </c>
      <c r="OL23" s="23">
        <v>67.391997152313522</v>
      </c>
      <c r="OM23" s="23">
        <v>67.529570703245398</v>
      </c>
      <c r="ON23" s="23">
        <v>67.262599244434327</v>
      </c>
      <c r="OO23" s="23">
        <v>67.52622098878939</v>
      </c>
      <c r="OP23" s="23">
        <v>67.531684905509579</v>
      </c>
      <c r="OQ23" s="23">
        <v>67.396239174870601</v>
      </c>
      <c r="OR23" s="23">
        <v>67.529949762358441</v>
      </c>
      <c r="OS23" s="23">
        <v>67.26764588873688</v>
      </c>
      <c r="OT23" s="23">
        <v>67.52678339390296</v>
      </c>
      <c r="OU23" s="23">
        <v>67.531684905509579</v>
      </c>
      <c r="OV23" s="23">
        <v>67.404711125177272</v>
      </c>
      <c r="OW23" s="23">
        <v>67.532185144180445</v>
      </c>
      <c r="OX23" s="23">
        <v>67.278000674862298</v>
      </c>
      <c r="OY23" s="23">
        <v>67.525219855458531</v>
      </c>
      <c r="OZ23" s="23">
        <v>67.531684905509579</v>
      </c>
      <c r="PA23" s="23">
        <v>67.422049658115569</v>
      </c>
      <c r="PB23" s="23">
        <v>67.536856614340493</v>
      </c>
      <c r="PC23" s="23">
        <v>67.298509895645694</v>
      </c>
      <c r="PD23" s="23">
        <v>67.522309890881459</v>
      </c>
      <c r="PE23" s="23">
        <v>67.531684905509579</v>
      </c>
      <c r="PF23" s="23">
        <v>67.440694982901661</v>
      </c>
      <c r="PG23" s="23">
        <v>67.536649337424848</v>
      </c>
      <c r="PH23" s="23">
        <v>67.318013657280702</v>
      </c>
      <c r="PI23" s="23">
        <v>67.523415076411482</v>
      </c>
      <c r="PJ23" s="23">
        <v>67.531684905509579</v>
      </c>
      <c r="PK23" s="23">
        <v>67.2130674568958</v>
      </c>
      <c r="PL23" s="23">
        <v>67.527681094988708</v>
      </c>
      <c r="PM23" s="23">
        <v>66.815566397461907</v>
      </c>
      <c r="PN23" s="23">
        <v>67.525604451222847</v>
      </c>
      <c r="PO23" s="23">
        <v>67.531684905509579</v>
      </c>
      <c r="PP23" s="23">
        <v>67.249280543613892</v>
      </c>
      <c r="PQ23" s="23">
        <v>67.524713360320831</v>
      </c>
      <c r="PR23" s="23">
        <v>66.932422259672094</v>
      </c>
      <c r="PS23" s="23">
        <v>67.524686921278985</v>
      </c>
      <c r="PT23" s="23">
        <v>67.531684905509579</v>
      </c>
      <c r="PU23" s="23">
        <v>67.288725730265881</v>
      </c>
      <c r="PV23" s="23">
        <v>67.526329543301159</v>
      </c>
      <c r="PW23" s="23">
        <v>67.004556509474483</v>
      </c>
      <c r="PX23" s="23">
        <v>67.525307028052268</v>
      </c>
      <c r="PY23" s="23">
        <v>67.531684905509579</v>
      </c>
      <c r="PZ23" s="23">
        <v>67.319669863815676</v>
      </c>
      <c r="QA23" s="23">
        <v>67.527453842108201</v>
      </c>
      <c r="QB23" s="23">
        <v>67.077847399534562</v>
      </c>
      <c r="QC23" s="23">
        <v>67.427645589078253</v>
      </c>
      <c r="QD23" s="23">
        <v>67.531684905509579</v>
      </c>
      <c r="QE23" s="23">
        <v>67.351431188284181</v>
      </c>
      <c r="QF23" s="23">
        <v>67.528517713301483</v>
      </c>
      <c r="QG23" s="23">
        <v>67.145605535053164</v>
      </c>
      <c r="QH23" s="23">
        <v>67.528162091386832</v>
      </c>
      <c r="QI23" s="23">
        <v>67.531684905509579</v>
      </c>
      <c r="QJ23" s="23">
        <v>67.37641862213782</v>
      </c>
      <c r="QK23" s="23">
        <v>67.527916473461616</v>
      </c>
      <c r="QL23" s="23">
        <v>67.205573898038139</v>
      </c>
      <c r="QM23" s="23">
        <v>67.528311173914986</v>
      </c>
      <c r="QN23" s="23">
        <v>67.531684905509579</v>
      </c>
      <c r="QO23" s="23">
        <v>67.40004583805829</v>
      </c>
      <c r="QP23" s="23">
        <v>67.528734653440139</v>
      </c>
      <c r="QQ23" s="23">
        <v>67.250767301771361</v>
      </c>
      <c r="QR23" s="23">
        <v>67.526882420937028</v>
      </c>
      <c r="QS23" s="23">
        <v>67.531684905509579</v>
      </c>
      <c r="QT23" s="23">
        <v>67.41979093580261</v>
      </c>
      <c r="QU23" s="23">
        <v>67.528596164559659</v>
      </c>
      <c r="QV23" s="23">
        <v>67.293583589766612</v>
      </c>
      <c r="QW23" s="23">
        <v>67.528569241845474</v>
      </c>
      <c r="QX23" s="23">
        <v>67.531684905509579</v>
      </c>
      <c r="QY23" s="23">
        <v>67.438466778444408</v>
      </c>
      <c r="QZ23" s="23">
        <v>67.528953659537706</v>
      </c>
      <c r="RA23" s="23">
        <v>67.327876127336793</v>
      </c>
      <c r="RB23" s="23">
        <v>67.529009826048835</v>
      </c>
      <c r="RC23" s="23">
        <v>67.531684905509579</v>
      </c>
      <c r="RD23" s="23">
        <v>67.457469769109608</v>
      </c>
      <c r="RE23" s="23">
        <v>67.531779480507709</v>
      </c>
      <c r="RF23" s="23">
        <v>67.385281382618871</v>
      </c>
      <c r="RG23" s="23">
        <v>67.526242703547581</v>
      </c>
      <c r="RH23" s="23">
        <v>67.531684905509579</v>
      </c>
      <c r="RI23" s="23">
        <v>67.475286216735839</v>
      </c>
      <c r="RJ23" s="23">
        <v>67.535254896494564</v>
      </c>
      <c r="RK23" s="23">
        <v>67.418754582011928</v>
      </c>
      <c r="RL23" s="23">
        <v>67.524875302840044</v>
      </c>
      <c r="RM23" s="23">
        <v>67.531684905509579</v>
      </c>
      <c r="RN23" s="23">
        <v>67.494634268780274</v>
      </c>
      <c r="RO23" s="23">
        <v>67.53492065101176</v>
      </c>
      <c r="RP23" s="23">
        <v>67.437785466525227</v>
      </c>
      <c r="RQ23" s="23">
        <v>67.527015091110144</v>
      </c>
      <c r="RR23" s="23">
        <v>67.531617650189531</v>
      </c>
      <c r="RS23" s="23">
        <v>67.148238290211012</v>
      </c>
      <c r="RT23" s="23">
        <v>67.5249902884335</v>
      </c>
      <c r="RU23" s="23">
        <v>66.8958675320727</v>
      </c>
      <c r="RV23" s="23">
        <v>67.524740426732734</v>
      </c>
      <c r="RW23" s="23">
        <v>67.531617650189531</v>
      </c>
      <c r="RX23" s="23">
        <v>67.169858166731359</v>
      </c>
      <c r="RY23" s="23">
        <v>67.482333446886244</v>
      </c>
      <c r="RZ23" s="23">
        <v>66.927288719720991</v>
      </c>
      <c r="SA23" s="23">
        <v>67.522797349657367</v>
      </c>
      <c r="SB23" s="23">
        <v>67.531617650189531</v>
      </c>
      <c r="SC23" s="23">
        <v>67.195406201359248</v>
      </c>
      <c r="SD23" s="23">
        <v>67.525361399233844</v>
      </c>
      <c r="SE23" s="23">
        <v>66.96392052828638</v>
      </c>
      <c r="SF23" s="23">
        <v>67.525641255728615</v>
      </c>
      <c r="SG23" s="23">
        <v>67.531617650189531</v>
      </c>
      <c r="SH23" s="23">
        <v>67.222332274164273</v>
      </c>
      <c r="SI23" s="23">
        <v>67.525458671084621</v>
      </c>
      <c r="SJ23" s="23">
        <v>66.999596067409925</v>
      </c>
      <c r="SK23" s="23">
        <v>67.526668957438048</v>
      </c>
      <c r="SL23" s="23">
        <v>67.531617650189531</v>
      </c>
      <c r="SM23" s="23">
        <v>67.249845165085361</v>
      </c>
      <c r="SN23" s="23">
        <v>67.520026688569274</v>
      </c>
      <c r="SO23" s="23">
        <v>67.033503233773146</v>
      </c>
      <c r="SP23" s="23">
        <v>67.529502474583296</v>
      </c>
      <c r="SQ23" s="23">
        <v>67.531617650189531</v>
      </c>
      <c r="SR23" s="23">
        <v>67.289121505983474</v>
      </c>
      <c r="SS23" s="23">
        <v>67.526585484161515</v>
      </c>
      <c r="ST23" s="23">
        <v>67.071556284938026</v>
      </c>
      <c r="SU23" s="23">
        <v>67.526785394767145</v>
      </c>
      <c r="SV23" s="23">
        <v>67.531617650189531</v>
      </c>
      <c r="SW23" s="23">
        <v>67.317308580308946</v>
      </c>
      <c r="SX23" s="23">
        <v>67.527688467873602</v>
      </c>
      <c r="SY23" s="23">
        <v>67.111407384792017</v>
      </c>
      <c r="SZ23" s="23">
        <v>67.526607985834971</v>
      </c>
      <c r="TA23" s="23">
        <v>67.531617650189531</v>
      </c>
      <c r="TB23" s="23">
        <v>67.323957735660301</v>
      </c>
      <c r="TC23" s="23">
        <v>67.527762000549856</v>
      </c>
      <c r="TD23" s="23">
        <v>67.154476557712172</v>
      </c>
      <c r="TE23" s="23">
        <v>67.52667043424249</v>
      </c>
      <c r="TF23" s="23">
        <v>67.531617650189531</v>
      </c>
      <c r="TG23" s="23">
        <v>67.330614871618153</v>
      </c>
      <c r="TH23" s="23">
        <v>67.52791818644063</v>
      </c>
      <c r="TI23" s="23">
        <v>67.202751915464901</v>
      </c>
      <c r="TJ23" s="23">
        <v>67.52747012593845</v>
      </c>
      <c r="TK23" s="23">
        <v>67.531617650189531</v>
      </c>
      <c r="TL23" s="23">
        <v>67.341354633066572</v>
      </c>
      <c r="TM23" s="23">
        <v>67.528430965540323</v>
      </c>
      <c r="TN23" s="23">
        <v>67.234343280443227</v>
      </c>
      <c r="TO23" s="23">
        <v>67.528246165234094</v>
      </c>
      <c r="TP23" s="23">
        <v>67.531617650189531</v>
      </c>
      <c r="TQ23" s="23">
        <v>67.367904973968294</v>
      </c>
      <c r="TR23" s="23">
        <v>67.529250437468065</v>
      </c>
      <c r="TS23" s="23">
        <v>67.263612230337813</v>
      </c>
      <c r="TT23" s="23">
        <v>67.528879322553237</v>
      </c>
      <c r="TU23" s="23">
        <v>67.531617650189531</v>
      </c>
      <c r="TV23" s="23">
        <v>67.394954065361318</v>
      </c>
      <c r="TW23" s="23">
        <v>67.530133340088085</v>
      </c>
      <c r="TX23" s="23">
        <v>67.291833024983617</v>
      </c>
      <c r="TY23" s="23">
        <v>67.529418634762834</v>
      </c>
      <c r="TZ23" s="23">
        <v>67.531617650189531</v>
      </c>
      <c r="UA23" s="23">
        <v>67.130848931205875</v>
      </c>
      <c r="UB23" s="23">
        <v>67.524740167405795</v>
      </c>
      <c r="UC23" s="23">
        <v>66.9597834189574</v>
      </c>
      <c r="UD23" s="23">
        <v>67.525155510347915</v>
      </c>
      <c r="UE23" s="23">
        <v>67.531617650189531</v>
      </c>
      <c r="UF23" s="23">
        <v>67.203285487167108</v>
      </c>
      <c r="UG23" s="23">
        <v>67.518672877136495</v>
      </c>
      <c r="UH23" s="23">
        <v>66.985880942332216</v>
      </c>
      <c r="UI23" s="23">
        <v>67.523346957474288</v>
      </c>
      <c r="UJ23" s="23">
        <v>67.531617650189531</v>
      </c>
      <c r="UK23" s="23">
        <v>67.1862829454126</v>
      </c>
      <c r="UL23" s="23">
        <v>67.532032544221053</v>
      </c>
      <c r="UM23" s="23">
        <v>67.027953622292713</v>
      </c>
      <c r="UN23" s="23">
        <v>67.553214882499901</v>
      </c>
      <c r="UO23" s="23">
        <v>67.531617650189531</v>
      </c>
      <c r="UP23" s="23">
        <v>67.210755395282845</v>
      </c>
      <c r="UQ23" s="23">
        <v>67.525870130042719</v>
      </c>
      <c r="UR23" s="23">
        <v>67.064663926080428</v>
      </c>
      <c r="US23" s="23">
        <v>67.526455218817119</v>
      </c>
      <c r="UT23" s="23">
        <v>67.531617650189531</v>
      </c>
      <c r="UU23" s="23">
        <v>67.240288571881834</v>
      </c>
      <c r="UV23" s="23">
        <v>67.526193590477845</v>
      </c>
      <c r="UW23" s="23">
        <v>67.098667791501668</v>
      </c>
      <c r="UX23" s="23">
        <v>67.52679759888926</v>
      </c>
      <c r="UY23" s="23">
        <v>67.531617650189531</v>
      </c>
      <c r="UZ23" s="23">
        <v>67.280006313859786</v>
      </c>
      <c r="VA23" s="23">
        <v>67.516843044960268</v>
      </c>
      <c r="VB23" s="23">
        <v>67.130370874787076</v>
      </c>
      <c r="VC23" s="23">
        <v>67.509047904704076</v>
      </c>
      <c r="VD23" s="23">
        <v>67.531617650189531</v>
      </c>
      <c r="VE23" s="23">
        <v>67.297084707631726</v>
      </c>
      <c r="VF23" s="23">
        <v>67.527386443249654</v>
      </c>
      <c r="VG23" s="23">
        <v>67.171227773645157</v>
      </c>
      <c r="VH23" s="23">
        <v>67.527707610318828</v>
      </c>
      <c r="VI23" s="23">
        <v>67.531617650189531</v>
      </c>
      <c r="VJ23" s="23">
        <v>67.326229965512667</v>
      </c>
      <c r="VK23" s="23">
        <v>67.527988968451481</v>
      </c>
      <c r="VL23" s="23">
        <v>67.207475069361905</v>
      </c>
      <c r="VM23" s="23">
        <v>67.527550441690863</v>
      </c>
      <c r="VN23" s="23">
        <v>67.531617650189531</v>
      </c>
      <c r="VO23" s="23">
        <v>67.355394412484358</v>
      </c>
      <c r="VP23" s="23">
        <v>67.528193646277927</v>
      </c>
      <c r="VQ23" s="23">
        <v>67.244235649887713</v>
      </c>
      <c r="VR23" s="23">
        <v>67.528427391486716</v>
      </c>
      <c r="VS23" s="23">
        <v>67.531617650189531</v>
      </c>
      <c r="VT23" s="23">
        <v>67.419546209758408</v>
      </c>
      <c r="VU23" s="23">
        <v>67.530112882587304</v>
      </c>
      <c r="VV23" s="23">
        <v>67.321176315394155</v>
      </c>
      <c r="VW23" s="23">
        <v>67.52818703297477</v>
      </c>
      <c r="VX23" s="23">
        <v>67.531617650189531</v>
      </c>
      <c r="VY23" s="23">
        <v>67.446464426730358</v>
      </c>
      <c r="VZ23" s="23">
        <v>67.529935604837917</v>
      </c>
      <c r="WA23" s="23">
        <v>67.405820833407262</v>
      </c>
      <c r="WB23" s="23">
        <v>67.530631585491236</v>
      </c>
      <c r="WC23" s="23">
        <v>67.531617650189531</v>
      </c>
      <c r="WD23" s="23">
        <v>67.472572375979382</v>
      </c>
      <c r="WE23" s="23">
        <v>67.531919037490937</v>
      </c>
      <c r="WF23" s="23">
        <v>67.433700090352218</v>
      </c>
      <c r="WG23" s="23">
        <v>67.5300570928149</v>
      </c>
      <c r="WH23" s="23">
        <v>67.531683845705487</v>
      </c>
      <c r="WI23" s="23">
        <v>67.080319287054806</v>
      </c>
      <c r="WJ23" s="23">
        <v>67.515179789510981</v>
      </c>
      <c r="WK23" s="23">
        <v>66.847021222971023</v>
      </c>
      <c r="WL23" s="23">
        <v>67.525128952487734</v>
      </c>
      <c r="WM23" s="23">
        <v>67.531683845705487</v>
      </c>
      <c r="WN23" s="23">
        <v>67.106929043378045</v>
      </c>
      <c r="WO23" s="23">
        <v>67.524005851441601</v>
      </c>
      <c r="WP23" s="23">
        <v>66.88639204503977</v>
      </c>
      <c r="WQ23" s="23">
        <v>67.525011407486275</v>
      </c>
      <c r="WR23" s="23">
        <v>67.531683845705487</v>
      </c>
      <c r="WS23" s="23">
        <v>67.133586105087815</v>
      </c>
      <c r="WT23" s="23">
        <v>67.524181798456652</v>
      </c>
      <c r="WU23" s="23">
        <v>66.922323999892157</v>
      </c>
      <c r="WV23" s="23">
        <v>67.525394001985447</v>
      </c>
      <c r="WW23" s="23">
        <v>67.531683845705487</v>
      </c>
      <c r="WX23" s="23">
        <v>67.163952435081413</v>
      </c>
      <c r="WY23" s="23">
        <v>67.525031339850671</v>
      </c>
      <c r="WZ23" s="23">
        <v>66.959495517381839</v>
      </c>
      <c r="XA23" s="23">
        <v>67.525395665583517</v>
      </c>
      <c r="XB23" s="23">
        <v>67.531683845705487</v>
      </c>
      <c r="XC23" s="23">
        <v>67.195325954687419</v>
      </c>
      <c r="XD23" s="23">
        <v>67.526003520719485</v>
      </c>
      <c r="XE23" s="23">
        <v>66.997579371984642</v>
      </c>
      <c r="XF23" s="23">
        <v>67.525782117292707</v>
      </c>
      <c r="XG23" s="23">
        <v>67.531683845705487</v>
      </c>
      <c r="XH23" s="23">
        <v>67.231495335664249</v>
      </c>
      <c r="XI23" s="23">
        <v>67.526165580421846</v>
      </c>
      <c r="XJ23" s="23">
        <v>67.039489471684348</v>
      </c>
      <c r="XK23" s="23">
        <v>67.526330123196999</v>
      </c>
      <c r="XL23" s="23">
        <v>67.531683845705487</v>
      </c>
      <c r="XM23" s="23">
        <v>67.252810396653558</v>
      </c>
      <c r="XN23" s="23">
        <v>67.526940640886849</v>
      </c>
      <c r="XO23" s="23">
        <v>67.080041928148603</v>
      </c>
      <c r="XP23" s="23">
        <v>67.526047765968698</v>
      </c>
      <c r="XQ23" s="23">
        <v>67.531683845705487</v>
      </c>
      <c r="XR23" s="23">
        <v>67.260291643763679</v>
      </c>
      <c r="XS23" s="23">
        <v>67.527137589574579</v>
      </c>
      <c r="XT23" s="23">
        <v>67.122770848420885</v>
      </c>
      <c r="XU23" s="23">
        <v>67.526278489701795</v>
      </c>
      <c r="XV23" s="23">
        <v>67.531683845705487</v>
      </c>
      <c r="XW23" s="23">
        <v>67.26499018162886</v>
      </c>
      <c r="XX23" s="23">
        <v>67.527115898308082</v>
      </c>
      <c r="XY23" s="23">
        <v>67.172889767260088</v>
      </c>
      <c r="XZ23" s="23">
        <v>67.527337294549</v>
      </c>
      <c r="YA23" s="23">
        <v>67.531683845705487</v>
      </c>
      <c r="YB23" s="23">
        <v>67.280395356451962</v>
      </c>
      <c r="YC23" s="23">
        <v>67.527791459264847</v>
      </c>
      <c r="YD23" s="23">
        <v>67.196603852446515</v>
      </c>
      <c r="YE23" s="23">
        <v>67.527769306040057</v>
      </c>
      <c r="YF23" s="23">
        <v>67.531683845705487</v>
      </c>
      <c r="YG23" s="23">
        <v>67.310435773073394</v>
      </c>
      <c r="YH23" s="23">
        <v>67.528801115279705</v>
      </c>
      <c r="YI23" s="23">
        <v>67.228850806920221</v>
      </c>
      <c r="YJ23" s="23">
        <v>67.527875105468112</v>
      </c>
      <c r="YK23" s="23">
        <v>67.531683845705487</v>
      </c>
      <c r="YL23" s="23">
        <v>67.340592598978063</v>
      </c>
      <c r="YM23" s="23">
        <v>67.529286553473412</v>
      </c>
      <c r="YN23" s="23">
        <v>67.260469091867989</v>
      </c>
      <c r="YO23" s="23">
        <v>67.528959041731</v>
      </c>
      <c r="YP23" s="23">
        <v>67.531683845705487</v>
      </c>
      <c r="YQ23" s="23">
        <v>67.095460977464839</v>
      </c>
      <c r="YR23" s="23">
        <v>67.524402673462419</v>
      </c>
      <c r="YS23" s="23">
        <v>66.912226443247391</v>
      </c>
      <c r="YT23" s="23">
        <v>67.524458770486916</v>
      </c>
      <c r="YU23" s="23">
        <v>67.531683845705487</v>
      </c>
      <c r="YV23" s="23">
        <v>67.128624646982885</v>
      </c>
      <c r="YW23" s="23">
        <v>67.524855688264367</v>
      </c>
      <c r="YX23" s="23">
        <v>66.955672023216977</v>
      </c>
      <c r="YY23" s="23">
        <v>67.524958556981517</v>
      </c>
      <c r="YZ23" s="23">
        <v>67.531683845705487</v>
      </c>
      <c r="ZA23" s="23">
        <v>67.157750683496602</v>
      </c>
      <c r="ZB23" s="23">
        <v>67.52467596191839</v>
      </c>
      <c r="ZC23" s="23">
        <v>66.996367361377395</v>
      </c>
      <c r="ZD23" s="23">
        <v>67.525614510175984</v>
      </c>
      <c r="ZE23" s="23">
        <v>67.531683845705487</v>
      </c>
      <c r="ZF23" s="23">
        <v>67.189826849051713</v>
      </c>
      <c r="ZG23" s="23">
        <v>67.525378150163675</v>
      </c>
      <c r="ZH23" s="23">
        <v>67.039283798148062</v>
      </c>
      <c r="ZI23" s="23">
        <v>67.526069706169196</v>
      </c>
      <c r="ZJ23" s="23">
        <v>67.531683845705487</v>
      </c>
      <c r="ZK23" s="23">
        <v>67.2221919879197</v>
      </c>
      <c r="ZL23" s="23">
        <v>67.526522133580201</v>
      </c>
      <c r="ZM23" s="23">
        <v>67.078442419584917</v>
      </c>
      <c r="ZN23" s="23">
        <v>67.526608538565299</v>
      </c>
      <c r="ZO23" s="23">
        <v>67.531683845705487</v>
      </c>
      <c r="ZP23" s="23">
        <v>67.250803516350842</v>
      </c>
      <c r="ZQ23" s="23">
        <v>67.526826431095117</v>
      </c>
      <c r="ZR23" s="23">
        <v>67.125293678310683</v>
      </c>
      <c r="ZS23" s="23">
        <v>67.527103140531977</v>
      </c>
      <c r="ZT23" s="23">
        <v>67.531683845705487</v>
      </c>
      <c r="ZU23" s="23">
        <v>67.281336979493716</v>
      </c>
      <c r="ZV23" s="23">
        <v>67.538971650104216</v>
      </c>
      <c r="ZW23" s="23">
        <v>67.164914494313066</v>
      </c>
      <c r="ZX23" s="23">
        <v>67.531682990781789</v>
      </c>
      <c r="ZY23" s="23">
        <v>67.531683845705487</v>
      </c>
      <c r="ZZ23" s="23">
        <v>67.310617583357185</v>
      </c>
      <c r="AAA23" s="23">
        <v>67.527766073892352</v>
      </c>
      <c r="AAB23" s="23">
        <v>67.204231503580786</v>
      </c>
      <c r="AAC23" s="23">
        <v>67.527594381648981</v>
      </c>
      <c r="AAD23" s="23">
        <v>67.531683845705487</v>
      </c>
      <c r="AAE23" s="23">
        <v>67.34330550426661</v>
      </c>
      <c r="AAF23" s="23">
        <v>67.528630340553306</v>
      </c>
      <c r="AAG23" s="23">
        <v>67.240380606194947</v>
      </c>
      <c r="AAH23" s="23">
        <v>67.527605409542119</v>
      </c>
      <c r="AAI23" s="23">
        <v>67.531683845705487</v>
      </c>
      <c r="AAJ23" s="23">
        <v>67.400684357117186</v>
      </c>
      <c r="AAK23" s="23">
        <v>67.529888923806581</v>
      </c>
      <c r="AAL23" s="23">
        <v>67.319387566060485</v>
      </c>
      <c r="AAM23" s="23">
        <v>67.52822235375551</v>
      </c>
      <c r="AAN23" s="23">
        <v>67.531683845705487</v>
      </c>
      <c r="AAO23" s="23">
        <v>67.429446899274865</v>
      </c>
      <c r="AAP23" s="23">
        <v>67.533258764122536</v>
      </c>
      <c r="AAQ23" s="23">
        <v>67.402650831835842</v>
      </c>
      <c r="AAR23" s="23">
        <v>67.526070809926111</v>
      </c>
      <c r="AAS23" s="23">
        <v>67.531683845705487</v>
      </c>
      <c r="AAT23" s="23">
        <v>67.459174708017656</v>
      </c>
      <c r="AAU23" s="23">
        <v>67.531009758294942</v>
      </c>
      <c r="AAV23" s="23">
        <v>67.432417745278102</v>
      </c>
      <c r="AAW23" s="23">
        <v>67.530462887558599</v>
      </c>
      <c r="AAX23" s="23">
        <v>67.531683845705487</v>
      </c>
      <c r="AAY23" s="23">
        <v>67.162719797975498</v>
      </c>
      <c r="AAZ23" s="23">
        <v>67.525311765922268</v>
      </c>
      <c r="ABA23" s="23">
        <v>67.114657649852234</v>
      </c>
      <c r="ABB23" s="23">
        <v>67.52658756454872</v>
      </c>
      <c r="ABC23" s="23">
        <v>67.531683845705487</v>
      </c>
      <c r="ABD23" s="23">
        <v>67.164565805776135</v>
      </c>
      <c r="ABE23" s="23">
        <v>67.525069041577069</v>
      </c>
      <c r="ABF23" s="23">
        <v>67.116282129457034</v>
      </c>
      <c r="ABG23" s="23">
        <v>67.526857359735345</v>
      </c>
      <c r="ABH23" s="23">
        <v>67.531683845705487</v>
      </c>
      <c r="ABI23" s="23">
        <v>67.166612960446272</v>
      </c>
      <c r="ABJ23" s="23">
        <v>67.525143990239982</v>
      </c>
      <c r="ABK23" s="23">
        <v>67.118236475682707</v>
      </c>
      <c r="ABL23" s="23">
        <v>67.526988394316248</v>
      </c>
      <c r="ABM23" s="23">
        <v>67.531683845705487</v>
      </c>
      <c r="ABN23" s="23">
        <v>67.169008696876261</v>
      </c>
      <c r="ABO23" s="23">
        <v>67.525312949500844</v>
      </c>
      <c r="ABP23" s="23">
        <v>67.12061062631193</v>
      </c>
      <c r="ABQ23" s="23">
        <v>67.527011779590708</v>
      </c>
      <c r="ABR23" s="23">
        <v>67.531683845705487</v>
      </c>
      <c r="ABS23" s="23">
        <v>67.170551994954877</v>
      </c>
      <c r="ABT23" s="23">
        <v>67.525441258082708</v>
      </c>
      <c r="ABU23" s="23">
        <v>67.125060643231194</v>
      </c>
      <c r="ABV23" s="23">
        <v>67.527135937032398</v>
      </c>
      <c r="ABW23" s="23">
        <v>67.531683845705487</v>
      </c>
      <c r="ABX23" s="23">
        <v>67.175414077532793</v>
      </c>
      <c r="ABY23" s="23">
        <v>67.525622407574559</v>
      </c>
      <c r="ABZ23" s="23">
        <v>67.128061847525714</v>
      </c>
      <c r="ACA23" s="23">
        <v>67.527122162672427</v>
      </c>
      <c r="ACB23" s="23">
        <v>67.531683845705487</v>
      </c>
      <c r="ACC23" s="23">
        <v>67.17868321332331</v>
      </c>
      <c r="ACD23" s="23">
        <v>67.525923809034609</v>
      </c>
      <c r="ACE23" s="23">
        <v>67.132678033822899</v>
      </c>
      <c r="ACF23" s="23">
        <v>67.527102758885178</v>
      </c>
      <c r="ACG23" s="23">
        <v>67.531683845705487</v>
      </c>
      <c r="ACH23" s="23">
        <v>67.182055769937548</v>
      </c>
      <c r="ACI23" s="23">
        <v>67.526233914993327</v>
      </c>
      <c r="ACJ23" s="23">
        <v>67.136742313295144</v>
      </c>
      <c r="ACK23" s="23">
        <v>67.526984122609903</v>
      </c>
      <c r="ACL23" s="23">
        <v>67.531683845705487</v>
      </c>
      <c r="ACM23" s="23">
        <v>67.18661478471256</v>
      </c>
      <c r="ACN23" s="23">
        <v>67.526439372826061</v>
      </c>
      <c r="ACO23" s="23">
        <v>67.140705025071441</v>
      </c>
      <c r="ACP23" s="23">
        <v>67.52702539067549</v>
      </c>
      <c r="ACQ23" s="23">
        <v>67.531683845705487</v>
      </c>
      <c r="ACR23" s="23">
        <v>67.196264092955815</v>
      </c>
      <c r="ACS23" s="23">
        <v>67.527604518565155</v>
      </c>
      <c r="ACT23" s="23">
        <v>67.150429474508002</v>
      </c>
      <c r="ACU23" s="23">
        <v>67.526441385261037</v>
      </c>
      <c r="ACV23" s="23">
        <v>67.531683845705487</v>
      </c>
      <c r="ACW23" s="23">
        <v>67.21566608835893</v>
      </c>
      <c r="ACX23" s="23">
        <v>67.526566320992771</v>
      </c>
      <c r="ACY23" s="23">
        <v>67.171744057127341</v>
      </c>
      <c r="ACZ23" s="23">
        <v>67.528493993439852</v>
      </c>
      <c r="ADA23" s="23">
        <v>67.531683845705487</v>
      </c>
      <c r="ADB23" s="23">
        <v>67.236013274009665</v>
      </c>
      <c r="ADC23" s="23">
        <v>67.528477698438905</v>
      </c>
      <c r="ADD23" s="23">
        <v>67.20366249972848</v>
      </c>
      <c r="ADE23" s="23">
        <v>67.527843250446978</v>
      </c>
      <c r="ADF23" s="23">
        <v>67.531683845705487</v>
      </c>
      <c r="ADG23" s="23">
        <v>67.346157062866837</v>
      </c>
      <c r="ADH23" s="23">
        <v>67.525819604444237</v>
      </c>
      <c r="ADI23" s="23">
        <v>67.30974082188078</v>
      </c>
      <c r="ADJ23" s="23">
        <v>67.526915316651611</v>
      </c>
      <c r="ADK23" s="23">
        <v>67.531683845705487</v>
      </c>
      <c r="ADL23" s="23">
        <v>67.334216146458402</v>
      </c>
      <c r="ADM23" s="23">
        <v>67.527611407507081</v>
      </c>
      <c r="ADN23" s="23">
        <v>67.315501736961295</v>
      </c>
      <c r="ADO23" s="23">
        <v>67.528577234255323</v>
      </c>
      <c r="ADP23" s="23">
        <v>67.531683845705487</v>
      </c>
      <c r="ADQ23" s="23">
        <v>67.339463528289684</v>
      </c>
      <c r="ADR23" s="23">
        <v>67.52779479394664</v>
      </c>
      <c r="ADS23" s="23">
        <v>67.321288099775529</v>
      </c>
      <c r="ADT23" s="23">
        <v>67.528674043179151</v>
      </c>
      <c r="ADU23" s="23">
        <v>67.531683845705487</v>
      </c>
      <c r="ADV23" s="23">
        <v>67.345884307505287</v>
      </c>
      <c r="ADW23" s="23">
        <v>67.527900666130478</v>
      </c>
      <c r="ADX23" s="23">
        <v>67.326662757978283</v>
      </c>
      <c r="ADY23" s="23">
        <v>67.528809346977155</v>
      </c>
      <c r="ADZ23" s="23">
        <v>67.531683845705487</v>
      </c>
      <c r="AEA23" s="23">
        <v>67.351804625628432</v>
      </c>
      <c r="AEB23" s="23">
        <v>67.528141475285011</v>
      </c>
      <c r="AEC23" s="23">
        <v>67.332620705801745</v>
      </c>
      <c r="AED23" s="23">
        <v>67.528855934924707</v>
      </c>
      <c r="AEE23" s="23">
        <v>67.531683845705487</v>
      </c>
      <c r="AEF23" s="23">
        <v>67.357585603955272</v>
      </c>
      <c r="AEG23" s="23">
        <v>67.528338360453773</v>
      </c>
      <c r="AEH23" s="23">
        <v>67.339385742511311</v>
      </c>
      <c r="AEI23" s="23">
        <v>67.528971875865579</v>
      </c>
      <c r="AEJ23" s="23">
        <v>67.531683845705487</v>
      </c>
      <c r="AEK23" s="23">
        <v>67.364303777742492</v>
      </c>
      <c r="AEL23" s="23">
        <v>67.528622251020167</v>
      </c>
      <c r="AEM23" s="23">
        <v>67.345409676807307</v>
      </c>
      <c r="AEN23" s="23">
        <v>67.528965872942948</v>
      </c>
      <c r="AEO23" s="23">
        <v>67.531683845705487</v>
      </c>
      <c r="AEP23" s="23">
        <v>67.370799076555869</v>
      </c>
      <c r="AEQ23" s="23">
        <v>67.528844858090665</v>
      </c>
      <c r="AER23" s="23">
        <v>67.35183478193963</v>
      </c>
      <c r="AES23" s="23">
        <v>67.529056499103433</v>
      </c>
      <c r="AET23" s="23">
        <v>67.531683845705487</v>
      </c>
      <c r="AEU23" s="23">
        <v>67.377347703261933</v>
      </c>
      <c r="AEV23" s="23">
        <v>67.529007664968432</v>
      </c>
      <c r="AEW23" s="23">
        <v>67.358624153794167</v>
      </c>
      <c r="AEX23" s="23">
        <v>67.529206977019228</v>
      </c>
      <c r="AEY23" s="23">
        <v>67.531683845705487</v>
      </c>
      <c r="AEZ23" s="23">
        <v>67.391145560326265</v>
      </c>
      <c r="AFA23" s="23">
        <v>67.529870123426349</v>
      </c>
      <c r="AFB23" s="23">
        <v>67.371852038689354</v>
      </c>
      <c r="AFC23" s="23">
        <v>67.529016153968257</v>
      </c>
      <c r="AFD23" s="23">
        <v>67.531683845705487</v>
      </c>
      <c r="AFE23" s="23">
        <v>67.418326792857542</v>
      </c>
      <c r="AFF23" s="23">
        <v>67.530005504257005</v>
      </c>
      <c r="AFG23" s="23">
        <v>67.402227271943801</v>
      </c>
      <c r="AFH23" s="23">
        <v>67.530172511004196</v>
      </c>
      <c r="AFI23" s="23">
        <v>67.531683845705487</v>
      </c>
      <c r="AFJ23" s="23">
        <v>67.447817365282845</v>
      </c>
      <c r="AFK23" s="23">
        <v>67.531840016504134</v>
      </c>
      <c r="AFL23" s="23">
        <v>67.432531659494501</v>
      </c>
      <c r="AFM23" s="23">
        <v>67.529826435607006</v>
      </c>
    </row>
    <row r="24" spans="1:845">
      <c r="A24" t="s">
        <v>63</v>
      </c>
    </row>
    <row r="25" spans="1:845">
      <c r="A25" s="22" t="s">
        <v>112</v>
      </c>
      <c r="B25">
        <v>0</v>
      </c>
      <c r="C25" s="22">
        <f>SUMPRODUCT(Sectors!$AC$17:$AC$217,Sectors!$AG$17:$AG$217)/COUNT(Sectors!$AC$17:$AC$217)</f>
        <v>12.611855725151996</v>
      </c>
      <c r="D25" s="22">
        <f>SUMPRODUCT(Sectors!$AV$17:$AV$217,Sectors!$AZ$17:$AZ$217)/COUNT(Sectors!$AV$17:$AV$217)</f>
        <v>14.252919837029998</v>
      </c>
      <c r="F25" s="22">
        <v>0</v>
      </c>
      <c r="G25" s="22">
        <v>12.61182512946397</v>
      </c>
      <c r="H25" s="22">
        <v>14.252984464606834</v>
      </c>
      <c r="I25" s="22">
        <v>16.211199755127673</v>
      </c>
      <c r="J25" s="22">
        <v>18.035132254190472</v>
      </c>
      <c r="K25" s="22">
        <v>0</v>
      </c>
      <c r="L25" s="22">
        <v>10.654877290031166</v>
      </c>
      <c r="M25" s="22">
        <v>12.12346090984629</v>
      </c>
      <c r="N25" s="22">
        <v>14.665270156193923</v>
      </c>
      <c r="O25" s="22">
        <v>16.202277863800113</v>
      </c>
      <c r="P25" s="22">
        <v>0</v>
      </c>
      <c r="Q25" s="22">
        <v>8.5718910992028245</v>
      </c>
      <c r="R25" s="22">
        <v>9.8500255819734583</v>
      </c>
      <c r="S25" s="22">
        <v>13.126923448644225</v>
      </c>
      <c r="T25" s="22">
        <v>14.534129640092146</v>
      </c>
      <c r="U25" s="22">
        <v>0</v>
      </c>
      <c r="V25" s="22">
        <v>6.5237984296761082</v>
      </c>
      <c r="W25" s="22">
        <v>7.6098811586642769</v>
      </c>
      <c r="X25" s="22">
        <v>11.455063577481603</v>
      </c>
      <c r="Y25" s="22">
        <v>12.716944323599927</v>
      </c>
      <c r="Z25" s="22">
        <v>0</v>
      </c>
      <c r="AA25" s="22">
        <v>4.0089641606774062</v>
      </c>
      <c r="AB25" s="22">
        <v>4.8722329672300777</v>
      </c>
      <c r="AC25" s="22">
        <v>9.6604531417997066</v>
      </c>
      <c r="AD25" s="22">
        <v>10.767224784822174</v>
      </c>
      <c r="AE25" s="22">
        <v>0</v>
      </c>
      <c r="AF25" s="22">
        <v>1.3077543364913464</v>
      </c>
      <c r="AG25" s="22">
        <v>1.9455516453964716</v>
      </c>
      <c r="AH25" s="22">
        <v>7.7524045610713364</v>
      </c>
      <c r="AI25" s="22">
        <v>8.5281161047445693</v>
      </c>
      <c r="AJ25" s="22">
        <v>0</v>
      </c>
      <c r="AK25" s="22">
        <v>0</v>
      </c>
      <c r="AL25" s="22">
        <v>0</v>
      </c>
      <c r="AM25" s="22">
        <v>5.5887132114813545</v>
      </c>
      <c r="AN25" s="22">
        <v>6.3376043314653829</v>
      </c>
      <c r="AO25" s="22">
        <v>0</v>
      </c>
      <c r="AP25" s="22">
        <v>0</v>
      </c>
      <c r="AQ25" s="22">
        <v>0</v>
      </c>
      <c r="AR25" s="22">
        <v>3.1671471931977702</v>
      </c>
      <c r="AS25" s="22">
        <v>3.8823931964687315</v>
      </c>
      <c r="AT25" s="22">
        <v>0</v>
      </c>
      <c r="AU25" s="22">
        <v>0</v>
      </c>
      <c r="AV25" s="22">
        <v>0</v>
      </c>
      <c r="AW25" s="22">
        <v>0.30422502163848575</v>
      </c>
      <c r="AX25" s="22">
        <v>0.81280904275435129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18.709959121715105</v>
      </c>
      <c r="BP25" s="22">
        <v>20.156850013641922</v>
      </c>
      <c r="BQ25" s="22">
        <v>21.241293235022809</v>
      </c>
      <c r="BR25" s="22">
        <v>22.79802429009619</v>
      </c>
      <c r="BS25" s="22">
        <v>0</v>
      </c>
      <c r="BT25" s="22">
        <v>17.122307810356673</v>
      </c>
      <c r="BU25" s="22">
        <v>18.633502659776486</v>
      </c>
      <c r="BV25" s="22">
        <v>19.960930941660969</v>
      </c>
      <c r="BW25" s="22">
        <v>21.471819383073566</v>
      </c>
      <c r="BX25" s="22">
        <v>0</v>
      </c>
      <c r="BY25" s="22">
        <v>15.687517468521436</v>
      </c>
      <c r="BZ25" s="22">
        <v>17.106946127737018</v>
      </c>
      <c r="CA25" s="22">
        <v>18.67425569121027</v>
      </c>
      <c r="CB25" s="22">
        <v>20.12565683557338</v>
      </c>
      <c r="CC25" s="22">
        <v>0</v>
      </c>
      <c r="CD25" s="22">
        <v>14.09675708551473</v>
      </c>
      <c r="CE25" s="22">
        <v>15.584746795303563</v>
      </c>
      <c r="CF25" s="22">
        <v>17.199051206752902</v>
      </c>
      <c r="CG25" s="22">
        <v>18.575360246416881</v>
      </c>
      <c r="CH25" s="22">
        <v>0</v>
      </c>
      <c r="CI25" s="22">
        <v>12.529838339542538</v>
      </c>
      <c r="CJ25" s="22">
        <v>13.724237454177098</v>
      </c>
      <c r="CK25" s="22">
        <v>15.870845924615185</v>
      </c>
      <c r="CL25" s="22">
        <v>17.02146494808623</v>
      </c>
      <c r="CM25" s="22">
        <v>0</v>
      </c>
      <c r="CN25" s="22">
        <v>10.828578298998075</v>
      </c>
      <c r="CO25" s="22">
        <v>11.894184045804005</v>
      </c>
      <c r="CP25" s="22">
        <v>14.238478892087612</v>
      </c>
      <c r="CQ25" s="22">
        <v>15.28578440517526</v>
      </c>
      <c r="CR25" s="22">
        <v>0</v>
      </c>
      <c r="CS25" s="22">
        <v>8.9987580898193329</v>
      </c>
      <c r="CT25" s="22">
        <v>9.7693996474671607</v>
      </c>
      <c r="CU25" s="22">
        <v>12.457681308315909</v>
      </c>
      <c r="CV25" s="22">
        <v>13.532712502416681</v>
      </c>
      <c r="CW25" s="22">
        <v>0</v>
      </c>
      <c r="CX25" s="22">
        <v>6.9269405781502646</v>
      </c>
      <c r="CY25" s="22">
        <v>7.542064907326874</v>
      </c>
      <c r="CZ25" s="22">
        <v>10.863591338982383</v>
      </c>
      <c r="DA25" s="22">
        <v>11.674411382770828</v>
      </c>
      <c r="DB25" s="22">
        <v>0</v>
      </c>
      <c r="DC25" s="22">
        <v>4.7643708981962645</v>
      </c>
      <c r="DD25" s="22">
        <v>5.3793484713752688</v>
      </c>
      <c r="DE25" s="22">
        <v>8.9875698710110115</v>
      </c>
      <c r="DF25" s="22">
        <v>9.6683688781047028</v>
      </c>
      <c r="DG25" s="22">
        <v>0</v>
      </c>
      <c r="DH25" s="22">
        <v>0</v>
      </c>
      <c r="DI25" s="22">
        <v>0</v>
      </c>
      <c r="DJ25" s="22">
        <v>4.2589054519159069</v>
      </c>
      <c r="DK25" s="22">
        <v>4.6379926544844068</v>
      </c>
      <c r="DL25" s="22">
        <v>0</v>
      </c>
      <c r="DM25" s="22">
        <v>0</v>
      </c>
      <c r="DN25" s="22">
        <v>0</v>
      </c>
      <c r="DO25" s="22">
        <v>0</v>
      </c>
      <c r="DP25" s="22">
        <v>0</v>
      </c>
      <c r="DQ25" s="22">
        <v>0</v>
      </c>
      <c r="DR25" s="22">
        <v>0</v>
      </c>
      <c r="DS25" s="22">
        <v>0</v>
      </c>
      <c r="DT25" s="22">
        <v>0</v>
      </c>
      <c r="DU25" s="22">
        <v>0</v>
      </c>
      <c r="DV25" s="22">
        <v>0</v>
      </c>
      <c r="DW25" s="22">
        <v>8.7556700585696028</v>
      </c>
      <c r="DX25" s="22">
        <v>9.8066477530632898</v>
      </c>
      <c r="DY25" s="22">
        <v>6.9410687058401281</v>
      </c>
      <c r="DZ25" s="22">
        <v>7.8266554845637613</v>
      </c>
      <c r="EA25" s="22">
        <v>0</v>
      </c>
      <c r="EB25" s="22">
        <v>7.7569528704368036</v>
      </c>
      <c r="EC25" s="22">
        <v>8.8840776190994859</v>
      </c>
      <c r="ED25" s="22">
        <v>6.158392300482773</v>
      </c>
      <c r="EE25" s="22">
        <v>6.9455492911893701</v>
      </c>
      <c r="EF25" s="22">
        <v>0</v>
      </c>
      <c r="EG25" s="22">
        <v>6.9697966194086582</v>
      </c>
      <c r="EH25" s="22">
        <v>7.8090371308755735</v>
      </c>
      <c r="EI25" s="22">
        <v>5.5702887557601208</v>
      </c>
      <c r="EJ25" s="22">
        <v>6.2776319912877989</v>
      </c>
      <c r="EK25" s="22">
        <v>0</v>
      </c>
      <c r="EL25" s="22">
        <v>6.377437489612003</v>
      </c>
      <c r="EM25" s="22">
        <v>7.136400024002767</v>
      </c>
      <c r="EN25" s="22">
        <v>4.8337845673405484</v>
      </c>
      <c r="EO25" s="22">
        <v>5.4529792271305215</v>
      </c>
      <c r="EP25" s="22">
        <v>0</v>
      </c>
      <c r="EQ25" s="22">
        <v>5.6389593627040568</v>
      </c>
      <c r="ER25" s="22">
        <v>6.3100137858980965</v>
      </c>
      <c r="ES25" s="22">
        <v>4.2828605681328886</v>
      </c>
      <c r="ET25" s="22">
        <v>4.832134342431714</v>
      </c>
      <c r="EU25" s="22">
        <v>0</v>
      </c>
      <c r="EV25" s="22">
        <v>5.0852415836502578</v>
      </c>
      <c r="EW25" s="22">
        <v>5.5142449911418634</v>
      </c>
      <c r="EX25" s="22">
        <v>3.7480517136240135</v>
      </c>
      <c r="EY25" s="22">
        <v>4.2323562441490212</v>
      </c>
      <c r="EZ25" s="22">
        <v>0</v>
      </c>
      <c r="FA25" s="22">
        <v>4.3923282142341789</v>
      </c>
      <c r="FB25" s="22">
        <v>4.914991463832763</v>
      </c>
      <c r="FC25" s="22">
        <v>3.2289868501991363</v>
      </c>
      <c r="FD25" s="22">
        <v>3.4863369301396276</v>
      </c>
      <c r="FE25" s="22">
        <v>0</v>
      </c>
      <c r="FF25" s="22">
        <v>3.8748479128168438</v>
      </c>
      <c r="FG25" s="22">
        <v>4.3366246373358246</v>
      </c>
      <c r="FH25" s="22">
        <v>2.7251096078955506</v>
      </c>
      <c r="FI25" s="22">
        <v>3.094525066864021</v>
      </c>
      <c r="FJ25" s="22">
        <v>0</v>
      </c>
      <c r="FK25" s="22">
        <v>3.3730997259168278</v>
      </c>
      <c r="FL25" s="22">
        <v>3.7787675014646647</v>
      </c>
      <c r="FM25" s="22">
        <v>2.2361771723783423</v>
      </c>
      <c r="FN25" s="22">
        <v>2.5556732195033516</v>
      </c>
      <c r="FO25" s="22">
        <v>0</v>
      </c>
      <c r="FP25" s="22">
        <v>2.5585091336148724</v>
      </c>
      <c r="FQ25" s="22">
        <v>2.7228316411499218</v>
      </c>
      <c r="FR25" s="22">
        <v>1.4463446979657741</v>
      </c>
      <c r="FS25" s="22">
        <v>1.689729470287368</v>
      </c>
      <c r="FT25" s="22">
        <v>0</v>
      </c>
      <c r="FU25" s="22">
        <v>1.0683488263280123</v>
      </c>
      <c r="FV25" s="22">
        <v>1.2568036328940033</v>
      </c>
      <c r="FW25" s="22">
        <v>0.27239528816772368</v>
      </c>
      <c r="FX25" s="22">
        <v>0.28379534317218147</v>
      </c>
      <c r="FY25" s="22">
        <v>0</v>
      </c>
      <c r="FZ25" s="22">
        <v>0</v>
      </c>
      <c r="GA25" s="22">
        <v>0</v>
      </c>
      <c r="GB25" s="22">
        <v>0</v>
      </c>
      <c r="GC25" s="22">
        <v>0</v>
      </c>
      <c r="GD25" s="22">
        <v>0</v>
      </c>
      <c r="GE25" s="22">
        <v>6.1470111719105089</v>
      </c>
      <c r="GF25" s="22">
        <v>6.932841202293675</v>
      </c>
      <c r="GG25" s="22">
        <v>5.3266272868524016</v>
      </c>
      <c r="GH25" s="22">
        <v>6.0345836176886216</v>
      </c>
      <c r="GI25" s="22">
        <v>0</v>
      </c>
      <c r="GJ25" s="22">
        <v>5.3756549739999926</v>
      </c>
      <c r="GK25" s="22">
        <v>6.0676003873911055</v>
      </c>
      <c r="GL25" s="22">
        <v>4.7390899700342493</v>
      </c>
      <c r="GM25" s="22">
        <v>5.3696062069548383</v>
      </c>
      <c r="GN25" s="22">
        <v>0</v>
      </c>
      <c r="GO25" s="22">
        <v>4.797404197851197</v>
      </c>
      <c r="GP25" s="22">
        <v>5.4141321503306648</v>
      </c>
      <c r="GQ25" s="22">
        <v>3.9992951278163074</v>
      </c>
      <c r="GR25" s="22">
        <v>4.5439629362462899</v>
      </c>
      <c r="GS25" s="22">
        <v>0</v>
      </c>
      <c r="GT25" s="22">
        <v>4.2356194422653068</v>
      </c>
      <c r="GU25" s="22">
        <v>4.7821104267500676</v>
      </c>
      <c r="GV25" s="22">
        <v>3.4474862709553942</v>
      </c>
      <c r="GW25" s="22">
        <v>3.925271121267079</v>
      </c>
      <c r="GX25" s="22">
        <v>0</v>
      </c>
      <c r="GY25" s="22">
        <v>3.6900406935136529</v>
      </c>
      <c r="GZ25" s="22">
        <v>3.9967338822681273</v>
      </c>
      <c r="HA25" s="22">
        <v>2.9112567088534149</v>
      </c>
      <c r="HB25" s="22">
        <v>3.327390683306271</v>
      </c>
      <c r="HC25" s="22">
        <v>0</v>
      </c>
      <c r="HD25" s="22">
        <v>3.1601916540320962</v>
      </c>
      <c r="HE25" s="22">
        <v>3.4101948322526416</v>
      </c>
      <c r="HF25" s="22">
        <v>2.5503317895371351</v>
      </c>
      <c r="HG25" s="22">
        <v>2.7499731347202667</v>
      </c>
      <c r="HH25" s="22">
        <v>0</v>
      </c>
      <c r="HI25" s="22">
        <v>2.6456937337067155</v>
      </c>
      <c r="HJ25" s="22">
        <v>2.8439928833003254</v>
      </c>
      <c r="HK25" s="22">
        <v>2.041525349980692</v>
      </c>
      <c r="HL25" s="22">
        <v>2.1926461974783669</v>
      </c>
      <c r="HM25" s="22">
        <v>0</v>
      </c>
      <c r="HN25" s="22">
        <v>2.1460974313051313</v>
      </c>
      <c r="HO25" s="22">
        <v>2.4619301846685797</v>
      </c>
      <c r="HP25" s="22">
        <v>1.5472959227576502</v>
      </c>
      <c r="HQ25" s="22">
        <v>1.8202560195757511</v>
      </c>
      <c r="HR25" s="22">
        <v>0</v>
      </c>
      <c r="HS25" s="22">
        <v>1.8125220285916706</v>
      </c>
      <c r="HT25" s="22">
        <v>1.9319734037278629</v>
      </c>
      <c r="HU25" s="22">
        <v>1.2198185755802424</v>
      </c>
      <c r="HV25" s="22">
        <v>1.2988234675770727</v>
      </c>
      <c r="HW25" s="22">
        <v>0</v>
      </c>
      <c r="HX25" s="22">
        <v>1.0261257058939994</v>
      </c>
      <c r="HY25" s="22">
        <v>1.0840759744257511</v>
      </c>
      <c r="HZ25" s="22">
        <v>0.44414844187633895</v>
      </c>
      <c r="IA25" s="22">
        <v>0.4686117590489865</v>
      </c>
      <c r="IB25" s="22">
        <v>0</v>
      </c>
      <c r="IC25" s="22">
        <v>0</v>
      </c>
      <c r="ID25" s="22">
        <v>0</v>
      </c>
      <c r="IE25" s="22">
        <v>0</v>
      </c>
      <c r="IF25" s="22">
        <v>0</v>
      </c>
      <c r="IG25" s="22">
        <v>0</v>
      </c>
      <c r="IH25" s="22">
        <v>0</v>
      </c>
      <c r="II25" s="22">
        <v>0</v>
      </c>
      <c r="IJ25" s="22">
        <v>0</v>
      </c>
      <c r="IK25" s="22">
        <v>0</v>
      </c>
      <c r="IL25" s="22">
        <v>0</v>
      </c>
      <c r="IM25" s="22">
        <v>7.4056283038938924</v>
      </c>
      <c r="IN25" s="22">
        <v>8.5390943555870376</v>
      </c>
      <c r="IO25" s="22">
        <v>11.797681928021509</v>
      </c>
      <c r="IP25" s="22">
        <v>13.209780011348794</v>
      </c>
      <c r="IQ25" s="22">
        <v>0</v>
      </c>
      <c r="IR25" s="22">
        <v>4.9979723132994369</v>
      </c>
      <c r="IS25" s="22">
        <v>6.1014044509642371</v>
      </c>
      <c r="IT25" s="22">
        <v>10.026650756576647</v>
      </c>
      <c r="IU25" s="22">
        <v>11.298097060675339</v>
      </c>
      <c r="IV25" s="22">
        <v>0</v>
      </c>
      <c r="IW25" s="22">
        <v>2.3775657929762097</v>
      </c>
      <c r="IX25" s="22">
        <v>3.2870754904986037</v>
      </c>
      <c r="IY25" s="22">
        <v>8.2921584777981217</v>
      </c>
      <c r="IZ25" s="22">
        <v>9.4153859806869029</v>
      </c>
      <c r="JA25" s="22">
        <v>0</v>
      </c>
      <c r="JB25" s="22">
        <v>0</v>
      </c>
      <c r="JC25" s="22">
        <v>0</v>
      </c>
      <c r="JD25" s="22">
        <v>6.4291186596695491</v>
      </c>
      <c r="JE25" s="22">
        <v>7.0794671351355243</v>
      </c>
      <c r="JF25" s="22">
        <v>0</v>
      </c>
      <c r="JG25" s="22">
        <v>0</v>
      </c>
      <c r="JH25" s="22">
        <v>0</v>
      </c>
      <c r="JI25" s="22">
        <v>4.2931740998574623</v>
      </c>
      <c r="JJ25" s="22">
        <v>4.7741453000795913</v>
      </c>
      <c r="JK25" s="22">
        <v>0</v>
      </c>
      <c r="JL25" s="22">
        <v>0</v>
      </c>
      <c r="JM25" s="22">
        <v>0</v>
      </c>
      <c r="JN25" s="22">
        <v>1.8565240331817543</v>
      </c>
      <c r="JO25" s="22">
        <v>2.3155081160797328</v>
      </c>
      <c r="JP25" s="22">
        <v>0</v>
      </c>
      <c r="JQ25" s="22">
        <v>0</v>
      </c>
      <c r="JR25" s="22">
        <v>0</v>
      </c>
      <c r="JS25" s="22">
        <v>0</v>
      </c>
      <c r="JT25" s="22">
        <v>0</v>
      </c>
      <c r="JU25" s="22">
        <v>0</v>
      </c>
      <c r="JV25" s="22">
        <v>0</v>
      </c>
      <c r="JW25" s="22">
        <v>0</v>
      </c>
      <c r="JX25" s="22">
        <v>0</v>
      </c>
      <c r="JY25" s="22">
        <v>0</v>
      </c>
      <c r="JZ25" s="22">
        <v>0</v>
      </c>
      <c r="KA25" s="22">
        <v>0</v>
      </c>
      <c r="KB25" s="22">
        <v>0</v>
      </c>
      <c r="KC25" s="22">
        <v>0</v>
      </c>
      <c r="KD25" s="22">
        <v>0</v>
      </c>
      <c r="KE25" s="22">
        <v>0</v>
      </c>
      <c r="KF25" s="22">
        <v>0</v>
      </c>
      <c r="KG25" s="22">
        <v>0</v>
      </c>
      <c r="KH25" s="22">
        <v>0</v>
      </c>
      <c r="KI25" s="22">
        <v>0</v>
      </c>
      <c r="KJ25" s="22">
        <v>0</v>
      </c>
      <c r="KK25" s="22">
        <v>0</v>
      </c>
      <c r="KL25" s="22">
        <v>0</v>
      </c>
      <c r="KM25" s="22">
        <v>0</v>
      </c>
      <c r="KN25" s="22">
        <v>0</v>
      </c>
      <c r="KO25" s="22">
        <v>0</v>
      </c>
      <c r="KP25" s="22">
        <v>0</v>
      </c>
      <c r="KQ25" s="22">
        <v>0</v>
      </c>
      <c r="KR25" s="22">
        <v>0</v>
      </c>
      <c r="KS25" s="22">
        <v>0</v>
      </c>
      <c r="KT25" s="22">
        <v>0</v>
      </c>
      <c r="KU25" s="22">
        <v>14.610115003659851</v>
      </c>
      <c r="KV25" s="22">
        <v>15.769893559071189</v>
      </c>
      <c r="KW25" s="22">
        <v>17.949011963919382</v>
      </c>
      <c r="KX25" s="22">
        <v>19.211116846119907</v>
      </c>
      <c r="KY25" s="22">
        <v>0</v>
      </c>
      <c r="KZ25" s="22">
        <v>12.926251342356245</v>
      </c>
      <c r="LA25" s="22">
        <v>14.130882732771974</v>
      </c>
      <c r="LB25" s="22">
        <v>16.361420600903703</v>
      </c>
      <c r="LC25" s="22">
        <v>17.683939523025604</v>
      </c>
      <c r="LD25" s="22">
        <v>0</v>
      </c>
      <c r="LE25" s="22">
        <v>11.260049207901043</v>
      </c>
      <c r="LF25" s="22">
        <v>12.346275574079506</v>
      </c>
      <c r="LG25" s="22">
        <v>14.753628159226572</v>
      </c>
      <c r="LH25" s="22">
        <v>15.980391013020643</v>
      </c>
      <c r="LI25" s="22">
        <v>0</v>
      </c>
      <c r="LJ25" s="22">
        <v>9.4726732895923913</v>
      </c>
      <c r="LK25" s="22">
        <v>10.592249135258895</v>
      </c>
      <c r="LL25" s="22">
        <v>13.173257246741759</v>
      </c>
      <c r="LM25" s="22">
        <v>14.298010076284406</v>
      </c>
      <c r="LN25" s="22">
        <v>0</v>
      </c>
      <c r="LO25" s="22">
        <v>7.7237345384607501</v>
      </c>
      <c r="LP25" s="22">
        <v>8.5517820509870575</v>
      </c>
      <c r="LQ25" s="22">
        <v>11.599826431028724</v>
      </c>
      <c r="LR25" s="22">
        <v>12.467238780257034</v>
      </c>
      <c r="LS25" s="22">
        <v>0</v>
      </c>
      <c r="LT25" s="22">
        <v>5.5659079891884264</v>
      </c>
      <c r="LU25" s="22">
        <v>6.3990286247671815</v>
      </c>
      <c r="LV25" s="22">
        <v>9.6038240301260078</v>
      </c>
      <c r="LW25" s="22">
        <v>10.507648122051265</v>
      </c>
      <c r="LX25" s="22">
        <v>0</v>
      </c>
      <c r="LY25" s="22">
        <v>3.4507423126620695</v>
      </c>
      <c r="LZ25" s="22">
        <v>3.9787032644141762</v>
      </c>
      <c r="MA25" s="22">
        <v>7.6697514455612845</v>
      </c>
      <c r="MB25" s="22">
        <v>8.4250662374996139</v>
      </c>
      <c r="MC25" s="22">
        <v>0</v>
      </c>
      <c r="MD25" s="22">
        <v>0.75454940387890856</v>
      </c>
      <c r="ME25" s="22">
        <v>1.1169992912241413</v>
      </c>
      <c r="MF25" s="22">
        <v>5.6382490295349381</v>
      </c>
      <c r="MG25" s="22">
        <v>6.1091357681908143</v>
      </c>
      <c r="MH25" s="22">
        <v>0</v>
      </c>
      <c r="MI25" s="22">
        <v>0</v>
      </c>
      <c r="MJ25" s="22">
        <v>0</v>
      </c>
      <c r="MK25" s="22">
        <v>3.2327682563271054</v>
      </c>
      <c r="ML25" s="22">
        <v>3.5583652225631757</v>
      </c>
      <c r="MM25" s="22">
        <v>0</v>
      </c>
      <c r="MN25" s="22">
        <v>0</v>
      </c>
      <c r="MO25" s="22">
        <v>0</v>
      </c>
      <c r="MP25" s="22">
        <v>0</v>
      </c>
      <c r="MQ25" s="22">
        <v>0</v>
      </c>
      <c r="MR25" s="22">
        <v>0</v>
      </c>
      <c r="MS25" s="22">
        <v>0</v>
      </c>
      <c r="MT25" s="22">
        <v>0</v>
      </c>
      <c r="MU25" s="22">
        <v>0</v>
      </c>
      <c r="MV25" s="22">
        <v>0</v>
      </c>
      <c r="MW25" s="22">
        <v>0</v>
      </c>
      <c r="MX25" s="22">
        <v>0</v>
      </c>
      <c r="MY25" s="22">
        <v>0</v>
      </c>
      <c r="MZ25" s="22">
        <v>0</v>
      </c>
      <c r="NA25" s="22">
        <v>0</v>
      </c>
      <c r="NB25" s="22">
        <v>0</v>
      </c>
      <c r="NC25" s="22">
        <v>4.3898619570465343</v>
      </c>
      <c r="ND25" s="22">
        <v>5.2703045527686356</v>
      </c>
      <c r="NE25" s="22">
        <v>9.0984855440850758</v>
      </c>
      <c r="NF25" s="22">
        <v>10.609145835897758</v>
      </c>
      <c r="NG25" s="22">
        <v>0</v>
      </c>
      <c r="NH25" s="22">
        <v>3.2481305645509768</v>
      </c>
      <c r="NI25" s="22">
        <v>4.0456846919254472</v>
      </c>
      <c r="NJ25" s="22">
        <v>7.7188818426361925</v>
      </c>
      <c r="NK25" s="22">
        <v>8.928284771361767</v>
      </c>
      <c r="NL25" s="22">
        <v>0</v>
      </c>
      <c r="NM25" s="22">
        <v>2.2005327499620231</v>
      </c>
      <c r="NN25" s="22">
        <v>2.8298107995250552</v>
      </c>
      <c r="NO25" s="22">
        <v>6.3508429077303559</v>
      </c>
      <c r="NP25" s="22">
        <v>7.3444504156607255</v>
      </c>
      <c r="NQ25" s="22">
        <v>0</v>
      </c>
      <c r="NR25" s="22">
        <v>1.0761509234965267</v>
      </c>
      <c r="NS25" s="22">
        <v>1.4598517431389695</v>
      </c>
      <c r="NT25" s="22">
        <v>5.0296587534980608</v>
      </c>
      <c r="NU25" s="22">
        <v>5.8215303565625787</v>
      </c>
      <c r="NV25" s="22">
        <v>0</v>
      </c>
      <c r="NW25" s="22">
        <v>0</v>
      </c>
      <c r="NX25" s="22">
        <v>8.4845589451941761E-2</v>
      </c>
      <c r="NY25" s="22">
        <v>3.7741019543594967</v>
      </c>
      <c r="NZ25" s="22">
        <v>4.3837296905130003</v>
      </c>
      <c r="OA25" s="22">
        <v>0</v>
      </c>
      <c r="OB25" s="22">
        <v>0</v>
      </c>
      <c r="OC25" s="22">
        <v>0</v>
      </c>
      <c r="OD25" s="22">
        <v>2.4969786901641498</v>
      </c>
      <c r="OE25" s="22">
        <v>2.9357037454902022</v>
      </c>
      <c r="OF25" s="22">
        <v>0</v>
      </c>
      <c r="OG25" s="22">
        <v>0</v>
      </c>
      <c r="OH25" s="22">
        <v>0</v>
      </c>
      <c r="OI25" s="22">
        <v>1.2998844471961373</v>
      </c>
      <c r="OJ25" s="22">
        <v>1.5941557462284801</v>
      </c>
      <c r="OK25" s="22">
        <v>0</v>
      </c>
      <c r="OL25" s="22">
        <v>0</v>
      </c>
      <c r="OM25" s="22">
        <v>0</v>
      </c>
      <c r="ON25" s="22">
        <v>0</v>
      </c>
      <c r="OO25" s="22">
        <v>0.240417258327801</v>
      </c>
      <c r="OP25" s="22">
        <v>0</v>
      </c>
      <c r="OQ25" s="22">
        <v>0</v>
      </c>
      <c r="OR25" s="22">
        <v>0</v>
      </c>
      <c r="OS25" s="22">
        <v>0</v>
      </c>
      <c r="OT25" s="22">
        <v>0</v>
      </c>
      <c r="OU25" s="22">
        <v>0</v>
      </c>
      <c r="OV25" s="22">
        <v>0</v>
      </c>
      <c r="OW25" s="22">
        <v>0</v>
      </c>
      <c r="OX25" s="22">
        <v>0</v>
      </c>
      <c r="OY25" s="22">
        <v>0</v>
      </c>
      <c r="OZ25" s="22">
        <v>0</v>
      </c>
      <c r="PA25" s="22">
        <v>0</v>
      </c>
      <c r="PB25" s="22">
        <v>0</v>
      </c>
      <c r="PC25" s="22">
        <v>0</v>
      </c>
      <c r="PD25" s="22">
        <v>0</v>
      </c>
      <c r="PE25" s="22">
        <v>0</v>
      </c>
      <c r="PF25" s="22">
        <v>0</v>
      </c>
      <c r="PG25" s="22">
        <v>0</v>
      </c>
      <c r="PH25" s="22">
        <v>0</v>
      </c>
      <c r="PI25" s="22">
        <v>0</v>
      </c>
      <c r="PJ25" s="22">
        <v>0</v>
      </c>
      <c r="PK25" s="22">
        <v>13.793510763358714</v>
      </c>
      <c r="PL25" s="22">
        <v>15.3935258755604</v>
      </c>
      <c r="PM25" s="22">
        <v>22.240821851983025</v>
      </c>
      <c r="PN25" s="22">
        <v>23.565866840477184</v>
      </c>
      <c r="PO25" s="22">
        <v>0</v>
      </c>
      <c r="PP25" s="22">
        <v>11.974997901045894</v>
      </c>
      <c r="PQ25" s="22">
        <v>13.391571598788026</v>
      </c>
      <c r="PR25" s="22">
        <v>19.322039564123855</v>
      </c>
      <c r="PS25" s="22">
        <v>21.074766854392198</v>
      </c>
      <c r="PT25" s="22">
        <v>0</v>
      </c>
      <c r="PU25" s="22">
        <v>10.116316521788793</v>
      </c>
      <c r="PV25" s="22">
        <v>11.330281531586934</v>
      </c>
      <c r="PW25" s="22">
        <v>17.16240611285987</v>
      </c>
      <c r="PX25" s="22">
        <v>18.828359529349388</v>
      </c>
      <c r="PY25" s="22">
        <v>0</v>
      </c>
      <c r="PZ25" s="22">
        <v>8.5018133449970694</v>
      </c>
      <c r="QA25" s="22">
        <v>9.5308268052898146</v>
      </c>
      <c r="QB25" s="22">
        <v>14.874135055568317</v>
      </c>
      <c r="QC25" s="22">
        <v>16.287031559843523</v>
      </c>
      <c r="QD25" s="22">
        <v>0</v>
      </c>
      <c r="QE25" s="22">
        <v>6.7470382530957096</v>
      </c>
      <c r="QF25" s="22">
        <v>7.7657230860480411</v>
      </c>
      <c r="QG25" s="22">
        <v>12.474227924982758</v>
      </c>
      <c r="QH25" s="22">
        <v>13.672040951668585</v>
      </c>
      <c r="QI25" s="22">
        <v>0</v>
      </c>
      <c r="QJ25" s="22">
        <v>5.2690583633547412</v>
      </c>
      <c r="QK25" s="22">
        <v>6.0892163614612569</v>
      </c>
      <c r="QL25" s="22">
        <v>10.14390493686207</v>
      </c>
      <c r="QM25" s="22">
        <v>11.126964761560155</v>
      </c>
      <c r="QN25" s="22">
        <v>0</v>
      </c>
      <c r="QO25" s="22">
        <v>3.845288177366939</v>
      </c>
      <c r="QP25" s="22">
        <v>4.4022994813688303</v>
      </c>
      <c r="QQ25" s="22">
        <v>8.1908968123108838</v>
      </c>
      <c r="QR25" s="22">
        <v>9.0560426473121538</v>
      </c>
      <c r="QS25" s="22">
        <v>0</v>
      </c>
      <c r="QT25" s="22">
        <v>2.4877239877821324</v>
      </c>
      <c r="QU25" s="22">
        <v>2.885481674280308</v>
      </c>
      <c r="QV25" s="22">
        <v>6.2609008351965665</v>
      </c>
      <c r="QW25" s="22">
        <v>6.8603810332560924</v>
      </c>
      <c r="QX25" s="22">
        <v>0</v>
      </c>
      <c r="QY25" s="22">
        <v>1.0799118995914649</v>
      </c>
      <c r="QZ25" s="22">
        <v>1.3327722634902088</v>
      </c>
      <c r="RA25" s="22">
        <v>4.4890307893613119</v>
      </c>
      <c r="RB25" s="22">
        <v>4.9213702810058439</v>
      </c>
      <c r="RC25" s="22">
        <v>0</v>
      </c>
      <c r="RD25" s="22">
        <v>0</v>
      </c>
      <c r="RE25" s="22">
        <v>0</v>
      </c>
      <c r="RF25" s="22">
        <v>1.1875514383888088</v>
      </c>
      <c r="RG25" s="22">
        <v>1.3451240401215607</v>
      </c>
      <c r="RH25" s="22">
        <v>0</v>
      </c>
      <c r="RI25" s="22">
        <v>0</v>
      </c>
      <c r="RJ25" s="22">
        <v>0</v>
      </c>
      <c r="RK25" s="22">
        <v>0</v>
      </c>
      <c r="RL25" s="22">
        <v>0</v>
      </c>
      <c r="RM25" s="22">
        <v>0</v>
      </c>
      <c r="RN25" s="22">
        <v>0</v>
      </c>
      <c r="RO25" s="22">
        <v>0</v>
      </c>
      <c r="RP25" s="22">
        <v>0</v>
      </c>
      <c r="RQ25" s="22">
        <v>0</v>
      </c>
      <c r="RR25" s="22">
        <v>0</v>
      </c>
      <c r="RS25" s="22">
        <v>15.675920381663861</v>
      </c>
      <c r="RT25" s="22">
        <v>17.357769652561945</v>
      </c>
      <c r="RU25" s="22">
        <v>18.099919246493936</v>
      </c>
      <c r="RV25" s="22">
        <v>19.737970518242534</v>
      </c>
      <c r="RW25" s="22">
        <v>0</v>
      </c>
      <c r="RX25" s="22">
        <v>13.500290472800716</v>
      </c>
      <c r="RY25" s="22">
        <v>15.050326909686589</v>
      </c>
      <c r="RZ25" s="22">
        <v>16.521550567379403</v>
      </c>
      <c r="SA25" s="22">
        <v>18.067237319322331</v>
      </c>
      <c r="SB25" s="22">
        <v>0</v>
      </c>
      <c r="SC25" s="22">
        <v>11.069721872647264</v>
      </c>
      <c r="SD25" s="22">
        <v>12.679314342409466</v>
      </c>
      <c r="SE25" s="22">
        <v>14.674528943411859</v>
      </c>
      <c r="SF25" s="22">
        <v>16.250697115478527</v>
      </c>
      <c r="SG25" s="22">
        <v>0</v>
      </c>
      <c r="SH25" s="22">
        <v>8.7015568845457167</v>
      </c>
      <c r="SI25" s="22">
        <v>9.9144970786324116</v>
      </c>
      <c r="SJ25" s="22">
        <v>13.027489865976474</v>
      </c>
      <c r="SK25" s="22">
        <v>14.292545940278522</v>
      </c>
      <c r="SL25" s="22">
        <v>0</v>
      </c>
      <c r="SM25" s="22">
        <v>5.9856449248932302</v>
      </c>
      <c r="SN25" s="22">
        <v>7.0021183499926698</v>
      </c>
      <c r="SO25" s="22">
        <v>11.07645333978105</v>
      </c>
      <c r="SP25" s="22">
        <v>12.381006789602834</v>
      </c>
      <c r="SQ25" s="22">
        <v>0</v>
      </c>
      <c r="SR25" s="22">
        <v>2.8436794488519772</v>
      </c>
      <c r="SS25" s="22">
        <v>3.4352803745064979</v>
      </c>
      <c r="ST25" s="22">
        <v>9.1792844070252411</v>
      </c>
      <c r="SU25" s="22">
        <v>10.149862390934816</v>
      </c>
      <c r="SV25" s="22">
        <v>0</v>
      </c>
      <c r="SW25" s="22">
        <v>0</v>
      </c>
      <c r="SX25" s="22">
        <v>0</v>
      </c>
      <c r="SY25" s="22">
        <v>6.8319475838336503</v>
      </c>
      <c r="SZ25" s="22">
        <v>7.8097536264125669</v>
      </c>
      <c r="TA25" s="22">
        <v>0</v>
      </c>
      <c r="TB25" s="22">
        <v>0</v>
      </c>
      <c r="TC25" s="22">
        <v>0</v>
      </c>
      <c r="TD25" s="22">
        <v>4.3513036911130083</v>
      </c>
      <c r="TE25" s="22">
        <v>5.1517510702629625</v>
      </c>
      <c r="TF25" s="22">
        <v>0</v>
      </c>
      <c r="TG25" s="22">
        <v>0</v>
      </c>
      <c r="TH25" s="22">
        <v>0</v>
      </c>
      <c r="TI25" s="22">
        <v>1.3288814762016417</v>
      </c>
      <c r="TJ25" s="22">
        <v>1.9397109743547265</v>
      </c>
      <c r="TK25" s="22">
        <v>0</v>
      </c>
      <c r="TL25" s="22">
        <v>0</v>
      </c>
      <c r="TM25" s="22">
        <v>0</v>
      </c>
      <c r="TN25" s="22">
        <v>0</v>
      </c>
      <c r="TO25" s="22">
        <v>0</v>
      </c>
      <c r="TP25" s="22">
        <v>0</v>
      </c>
      <c r="TQ25" s="22">
        <v>0</v>
      </c>
      <c r="TR25" s="22">
        <v>0</v>
      </c>
      <c r="TS25" s="22">
        <v>0</v>
      </c>
      <c r="TT25" s="22">
        <v>0</v>
      </c>
      <c r="TU25" s="22">
        <v>0</v>
      </c>
      <c r="TV25" s="22">
        <v>0</v>
      </c>
      <c r="TW25" s="22">
        <v>0</v>
      </c>
      <c r="TX25" s="22">
        <v>0</v>
      </c>
      <c r="TY25" s="22">
        <v>0</v>
      </c>
      <c r="TZ25" s="22">
        <v>0</v>
      </c>
      <c r="UA25" s="22">
        <v>19.878140974852435</v>
      </c>
      <c r="UB25" s="22">
        <v>21.420174005771763</v>
      </c>
      <c r="UC25" s="22">
        <v>22.136869303226515</v>
      </c>
      <c r="UD25" s="22">
        <v>23.475100220749162</v>
      </c>
      <c r="UE25" s="22">
        <v>0</v>
      </c>
      <c r="UF25" s="22">
        <v>18.306497271488006</v>
      </c>
      <c r="UG25" s="22">
        <v>19.786171976554119</v>
      </c>
      <c r="UH25" s="22">
        <v>20.73692762151855</v>
      </c>
      <c r="UI25" s="22">
        <v>22.208602588124794</v>
      </c>
      <c r="UJ25" s="22">
        <v>0</v>
      </c>
      <c r="UK25" s="22">
        <v>16.913492616789338</v>
      </c>
      <c r="UL25" s="22">
        <v>18.318703135267871</v>
      </c>
      <c r="UM25" s="22">
        <v>19.506262497620217</v>
      </c>
      <c r="UN25" s="22">
        <v>20.601422079396801</v>
      </c>
      <c r="UO25" s="22">
        <v>0</v>
      </c>
      <c r="UP25" s="22">
        <v>15.364364721792668</v>
      </c>
      <c r="UQ25" s="22">
        <v>16.680483449063065</v>
      </c>
      <c r="UR25" s="22">
        <v>17.948976332262124</v>
      </c>
      <c r="US25" s="22">
        <v>19.305372943548438</v>
      </c>
      <c r="UT25" s="22">
        <v>0</v>
      </c>
      <c r="UU25" s="22">
        <v>13.697703091078408</v>
      </c>
      <c r="UV25" s="22">
        <v>14.906259753325273</v>
      </c>
      <c r="UW25" s="22">
        <v>16.555682761260741</v>
      </c>
      <c r="UX25" s="22">
        <v>17.836537953037656</v>
      </c>
      <c r="UY25" s="22">
        <v>0</v>
      </c>
      <c r="UZ25" s="22">
        <v>11.905241809462755</v>
      </c>
      <c r="VA25" s="22">
        <v>12.978312323483857</v>
      </c>
      <c r="VB25" s="22">
        <v>15.013707989207614</v>
      </c>
      <c r="VC25" s="22">
        <v>16.203262100587928</v>
      </c>
      <c r="VD25" s="22">
        <v>0</v>
      </c>
      <c r="VE25" s="22">
        <v>10.14349088221234</v>
      </c>
      <c r="VF25" s="22">
        <v>10.934971502203146</v>
      </c>
      <c r="VG25" s="22">
        <v>13.330985061414324</v>
      </c>
      <c r="VH25" s="22">
        <v>14.417788285610541</v>
      </c>
      <c r="VI25" s="22">
        <v>0</v>
      </c>
      <c r="VJ25" s="22">
        <v>8.1187959342939688</v>
      </c>
      <c r="VK25" s="22">
        <v>8.7700154794596337</v>
      </c>
      <c r="VL25" s="22">
        <v>11.525359151265953</v>
      </c>
      <c r="VM25" s="22">
        <v>12.496141953445459</v>
      </c>
      <c r="VN25" s="22">
        <v>0</v>
      </c>
      <c r="VO25" s="22">
        <v>5.8310028761114188</v>
      </c>
      <c r="VP25" s="22">
        <v>6.3307843156591126</v>
      </c>
      <c r="VQ25" s="22">
        <v>9.76254793865224</v>
      </c>
      <c r="VR25" s="22">
        <v>10.454416936748109</v>
      </c>
      <c r="VS25" s="22">
        <v>0</v>
      </c>
      <c r="VT25" s="22">
        <v>0</v>
      </c>
      <c r="VU25" s="22">
        <v>0</v>
      </c>
      <c r="VV25" s="22">
        <v>5.2024071198226141</v>
      </c>
      <c r="VW25" s="22">
        <v>5.6153205789884977</v>
      </c>
      <c r="VX25" s="22">
        <v>0</v>
      </c>
      <c r="VY25" s="22">
        <v>0</v>
      </c>
      <c r="VZ25" s="22">
        <v>0</v>
      </c>
      <c r="WA25" s="22">
        <v>0</v>
      </c>
      <c r="WB25" s="22">
        <v>0</v>
      </c>
      <c r="WC25" s="22">
        <v>0</v>
      </c>
      <c r="WD25" s="22">
        <v>0</v>
      </c>
      <c r="WE25" s="22">
        <v>0</v>
      </c>
      <c r="WF25" s="22">
        <v>0</v>
      </c>
      <c r="WG25" s="22">
        <v>0</v>
      </c>
      <c r="WH25" s="22">
        <v>0</v>
      </c>
      <c r="WI25" s="22">
        <v>13.09602876070279</v>
      </c>
      <c r="WJ25" s="22">
        <v>14.598841642027018</v>
      </c>
      <c r="WK25" s="22">
        <v>16.070768182028047</v>
      </c>
      <c r="WL25" s="22">
        <v>17.615719055745618</v>
      </c>
      <c r="WM25" s="22">
        <v>0</v>
      </c>
      <c r="WN25" s="22">
        <v>11.163009013288351</v>
      </c>
      <c r="WO25" s="22">
        <v>12.518931174951673</v>
      </c>
      <c r="WP25" s="22">
        <v>14.41154556363866</v>
      </c>
      <c r="WQ25" s="22">
        <v>15.994633734308147</v>
      </c>
      <c r="WR25" s="22">
        <v>0</v>
      </c>
      <c r="WS25" s="22">
        <v>9.1207119090436883</v>
      </c>
      <c r="WT25" s="22">
        <v>10.316580615757189</v>
      </c>
      <c r="WU25" s="22">
        <v>12.790097790432011</v>
      </c>
      <c r="WV25" s="22">
        <v>14.092800736359875</v>
      </c>
      <c r="WW25" s="22">
        <v>0</v>
      </c>
      <c r="WX25" s="22">
        <v>6.8103559975966617</v>
      </c>
      <c r="WY25" s="22">
        <v>7.8284438079973668</v>
      </c>
      <c r="WZ25" s="22">
        <v>11.22669496107491</v>
      </c>
      <c r="XA25" s="22">
        <v>12.395765393206503</v>
      </c>
      <c r="XB25" s="22">
        <v>0</v>
      </c>
      <c r="XC25" s="22">
        <v>4.3133204479170217</v>
      </c>
      <c r="XD25" s="22">
        <v>5.1488152931103937</v>
      </c>
      <c r="XE25" s="22">
        <v>9.5609743806364929</v>
      </c>
      <c r="XF25" s="22">
        <v>10.586938380738131</v>
      </c>
      <c r="XG25" s="22">
        <v>0</v>
      </c>
      <c r="XH25" s="22">
        <v>1.3950777470908089</v>
      </c>
      <c r="XI25" s="22">
        <v>2.2190901813925445</v>
      </c>
      <c r="XJ25" s="22">
        <v>7.6606486481889853</v>
      </c>
      <c r="XK25" s="22">
        <v>8.506220819762973</v>
      </c>
      <c r="XL25" s="22">
        <v>0</v>
      </c>
      <c r="XM25" s="22">
        <v>0</v>
      </c>
      <c r="XN25" s="22">
        <v>0</v>
      </c>
      <c r="XO25" s="22">
        <v>5.6549502246802783</v>
      </c>
      <c r="XP25" s="22">
        <v>6.3407342373213984</v>
      </c>
      <c r="XQ25" s="22">
        <v>0</v>
      </c>
      <c r="XR25" s="22">
        <v>0</v>
      </c>
      <c r="XS25" s="22">
        <v>0</v>
      </c>
      <c r="XT25" s="22">
        <v>3.3792931064662275</v>
      </c>
      <c r="XU25" s="22">
        <v>4.0654148815728872</v>
      </c>
      <c r="XV25" s="22">
        <v>0</v>
      </c>
      <c r="XW25" s="22">
        <v>0</v>
      </c>
      <c r="XX25" s="22">
        <v>0</v>
      </c>
      <c r="XY25" s="22">
        <v>0.45676252763296843</v>
      </c>
      <c r="XZ25" s="22">
        <v>0.9674468759908379</v>
      </c>
      <c r="YA25" s="22">
        <v>0</v>
      </c>
      <c r="YB25" s="22">
        <v>0</v>
      </c>
      <c r="YC25" s="22">
        <v>0</v>
      </c>
      <c r="YD25" s="22">
        <v>0</v>
      </c>
      <c r="YE25" s="22">
        <v>0</v>
      </c>
      <c r="YF25" s="22">
        <v>0</v>
      </c>
      <c r="YG25" s="22">
        <v>0</v>
      </c>
      <c r="YH25" s="22">
        <v>0</v>
      </c>
      <c r="YI25" s="22">
        <v>0</v>
      </c>
      <c r="YJ25" s="22">
        <v>0</v>
      </c>
      <c r="YK25" s="22">
        <v>0</v>
      </c>
      <c r="YL25" s="22">
        <v>0</v>
      </c>
      <c r="YM25" s="22">
        <v>0</v>
      </c>
      <c r="YN25" s="22">
        <v>0</v>
      </c>
      <c r="YO25" s="22">
        <v>0</v>
      </c>
      <c r="YP25" s="22">
        <v>0</v>
      </c>
      <c r="YQ25" s="22">
        <v>18.116349662855136</v>
      </c>
      <c r="YR25" s="22">
        <v>19.625632514770626</v>
      </c>
      <c r="YS25" s="22">
        <v>20.891929162023946</v>
      </c>
      <c r="YT25" s="22">
        <v>22.264434498684452</v>
      </c>
      <c r="YU25" s="22">
        <v>0</v>
      </c>
      <c r="YV25" s="22">
        <v>16.711887783870111</v>
      </c>
      <c r="YW25" s="22">
        <v>17.987336272442437</v>
      </c>
      <c r="YX25" s="22">
        <v>19.608205384583727</v>
      </c>
      <c r="YY25" s="22">
        <v>20.938132147665126</v>
      </c>
      <c r="YZ25" s="22">
        <v>0</v>
      </c>
      <c r="ZA25" s="22">
        <v>15.178813691330216</v>
      </c>
      <c r="ZB25" s="22">
        <v>16.519651169399282</v>
      </c>
      <c r="ZC25" s="22">
        <v>18.334300462363938</v>
      </c>
      <c r="ZD25" s="22">
        <v>19.606883261719336</v>
      </c>
      <c r="ZE25" s="22">
        <v>0</v>
      </c>
      <c r="ZF25" s="22">
        <v>13.670975121103135</v>
      </c>
      <c r="ZG25" s="22">
        <v>14.906169938313994</v>
      </c>
      <c r="ZH25" s="22">
        <v>16.8891415325323</v>
      </c>
      <c r="ZI25" s="22">
        <v>18.087560043875094</v>
      </c>
      <c r="ZJ25" s="22">
        <v>0</v>
      </c>
      <c r="ZK25" s="22">
        <v>12.048150742139853</v>
      </c>
      <c r="ZL25" s="22">
        <v>13.324443622208063</v>
      </c>
      <c r="ZM25" s="22">
        <v>15.470183398986618</v>
      </c>
      <c r="ZN25" s="22">
        <v>16.397996302367257</v>
      </c>
      <c r="ZO25" s="22">
        <v>0</v>
      </c>
      <c r="ZP25" s="22">
        <v>10.471803746834839</v>
      </c>
      <c r="ZQ25" s="22">
        <v>11.466240547087354</v>
      </c>
      <c r="ZR25" s="22">
        <v>13.736909918697805</v>
      </c>
      <c r="ZS25" s="22">
        <v>14.740158815455709</v>
      </c>
      <c r="ZT25" s="22">
        <v>0</v>
      </c>
      <c r="ZU25" s="22">
        <v>8.8034635125195919</v>
      </c>
      <c r="ZV25" s="22">
        <v>9.6626587421973245</v>
      </c>
      <c r="ZW25" s="22">
        <v>12.060397800298473</v>
      </c>
      <c r="ZX25" s="22">
        <v>13.263200585585194</v>
      </c>
      <c r="ZY25" s="22">
        <v>0</v>
      </c>
      <c r="ZZ25" s="22">
        <v>6.9028512251969882</v>
      </c>
      <c r="AAA25" s="22">
        <v>7.4733560500880731</v>
      </c>
      <c r="AAB25" s="22">
        <v>10.425166875891755</v>
      </c>
      <c r="AAC25" s="22">
        <v>11.3553605494998</v>
      </c>
      <c r="AAD25" s="22">
        <v>0</v>
      </c>
      <c r="AAE25" s="22">
        <v>4.6439125801974077</v>
      </c>
      <c r="AAF25" s="22">
        <v>5.3577986696977069</v>
      </c>
      <c r="AAG25" s="22">
        <v>8.5688700895638377</v>
      </c>
      <c r="AAH25" s="22">
        <v>9.3500383298078003</v>
      </c>
      <c r="AAI25" s="22">
        <v>0</v>
      </c>
      <c r="AAJ25" s="22">
        <v>0</v>
      </c>
      <c r="AAK25" s="22">
        <v>0</v>
      </c>
      <c r="AAL25" s="22">
        <v>4.3897696172974738</v>
      </c>
      <c r="AAM25" s="22">
        <v>4.7530846104088713</v>
      </c>
      <c r="AAN25" s="22">
        <v>0</v>
      </c>
      <c r="AAO25" s="22">
        <v>0</v>
      </c>
      <c r="AAP25" s="22">
        <v>0</v>
      </c>
      <c r="AAQ25" s="22">
        <v>0</v>
      </c>
      <c r="AAR25" s="22">
        <v>0</v>
      </c>
      <c r="AAS25" s="22">
        <v>0</v>
      </c>
      <c r="AAT25" s="22">
        <v>0</v>
      </c>
      <c r="AAU25" s="22">
        <v>0</v>
      </c>
      <c r="AAV25" s="22">
        <v>0</v>
      </c>
      <c r="AAW25" s="22">
        <v>0</v>
      </c>
      <c r="AAX25" s="22">
        <v>0</v>
      </c>
      <c r="AAY25" s="22">
        <v>9.1505505432211063</v>
      </c>
      <c r="AAZ25" s="22">
        <v>10.35646571656833</v>
      </c>
      <c r="ABA25" s="22">
        <v>7.1643290983918178</v>
      </c>
      <c r="ABB25" s="22">
        <v>7.9934287615480164</v>
      </c>
      <c r="ABC25" s="22">
        <v>0</v>
      </c>
      <c r="ABD25" s="22">
        <v>8.232810119055749</v>
      </c>
      <c r="ABE25" s="22">
        <v>9.1122377840662718</v>
      </c>
      <c r="ABF25" s="22">
        <v>6.3353512661330731</v>
      </c>
      <c r="ABG25" s="22">
        <v>7.0740790103208555</v>
      </c>
      <c r="ABH25" s="22">
        <v>0</v>
      </c>
      <c r="ABI25" s="22">
        <v>7.3615845399569464</v>
      </c>
      <c r="ABJ25" s="22">
        <v>8.1512173632658254</v>
      </c>
      <c r="ABK25" s="22">
        <v>5.5444006700454223</v>
      </c>
      <c r="ABL25" s="22">
        <v>6.1975785081207793</v>
      </c>
      <c r="ABM25" s="22">
        <v>0</v>
      </c>
      <c r="ABN25" s="22">
        <v>6.5333267618068813</v>
      </c>
      <c r="ABO25" s="22">
        <v>7.2374927277312686</v>
      </c>
      <c r="ABP25" s="22">
        <v>4.7885834893554033</v>
      </c>
      <c r="ABQ25" s="22">
        <v>5.3613100531319722</v>
      </c>
      <c r="ABR25" s="22">
        <v>0</v>
      </c>
      <c r="ABS25" s="22">
        <v>5.7445799774216075</v>
      </c>
      <c r="ABT25" s="22">
        <v>6.368157602016943</v>
      </c>
      <c r="ABU25" s="22">
        <v>4.2339008161386191</v>
      </c>
      <c r="ABV25" s="22">
        <v>4.7434997035223052</v>
      </c>
      <c r="ABW25" s="22">
        <v>0</v>
      </c>
      <c r="ABX25" s="22">
        <v>5.1664785857125066</v>
      </c>
      <c r="ABY25" s="22">
        <v>5.7255363621699287</v>
      </c>
      <c r="ABZ25" s="22">
        <v>3.6982835954981002</v>
      </c>
      <c r="ACA25" s="22">
        <v>4.1493056676344011</v>
      </c>
      <c r="ACB25" s="22">
        <v>0</v>
      </c>
      <c r="ACC25" s="22">
        <v>4.6095090215812622</v>
      </c>
      <c r="ACD25" s="22">
        <v>4.9294725974728681</v>
      </c>
      <c r="ACE25" s="22">
        <v>3.1810360220847724</v>
      </c>
      <c r="ACF25" s="22">
        <v>3.5777840648938164</v>
      </c>
      <c r="ACG25" s="22">
        <v>0</v>
      </c>
      <c r="ACH25" s="22">
        <v>3.9098235947932212</v>
      </c>
      <c r="ACI25" s="22">
        <v>4.3426547512169362</v>
      </c>
      <c r="ACJ25" s="22">
        <v>2.6810589478851563</v>
      </c>
      <c r="ACK25" s="22">
        <v>3.0280318505142834</v>
      </c>
      <c r="ACL25" s="22">
        <v>0</v>
      </c>
      <c r="ACM25" s="22">
        <v>3.3972245704641821</v>
      </c>
      <c r="ACN25" s="22">
        <v>3.7790162493371788</v>
      </c>
      <c r="ACO25" s="22">
        <v>2.1975331536754275</v>
      </c>
      <c r="ACP25" s="22">
        <v>2.4991898771411956</v>
      </c>
      <c r="ACQ25" s="22">
        <v>0</v>
      </c>
      <c r="ACR25" s="22">
        <v>2.574176089058716</v>
      </c>
      <c r="ACS25" s="22">
        <v>2.7175365579913393</v>
      </c>
      <c r="ACT25" s="22">
        <v>1.4214780589915716</v>
      </c>
      <c r="ACU25" s="22">
        <v>1.5010084009534046</v>
      </c>
      <c r="ACV25" s="22">
        <v>0</v>
      </c>
      <c r="ACW25" s="22">
        <v>1.0745420929827454</v>
      </c>
      <c r="ACX25" s="22">
        <v>1.116378913135303</v>
      </c>
      <c r="ACY25" s="22">
        <v>0.13428434144484672</v>
      </c>
      <c r="ACZ25" s="22">
        <v>0.13938987277817722</v>
      </c>
      <c r="ADA25" s="22">
        <v>0</v>
      </c>
      <c r="ADB25" s="22">
        <v>0</v>
      </c>
      <c r="ADC25" s="22">
        <v>0</v>
      </c>
      <c r="ADD25" s="22">
        <v>0</v>
      </c>
      <c r="ADE25" s="22">
        <v>0</v>
      </c>
      <c r="ADF25" s="22">
        <v>0</v>
      </c>
      <c r="ADG25" s="22">
        <v>6.0675304646029788</v>
      </c>
      <c r="ADH25" s="22">
        <v>6.989193942820668</v>
      </c>
      <c r="ADI25" s="22">
        <v>5.3556677849242806</v>
      </c>
      <c r="ADJ25" s="22">
        <v>6.017007544480121</v>
      </c>
      <c r="ADK25" s="22">
        <v>0</v>
      </c>
      <c r="ADL25" s="22">
        <v>5.4609612301770696</v>
      </c>
      <c r="ADM25" s="22">
        <v>6.1085771687140644</v>
      </c>
      <c r="ADN25" s="22">
        <v>4.5924114494714816</v>
      </c>
      <c r="ADO25" s="22">
        <v>5.1707079447046951</v>
      </c>
      <c r="ADP25" s="22">
        <v>0</v>
      </c>
      <c r="ADQ25" s="22">
        <v>4.7002905669452977</v>
      </c>
      <c r="ADR25" s="22">
        <v>5.2674809672276224</v>
      </c>
      <c r="ADS25" s="22">
        <v>4.0315268794968198</v>
      </c>
      <c r="ADT25" s="22">
        <v>4.5450063892138788</v>
      </c>
      <c r="ADU25" s="22">
        <v>0</v>
      </c>
      <c r="ADV25" s="22">
        <v>4.141697867986692</v>
      </c>
      <c r="ADW25" s="22">
        <v>4.64586568335557</v>
      </c>
      <c r="ADX25" s="22">
        <v>3.4892026900819246</v>
      </c>
      <c r="ADY25" s="22">
        <v>3.7633922653272394</v>
      </c>
      <c r="ADZ25" s="22">
        <v>0</v>
      </c>
      <c r="AEA25" s="22">
        <v>3.6019664998911867</v>
      </c>
      <c r="AEB25" s="22">
        <v>4.0475980918621879</v>
      </c>
      <c r="AEC25" s="22">
        <v>2.8021479690366706</v>
      </c>
      <c r="AED25" s="22">
        <v>3.1877981835583196</v>
      </c>
      <c r="AEE25" s="22">
        <v>0</v>
      </c>
      <c r="AEF25" s="22">
        <v>3.0801915172020533</v>
      </c>
      <c r="AEG25" s="22">
        <v>3.2996213865649975</v>
      </c>
      <c r="AEH25" s="22">
        <v>2.456817854032634</v>
      </c>
      <c r="AEI25" s="22">
        <v>2.6332620088114918</v>
      </c>
      <c r="AEJ25" s="22">
        <v>0</v>
      </c>
      <c r="AEK25" s="22">
        <v>2.5755455618801801</v>
      </c>
      <c r="AEL25" s="22">
        <v>2.750019765504065</v>
      </c>
      <c r="AEM25" s="22">
        <v>1.9649574859563597</v>
      </c>
      <c r="AEN25" s="22">
        <v>2.0989787007385474</v>
      </c>
      <c r="AEO25" s="22">
        <v>0</v>
      </c>
      <c r="AEP25" s="22">
        <v>2.0871004791908678</v>
      </c>
      <c r="AEQ25" s="22">
        <v>2.3838579486609883</v>
      </c>
      <c r="AER25" s="22">
        <v>1.4882980533374737</v>
      </c>
      <c r="AES25" s="22">
        <v>1.7453150169025955</v>
      </c>
      <c r="AET25" s="22">
        <v>0</v>
      </c>
      <c r="AEU25" s="22">
        <v>1.6140794669945249</v>
      </c>
      <c r="AEV25" s="22">
        <v>1.8701682872219678</v>
      </c>
      <c r="AEW25" s="22">
        <v>1.1747701219247877</v>
      </c>
      <c r="AEX25" s="22">
        <v>1.2454091015319055</v>
      </c>
      <c r="AEY25" s="22">
        <v>0</v>
      </c>
      <c r="AEZ25" s="22">
        <v>0.85516119403628821</v>
      </c>
      <c r="AFA25" s="22">
        <v>1.0510931706150588</v>
      </c>
      <c r="AFB25" s="22">
        <v>0.42823140698607748</v>
      </c>
      <c r="AFC25" s="22">
        <v>0.45031583965380384</v>
      </c>
      <c r="AFD25" s="22">
        <v>0</v>
      </c>
      <c r="AFE25" s="22">
        <v>0</v>
      </c>
      <c r="AFF25" s="22">
        <v>0</v>
      </c>
      <c r="AFG25" s="22">
        <v>0</v>
      </c>
      <c r="AFH25" s="22">
        <v>0</v>
      </c>
      <c r="AFI25" s="22">
        <v>0</v>
      </c>
      <c r="AFJ25" s="22">
        <v>0</v>
      </c>
      <c r="AFK25" s="22">
        <v>0</v>
      </c>
      <c r="AFL25" s="22">
        <v>0</v>
      </c>
      <c r="AFM25" s="22">
        <v>0</v>
      </c>
    </row>
    <row r="26" spans="1:845">
      <c r="A26" s="22" t="s">
        <v>113</v>
      </c>
      <c r="B26">
        <f>FixedParams!$B$9</f>
        <v>13.8188508</v>
      </c>
      <c r="C26" s="22">
        <f>Sectors!$AG$15-C25-C27</f>
        <v>4.9098497733936934</v>
      </c>
      <c r="D26" s="22">
        <f>Sectors!$AZ$15-D25-D27</f>
        <v>5.185380156006703</v>
      </c>
      <c r="F26" s="22">
        <v>13.8188508</v>
      </c>
      <c r="G26" s="22">
        <v>4.9098316847168277</v>
      </c>
      <c r="H26" s="22">
        <v>5.185436647784865</v>
      </c>
      <c r="I26" s="22">
        <v>6.3916793599284372</v>
      </c>
      <c r="J26" s="22">
        <v>6.7316092173672608</v>
      </c>
      <c r="K26" s="22">
        <v>13.8188508</v>
      </c>
      <c r="L26" s="22">
        <v>5.5233872183563317</v>
      </c>
      <c r="M26" s="22">
        <v>5.8575193394469363</v>
      </c>
      <c r="N26" s="22">
        <v>7.0102815272570069</v>
      </c>
      <c r="O26" s="22">
        <v>7.4125100910559478</v>
      </c>
      <c r="P26" s="22">
        <v>13.8188508</v>
      </c>
      <c r="Q26" s="22">
        <v>6.1377998160582727</v>
      </c>
      <c r="R26" s="22">
        <v>6.5281919300331417</v>
      </c>
      <c r="S26" s="22">
        <v>7.5124743591892873</v>
      </c>
      <c r="T26" s="22">
        <v>7.9536501558616397</v>
      </c>
      <c r="U26" s="22">
        <v>13.8188508</v>
      </c>
      <c r="V26" s="22">
        <v>6.6236135600186969</v>
      </c>
      <c r="W26" s="22">
        <v>7.0520927028153402</v>
      </c>
      <c r="X26" s="22">
        <v>8.0196184064280889</v>
      </c>
      <c r="Y26" s="22">
        <v>8.497509111401591</v>
      </c>
      <c r="Z26" s="22">
        <v>13.8188508</v>
      </c>
      <c r="AA26" s="22">
        <v>7.2378522764141131</v>
      </c>
      <c r="AB26" s="22">
        <v>7.7163209610657653</v>
      </c>
      <c r="AC26" s="22">
        <v>8.5291269283670275</v>
      </c>
      <c r="AD26" s="22">
        <v>9.1704158994268745</v>
      </c>
      <c r="AE26" s="22">
        <v>13.8188508</v>
      </c>
      <c r="AF26" s="22">
        <v>7.7236762570851241</v>
      </c>
      <c r="AG26" s="22">
        <v>8.2327567066318927</v>
      </c>
      <c r="AH26" s="22">
        <v>9.0385037729017341</v>
      </c>
      <c r="AI26" s="22">
        <v>9.717303076220885</v>
      </c>
      <c r="AJ26" s="22">
        <v>13.8188508</v>
      </c>
      <c r="AK26" s="22">
        <v>8.0481169622692619</v>
      </c>
      <c r="AL26" s="22">
        <v>8.568222412449753</v>
      </c>
      <c r="AM26" s="22">
        <v>9.5499613531508842</v>
      </c>
      <c r="AN26" s="22">
        <v>10.247427336537299</v>
      </c>
      <c r="AO26" s="22">
        <v>13.8188508</v>
      </c>
      <c r="AP26" s="22">
        <v>8.0988223330540592</v>
      </c>
      <c r="AQ26" s="22">
        <v>8.5766556352800514</v>
      </c>
      <c r="AR26" s="22">
        <v>10.059509894550011</v>
      </c>
      <c r="AS26" s="22">
        <v>10.639213124772461</v>
      </c>
      <c r="AT26" s="22">
        <v>13.8188508</v>
      </c>
      <c r="AU26" s="22">
        <v>8.1490004794119599</v>
      </c>
      <c r="AV26" s="22">
        <v>8.7202350381103031</v>
      </c>
      <c r="AW26" s="22">
        <v>10.567206697589018</v>
      </c>
      <c r="AX26" s="22">
        <v>11.160236594045966</v>
      </c>
      <c r="AY26" s="22">
        <v>13.8188508</v>
      </c>
      <c r="AZ26" s="22">
        <v>8.2477509435761291</v>
      </c>
      <c r="BA26" s="22">
        <v>8.7345135489169046</v>
      </c>
      <c r="BB26" s="22">
        <v>10.693860215159798</v>
      </c>
      <c r="BC26" s="22">
        <v>11.327382621596456</v>
      </c>
      <c r="BD26" s="22">
        <v>13.8188508</v>
      </c>
      <c r="BE26" s="22">
        <v>8.4403172076674409</v>
      </c>
      <c r="BF26" s="22">
        <v>8.7570378947265439</v>
      </c>
      <c r="BG26" s="22">
        <v>10.92870496103912</v>
      </c>
      <c r="BH26" s="22">
        <v>11.340304894939564</v>
      </c>
      <c r="BI26" s="22">
        <v>13.8188508</v>
      </c>
      <c r="BJ26" s="22">
        <v>8.6277032006365992</v>
      </c>
      <c r="BK26" s="22">
        <v>8.772261019962734</v>
      </c>
      <c r="BL26" s="22">
        <v>11.16121793959622</v>
      </c>
      <c r="BM26" s="22">
        <v>11.349107359596484</v>
      </c>
      <c r="BN26" s="22">
        <v>13.8188508</v>
      </c>
      <c r="BO26" s="22">
        <v>7.0351080248238711</v>
      </c>
      <c r="BP26" s="22">
        <v>7.4685510965730835</v>
      </c>
      <c r="BQ26" s="22">
        <v>7.6960299094194227</v>
      </c>
      <c r="BR26" s="22">
        <v>7.9721045534177319</v>
      </c>
      <c r="BS26" s="22">
        <v>13.8188508</v>
      </c>
      <c r="BT26" s="22">
        <v>7.668184447595837</v>
      </c>
      <c r="BU26" s="22">
        <v>8.02065868167508</v>
      </c>
      <c r="BV26" s="22">
        <v>8.2154393385618842</v>
      </c>
      <c r="BW26" s="22">
        <v>8.5279046383006172</v>
      </c>
      <c r="BX26" s="22">
        <v>13.8188508</v>
      </c>
      <c r="BY26" s="22">
        <v>8.1821195249196705</v>
      </c>
      <c r="BZ26" s="22">
        <v>8.5715217086840436</v>
      </c>
      <c r="CA26" s="22">
        <v>8.7390258849951117</v>
      </c>
      <c r="CB26" s="22">
        <v>9.0858026797349858</v>
      </c>
      <c r="CC26" s="22">
        <v>13.8188508</v>
      </c>
      <c r="CD26" s="22">
        <v>8.7044988701097026</v>
      </c>
      <c r="CE26" s="22">
        <v>9.1184421312737207</v>
      </c>
      <c r="CF26" s="22">
        <v>9.2757318517237017</v>
      </c>
      <c r="CG26" s="22">
        <v>9.6581430993042225</v>
      </c>
      <c r="CH26" s="22">
        <v>13.8188508</v>
      </c>
      <c r="CI26" s="22">
        <v>9.2250112731443998</v>
      </c>
      <c r="CJ26" s="22">
        <v>9.6822615969743886</v>
      </c>
      <c r="CK26" s="22">
        <v>9.6922980461602535</v>
      </c>
      <c r="CL26" s="22">
        <v>10.227470562321189</v>
      </c>
      <c r="CM26" s="22">
        <v>13.8188508</v>
      </c>
      <c r="CN26" s="22">
        <v>9.7492042947189397</v>
      </c>
      <c r="CO26" s="22">
        <v>10.235332149932333</v>
      </c>
      <c r="CP26" s="22">
        <v>10.237498370623005</v>
      </c>
      <c r="CQ26" s="22">
        <v>10.80427179948699</v>
      </c>
      <c r="CR26" s="22">
        <v>13.8188508</v>
      </c>
      <c r="CS26" s="22">
        <v>10.155869293841228</v>
      </c>
      <c r="CT26" s="22">
        <v>10.793627065717036</v>
      </c>
      <c r="CU26" s="22">
        <v>10.787488712923706</v>
      </c>
      <c r="CV26" s="22">
        <v>11.249937534280862</v>
      </c>
      <c r="CW26" s="22">
        <v>13.8188508</v>
      </c>
      <c r="CX26" s="22">
        <v>10.684110545599621</v>
      </c>
      <c r="CY26" s="22">
        <v>11.342182554604266</v>
      </c>
      <c r="CZ26" s="22">
        <v>11.209983382036187</v>
      </c>
      <c r="DA26" s="22">
        <v>11.814864411204473</v>
      </c>
      <c r="DB26" s="22">
        <v>13.8188508</v>
      </c>
      <c r="DC26" s="22">
        <v>11.082503053540368</v>
      </c>
      <c r="DD26" s="22">
        <v>11.739238275285974</v>
      </c>
      <c r="DE26" s="22">
        <v>11.632781145869503</v>
      </c>
      <c r="DF26" s="22">
        <v>12.247450659465699</v>
      </c>
      <c r="DG26" s="22">
        <v>13.8188508</v>
      </c>
      <c r="DH26" s="22">
        <v>11.971944273732802</v>
      </c>
      <c r="DI26" s="22">
        <v>12.498148445235881</v>
      </c>
      <c r="DJ26" s="22">
        <v>12.602229028624084</v>
      </c>
      <c r="DK26" s="22">
        <v>13.224974443170645</v>
      </c>
      <c r="DL26" s="22">
        <v>13.8188508</v>
      </c>
      <c r="DM26" s="22">
        <v>12.228629650590122</v>
      </c>
      <c r="DN26" s="22">
        <v>12.506279858272638</v>
      </c>
      <c r="DO26" s="22">
        <v>13.38153806317489</v>
      </c>
      <c r="DP26" s="22">
        <v>13.813002860388803</v>
      </c>
      <c r="DQ26" s="22">
        <v>13.8188508</v>
      </c>
      <c r="DR26" s="22">
        <v>12.486446774058994</v>
      </c>
      <c r="DS26" s="22">
        <v>12.644546772761167</v>
      </c>
      <c r="DT26" s="22">
        <v>13.659272680053764</v>
      </c>
      <c r="DU26" s="22">
        <v>13.816872643604107</v>
      </c>
      <c r="DV26" s="22">
        <v>13.8188508</v>
      </c>
      <c r="DW26" s="22">
        <v>4.8798573570863901</v>
      </c>
      <c r="DX26" s="22">
        <v>5.1930714149237858</v>
      </c>
      <c r="DY26" s="22">
        <v>6.6454741375524833</v>
      </c>
      <c r="DZ26" s="22">
        <v>7.1413412533118041</v>
      </c>
      <c r="EA26" s="22">
        <v>13.8188508</v>
      </c>
      <c r="EB26" s="22">
        <v>5.5987381071063638</v>
      </c>
      <c r="EC26" s="22">
        <v>5.8280381767320755</v>
      </c>
      <c r="ED26" s="22">
        <v>7.236219704237417</v>
      </c>
      <c r="EE26" s="22">
        <v>7.7733451175832222</v>
      </c>
      <c r="EF26" s="22">
        <v>13.8188508</v>
      </c>
      <c r="EG26" s="22">
        <v>6.1791697985957086</v>
      </c>
      <c r="EH26" s="22">
        <v>6.5979047347800126</v>
      </c>
      <c r="EI26" s="22">
        <v>7.6929471869921358</v>
      </c>
      <c r="EJ26" s="22">
        <v>8.2495993894308981</v>
      </c>
      <c r="EK26" s="22">
        <v>13.8188508</v>
      </c>
      <c r="EL26" s="22">
        <v>6.627250926586985</v>
      </c>
      <c r="EM26" s="22">
        <v>7.0675112999551786</v>
      </c>
      <c r="EN26" s="22">
        <v>8.2760866348196132</v>
      </c>
      <c r="EO26" s="22">
        <v>8.8633896241169197</v>
      </c>
      <c r="EP26" s="22">
        <v>13.8188508</v>
      </c>
      <c r="EQ26" s="22">
        <v>7.1994079815461944</v>
      </c>
      <c r="ER26" s="22">
        <v>7.6717450033363228</v>
      </c>
      <c r="ES26" s="22">
        <v>8.7280089655386774</v>
      </c>
      <c r="ET26" s="22">
        <v>9.3248639551512831</v>
      </c>
      <c r="EU26" s="22">
        <v>13.8188508</v>
      </c>
      <c r="EV26" s="22">
        <v>7.642186479945039</v>
      </c>
      <c r="EW26" s="22">
        <v>8.265630226507195</v>
      </c>
      <c r="EX26" s="22">
        <v>9.1779784244727232</v>
      </c>
      <c r="EY26" s="22">
        <v>9.7796101476697537</v>
      </c>
      <c r="EZ26" s="22">
        <v>13.8188508</v>
      </c>
      <c r="FA26" s="22">
        <v>8.2068317968142672</v>
      </c>
      <c r="FB26" s="22">
        <v>8.7125984708238242</v>
      </c>
      <c r="FC26" s="22">
        <v>9.6261521941682133</v>
      </c>
      <c r="FD26" s="22">
        <v>10.367028315541482</v>
      </c>
      <c r="FE26" s="22">
        <v>13.8188508</v>
      </c>
      <c r="FF26" s="22">
        <v>8.6444597545248563</v>
      </c>
      <c r="FG26" s="22">
        <v>9.1528045894842016</v>
      </c>
      <c r="FH26" s="22">
        <v>10.072205878201355</v>
      </c>
      <c r="FI26" s="22">
        <v>10.668669844981643</v>
      </c>
      <c r="FJ26" s="22">
        <v>13.8188508</v>
      </c>
      <c r="FK26" s="22">
        <v>9.0802069466273778</v>
      </c>
      <c r="FL26" s="22">
        <v>9.5862663148502349</v>
      </c>
      <c r="FM26" s="22">
        <v>10.516759529652756</v>
      </c>
      <c r="FN26" s="22">
        <v>11.102959786827089</v>
      </c>
      <c r="FO26" s="22">
        <v>13.8188508</v>
      </c>
      <c r="FP26" s="22">
        <v>9.8248721847796112</v>
      </c>
      <c r="FQ26" s="22">
        <v>10.432774220108207</v>
      </c>
      <c r="FR26" s="22">
        <v>11.277858913557033</v>
      </c>
      <c r="FS26" s="22">
        <v>11.816716286304576</v>
      </c>
      <c r="FT26" s="22">
        <v>13.8188508</v>
      </c>
      <c r="FU26" s="22">
        <v>11.299510120823001</v>
      </c>
      <c r="FV26" s="22">
        <v>11.665986374931499</v>
      </c>
      <c r="FW26" s="22">
        <v>12.542305158414216</v>
      </c>
      <c r="FX26" s="22">
        <v>13.04755114383828</v>
      </c>
      <c r="FY26" s="22">
        <v>13.8188508</v>
      </c>
      <c r="FZ26" s="22">
        <v>12.521898787982927</v>
      </c>
      <c r="GA26" s="22">
        <v>12.82034980760405</v>
      </c>
      <c r="GB26" s="22">
        <v>13.061373441045387</v>
      </c>
      <c r="GC26" s="22">
        <v>13.317578753398639</v>
      </c>
      <c r="GD26" s="22">
        <v>13.8188508</v>
      </c>
      <c r="GE26" s="22">
        <v>7.5084361331265868</v>
      </c>
      <c r="GF26" s="22">
        <v>8.0634981904952276</v>
      </c>
      <c r="GG26" s="22">
        <v>8.3650436079629458</v>
      </c>
      <c r="GH26" s="22">
        <v>9.002350068463798</v>
      </c>
      <c r="GI26" s="22">
        <v>13.8188508</v>
      </c>
      <c r="GJ26" s="22">
        <v>8.1050528300173248</v>
      </c>
      <c r="GK26" s="22">
        <v>8.6957795555022059</v>
      </c>
      <c r="GL26" s="22">
        <v>8.8333709544612731</v>
      </c>
      <c r="GM26" s="22">
        <v>9.4857054281252431</v>
      </c>
      <c r="GN26" s="22">
        <v>13.8188508</v>
      </c>
      <c r="GO26" s="22">
        <v>8.5670743998514247</v>
      </c>
      <c r="GP26" s="22">
        <v>9.1714179054204195</v>
      </c>
      <c r="GQ26" s="22">
        <v>9.4317704811475629</v>
      </c>
      <c r="GR26" s="22">
        <v>10.110734760164938</v>
      </c>
      <c r="GS26" s="22">
        <v>13.8188508</v>
      </c>
      <c r="GT26" s="22">
        <v>9.0271018306467496</v>
      </c>
      <c r="GU26" s="22">
        <v>9.6404171276561108</v>
      </c>
      <c r="GV26" s="22">
        <v>9.8959687074392555</v>
      </c>
      <c r="GW26" s="22">
        <v>10.579341823618456</v>
      </c>
      <c r="GX26" s="22">
        <v>13.8188508</v>
      </c>
      <c r="GY26" s="22">
        <v>9.4854163813174495</v>
      </c>
      <c r="GZ26" s="22">
        <v>10.246530052113034</v>
      </c>
      <c r="HA26" s="22">
        <v>10.358426693043832</v>
      </c>
      <c r="HB26" s="22">
        <v>11.041180559776457</v>
      </c>
      <c r="HC26" s="22">
        <v>13.8188508</v>
      </c>
      <c r="HD26" s="22">
        <v>9.9419331291448323</v>
      </c>
      <c r="HE26" s="22">
        <v>10.700621516239636</v>
      </c>
      <c r="HF26" s="22">
        <v>10.689230086410191</v>
      </c>
      <c r="HG26" s="22">
        <v>11.496229013064458</v>
      </c>
      <c r="HH26" s="22">
        <v>13.8188508</v>
      </c>
      <c r="HI26" s="22">
        <v>10.396827477127218</v>
      </c>
      <c r="HJ26" s="22">
        <v>11.147926217671554</v>
      </c>
      <c r="HK26" s="22">
        <v>11.14912576667162</v>
      </c>
      <c r="HL26" s="22">
        <v>11.944486038493562</v>
      </c>
      <c r="HM26" s="22">
        <v>13.8188508</v>
      </c>
      <c r="HN26" s="22">
        <v>10.850069384917362</v>
      </c>
      <c r="HO26" s="22">
        <v>11.448567935427398</v>
      </c>
      <c r="HP26" s="22">
        <v>11.607692459977724</v>
      </c>
      <c r="HQ26" s="22">
        <v>12.244082948008973</v>
      </c>
      <c r="HR26" s="22">
        <v>13.8188508</v>
      </c>
      <c r="HS26" s="22">
        <v>11.17470461165675</v>
      </c>
      <c r="HT26" s="22">
        <v>11.88354571502213</v>
      </c>
      <c r="HU26" s="22">
        <v>11.935912954682031</v>
      </c>
      <c r="HV26" s="22">
        <v>12.679977539023273</v>
      </c>
      <c r="HW26" s="22">
        <v>13.8188508</v>
      </c>
      <c r="HX26" s="22">
        <v>11.948186317403234</v>
      </c>
      <c r="HY26" s="22">
        <v>12.596839601339305</v>
      </c>
      <c r="HZ26" s="22">
        <v>12.719538633674343</v>
      </c>
      <c r="IA26" s="22">
        <v>13.393071264048167</v>
      </c>
      <c r="IB26" s="22">
        <v>13.8188508</v>
      </c>
      <c r="IC26" s="22">
        <v>13.108388424700198</v>
      </c>
      <c r="ID26" s="22">
        <v>13.560460835151915</v>
      </c>
      <c r="IE26" s="22">
        <v>13.381538203466025</v>
      </c>
      <c r="IF26" s="22">
        <v>13.813002876963214</v>
      </c>
      <c r="IG26" s="22">
        <v>13.8188508</v>
      </c>
      <c r="IH26" s="22">
        <v>13.384075367043025</v>
      </c>
      <c r="II26" s="22">
        <v>13.56687451866302</v>
      </c>
      <c r="IJ26" s="22">
        <v>13.660680228366925</v>
      </c>
      <c r="IK26" s="22">
        <v>13.816881514593717</v>
      </c>
      <c r="IL26" s="22">
        <v>13.8188508</v>
      </c>
      <c r="IM26" s="22">
        <v>4.8574851558211343</v>
      </c>
      <c r="IN26" s="22">
        <v>5.1122704646475157</v>
      </c>
      <c r="IO26" s="22">
        <v>6.3727148578886244</v>
      </c>
      <c r="IP26" s="22">
        <v>6.7053012315436167</v>
      </c>
      <c r="IQ26" s="22">
        <v>13.8188508</v>
      </c>
      <c r="IR26" s="22">
        <v>5.4607834452453581</v>
      </c>
      <c r="IS26" s="22">
        <v>5.7652205299754158</v>
      </c>
      <c r="IT26" s="22">
        <v>6.9808460067390357</v>
      </c>
      <c r="IU26" s="22">
        <v>7.3614486656885791</v>
      </c>
      <c r="IV26" s="22">
        <v>13.8188508</v>
      </c>
      <c r="IW26" s="22">
        <v>6.0637923227279558</v>
      </c>
      <c r="IX26" s="22">
        <v>6.418990395409331</v>
      </c>
      <c r="IY26" s="22">
        <v>7.4720928347803088</v>
      </c>
      <c r="IZ26" s="22">
        <v>7.8835440356209467</v>
      </c>
      <c r="JA26" s="22">
        <v>13.8188508</v>
      </c>
      <c r="JB26" s="22">
        <v>6.5355982619499251</v>
      </c>
      <c r="JC26" s="22">
        <v>7.0717210390374312</v>
      </c>
      <c r="JD26" s="22">
        <v>7.9608986377633286</v>
      </c>
      <c r="JE26" s="22">
        <v>8.5453199893718335</v>
      </c>
      <c r="JF26" s="22">
        <v>13.8188508</v>
      </c>
      <c r="JG26" s="22">
        <v>6.7240994840647339</v>
      </c>
      <c r="JH26" s="22">
        <v>7.247256344516714</v>
      </c>
      <c r="JI26" s="22">
        <v>8.455796500339801</v>
      </c>
      <c r="JJ26" s="22">
        <v>9.0677872591752582</v>
      </c>
      <c r="JK26" s="22">
        <v>13.8188508</v>
      </c>
      <c r="JL26" s="22">
        <v>6.9137677132557975</v>
      </c>
      <c r="JM26" s="22">
        <v>7.286140195301666</v>
      </c>
      <c r="JN26" s="22">
        <v>8.9528129469324007</v>
      </c>
      <c r="JO26" s="22">
        <v>9.583609277982422</v>
      </c>
      <c r="JP26" s="22">
        <v>13.8188508</v>
      </c>
      <c r="JQ26" s="22">
        <v>7.1040543485867929</v>
      </c>
      <c r="JR26" s="22">
        <v>7.4611942846082364</v>
      </c>
      <c r="JS26" s="22">
        <v>9.3119503671104091</v>
      </c>
      <c r="JT26" s="22">
        <v>9.9513487404248089</v>
      </c>
      <c r="JU26" s="22">
        <v>13.8188508</v>
      </c>
      <c r="JV26" s="22">
        <v>7.1703696838922859</v>
      </c>
      <c r="JW26" s="22">
        <v>7.6354796834992769</v>
      </c>
      <c r="JX26" s="22">
        <v>9.5127046659619907</v>
      </c>
      <c r="JY26" s="22">
        <v>10.124957377309308</v>
      </c>
      <c r="JZ26" s="22">
        <v>13.8188508</v>
      </c>
      <c r="KA26" s="22">
        <v>7.3622511558733521</v>
      </c>
      <c r="KB26" s="22">
        <v>7.8093566250367381</v>
      </c>
      <c r="KC26" s="22">
        <v>9.7146322573589678</v>
      </c>
      <c r="KD26" s="22">
        <v>10.298207118625211</v>
      </c>
      <c r="KE26" s="22">
        <v>13.8188508</v>
      </c>
      <c r="KF26" s="22">
        <v>7.7489933863283795</v>
      </c>
      <c r="KG26" s="22">
        <v>8.1559292772664378</v>
      </c>
      <c r="KH26" s="22">
        <v>9.9991213938928531</v>
      </c>
      <c r="KI26" s="22">
        <v>10.512278801351606</v>
      </c>
      <c r="KJ26" s="22">
        <v>13.8188508</v>
      </c>
      <c r="KK26" s="22">
        <v>8.2778931182306295</v>
      </c>
      <c r="KL26" s="22">
        <v>8.5741971648737803</v>
      </c>
      <c r="KM26" s="22">
        <v>10.575742007298455</v>
      </c>
      <c r="KN26" s="22">
        <v>10.936859051217336</v>
      </c>
      <c r="KO26" s="22">
        <v>13.8188508</v>
      </c>
      <c r="KP26" s="22">
        <v>8.9486812909046733</v>
      </c>
      <c r="KQ26" s="22">
        <v>9.1244400958816385</v>
      </c>
      <c r="KR26" s="22">
        <v>11.16500384207005</v>
      </c>
      <c r="KS26" s="22">
        <v>11.358590730871416</v>
      </c>
      <c r="KT26" s="22">
        <v>13.8188508</v>
      </c>
      <c r="KU26" s="22">
        <v>7.0515791008383459</v>
      </c>
      <c r="KV26" s="22">
        <v>7.4946352818394306</v>
      </c>
      <c r="KW26" s="22">
        <v>7.642849158575971</v>
      </c>
      <c r="KX26" s="22">
        <v>8.0613911990482965</v>
      </c>
      <c r="KY26" s="22">
        <v>13.8188508</v>
      </c>
      <c r="KZ26" s="22">
        <v>7.6691003230822687</v>
      </c>
      <c r="LA26" s="22">
        <v>8.0241962464514245</v>
      </c>
      <c r="LB26" s="22">
        <v>8.2685802681424114</v>
      </c>
      <c r="LC26" s="22">
        <v>8.6010644832754117</v>
      </c>
      <c r="LD26" s="22">
        <v>13.8188508</v>
      </c>
      <c r="LE26" s="22">
        <v>8.1713896192270408</v>
      </c>
      <c r="LF26" s="22">
        <v>8.5580508566642877</v>
      </c>
      <c r="LG26" s="22">
        <v>8.7853690734409167</v>
      </c>
      <c r="LH26" s="22">
        <v>9.1493711056298768</v>
      </c>
      <c r="LI26" s="22">
        <v>13.8188508</v>
      </c>
      <c r="LJ26" s="22">
        <v>8.6774984586277384</v>
      </c>
      <c r="LK26" s="22">
        <v>9.0871441726929554</v>
      </c>
      <c r="LL26" s="22">
        <v>9.3028250758904871</v>
      </c>
      <c r="LM26" s="22">
        <v>9.6947298824914565</v>
      </c>
      <c r="LN26" s="22">
        <v>13.8188508</v>
      </c>
      <c r="LO26" s="22">
        <v>9.1815962386041416</v>
      </c>
      <c r="LP26" s="22">
        <v>9.6217349722652585</v>
      </c>
      <c r="LQ26" s="22">
        <v>9.7047152839398052</v>
      </c>
      <c r="LR26" s="22">
        <v>10.243434256074547</v>
      </c>
      <c r="LS26" s="22">
        <v>13.8188508</v>
      </c>
      <c r="LT26" s="22">
        <v>9.693807789636363</v>
      </c>
      <c r="LU26" s="22">
        <v>10.152116571606509</v>
      </c>
      <c r="LV26" s="22">
        <v>10.23556887483274</v>
      </c>
      <c r="LW26" s="22">
        <v>10.792020542669826</v>
      </c>
      <c r="LX26" s="22">
        <v>13.8188508</v>
      </c>
      <c r="LY26" s="22">
        <v>10.080265909910395</v>
      </c>
      <c r="LZ26" s="22">
        <v>10.680212970900829</v>
      </c>
      <c r="MA26" s="22">
        <v>10.761578198922226</v>
      </c>
      <c r="MB26" s="22">
        <v>11.210207472743077</v>
      </c>
      <c r="MC26" s="22">
        <v>13.8188508</v>
      </c>
      <c r="MD26" s="22">
        <v>10.591718124900225</v>
      </c>
      <c r="ME26" s="22">
        <v>11.206030555000975</v>
      </c>
      <c r="MF26" s="22">
        <v>11.166572420847324</v>
      </c>
      <c r="MG26" s="22">
        <v>11.752180985886767</v>
      </c>
      <c r="MH26" s="22">
        <v>13.8188508</v>
      </c>
      <c r="MI26" s="22">
        <v>10.815045817543268</v>
      </c>
      <c r="MJ26" s="22">
        <v>11.409734871628302</v>
      </c>
      <c r="MK26" s="22">
        <v>11.572375330430415</v>
      </c>
      <c r="ML26" s="22">
        <v>12.157625957419064</v>
      </c>
      <c r="MM26" s="22">
        <v>13.8188508</v>
      </c>
      <c r="MN26" s="22">
        <v>11.111741160884609</v>
      </c>
      <c r="MO26" s="22">
        <v>11.624916373031446</v>
      </c>
      <c r="MP26" s="22">
        <v>12.198888101034317</v>
      </c>
      <c r="MQ26" s="22">
        <v>12.74214870804559</v>
      </c>
      <c r="MR26" s="22">
        <v>13.8188508</v>
      </c>
      <c r="MS26" s="22">
        <v>11.714073185355087</v>
      </c>
      <c r="MT26" s="22">
        <v>12.052444001524901</v>
      </c>
      <c r="MU26" s="22">
        <v>12.826062867931704</v>
      </c>
      <c r="MV26" s="22">
        <v>13.172895383767578</v>
      </c>
      <c r="MW26" s="22">
        <v>13.8188508</v>
      </c>
      <c r="MX26" s="22">
        <v>12.331372215971889</v>
      </c>
      <c r="MY26" s="22">
        <v>12.478187332482818</v>
      </c>
      <c r="MZ26" s="22">
        <v>13.470163334755071</v>
      </c>
      <c r="NA26" s="22">
        <v>13.603138724972606</v>
      </c>
      <c r="NB26" s="22">
        <v>13.8188508</v>
      </c>
      <c r="NC26" s="22">
        <v>8.4243206083209579</v>
      </c>
      <c r="ND26" s="22">
        <v>9.4821632782148306</v>
      </c>
      <c r="NE26" s="22">
        <v>9.2344241442729409</v>
      </c>
      <c r="NF26" s="22">
        <v>10.197819966304793</v>
      </c>
      <c r="NG26" s="22">
        <v>13.8188508</v>
      </c>
      <c r="NH26" s="22">
        <v>8.7404757862581981</v>
      </c>
      <c r="NI26" s="22">
        <v>9.8059235550349371</v>
      </c>
      <c r="NJ26" s="22">
        <v>9.5508280716615399</v>
      </c>
      <c r="NK26" s="22">
        <v>10.606697855300608</v>
      </c>
      <c r="NL26" s="22">
        <v>13.8188508</v>
      </c>
      <c r="NM26" s="22">
        <v>8.9874144865287953</v>
      </c>
      <c r="NN26" s="22">
        <v>10.049780135279804</v>
      </c>
      <c r="NO26" s="22">
        <v>9.8569432044597143</v>
      </c>
      <c r="NP26" s="22">
        <v>10.929212499279732</v>
      </c>
      <c r="NQ26" s="22">
        <v>13.8188508</v>
      </c>
      <c r="NR26" s="22">
        <v>9.2280268166496775</v>
      </c>
      <c r="NS26" s="22">
        <v>10.349533147723022</v>
      </c>
      <c r="NT26" s="22">
        <v>10.150047976152026</v>
      </c>
      <c r="NU26" s="22">
        <v>11.229020451704891</v>
      </c>
      <c r="NV26" s="22">
        <v>13.8188508</v>
      </c>
      <c r="NW26" s="22">
        <v>9.456233851981807</v>
      </c>
      <c r="NX26" s="22">
        <v>10.56739171565593</v>
      </c>
      <c r="NY26" s="22">
        <v>10.428632947778151</v>
      </c>
      <c r="NZ26" s="22">
        <v>11.504237444095097</v>
      </c>
      <c r="OA26" s="22">
        <v>13.8188508</v>
      </c>
      <c r="OB26" s="22">
        <v>9.5284087058439972</v>
      </c>
      <c r="OC26" s="22">
        <v>10.585573310521472</v>
      </c>
      <c r="OD26" s="22">
        <v>10.697300252697445</v>
      </c>
      <c r="OE26" s="22">
        <v>11.761461358012795</v>
      </c>
      <c r="OF26" s="22">
        <v>13.8188508</v>
      </c>
      <c r="OG26" s="22">
        <v>9.6558912420751533</v>
      </c>
      <c r="OH26" s="22">
        <v>10.598720102848318</v>
      </c>
      <c r="OI26" s="22">
        <v>10.950395974925957</v>
      </c>
      <c r="OJ26" s="22">
        <v>11.992716950553625</v>
      </c>
      <c r="OK26" s="22">
        <v>13.8188508</v>
      </c>
      <c r="OL26" s="22">
        <v>9.7268160784962454</v>
      </c>
      <c r="OM26" s="22">
        <v>10.610979007888567</v>
      </c>
      <c r="ON26" s="22">
        <v>11.195426951766532</v>
      </c>
      <c r="OO26" s="22">
        <v>12.204926053403018</v>
      </c>
      <c r="OP26" s="22">
        <v>13.8188508</v>
      </c>
      <c r="OQ26" s="22">
        <v>9.7970879264452897</v>
      </c>
      <c r="OR26" s="22">
        <v>10.685493245253394</v>
      </c>
      <c r="OS26" s="22">
        <v>11.268730041243646</v>
      </c>
      <c r="OT26" s="22">
        <v>12.222585311745796</v>
      </c>
      <c r="OU26" s="22">
        <v>13.8188508</v>
      </c>
      <c r="OV26" s="22">
        <v>9.9356399898454377</v>
      </c>
      <c r="OW26" s="22">
        <v>10.706072728011002</v>
      </c>
      <c r="OX26" s="22">
        <v>11.414491771747002</v>
      </c>
      <c r="OY26" s="22">
        <v>12.233077971836405</v>
      </c>
      <c r="OZ26" s="22">
        <v>13.8188508</v>
      </c>
      <c r="PA26" s="22">
        <v>10.206124148910625</v>
      </c>
      <c r="PB26" s="22">
        <v>10.738511660295448</v>
      </c>
      <c r="PC26" s="22">
        <v>11.703255982479863</v>
      </c>
      <c r="PD26" s="22">
        <v>12.249687459428348</v>
      </c>
      <c r="PE26" s="22">
        <v>13.8188508</v>
      </c>
      <c r="PF26" s="22">
        <v>10.469912957414945</v>
      </c>
      <c r="PG26" s="22">
        <v>10.760462859142464</v>
      </c>
      <c r="PH26" s="22">
        <v>11.98984247775542</v>
      </c>
      <c r="PI26" s="22">
        <v>12.260874925125368</v>
      </c>
      <c r="PJ26" s="22">
        <v>13.8188508</v>
      </c>
      <c r="PK26" s="22">
        <v>9.4577786760998297</v>
      </c>
      <c r="PL26" s="22">
        <v>10.233950888272133</v>
      </c>
      <c r="PM26" s="22">
        <v>9.2133721116812968</v>
      </c>
      <c r="PN26" s="22">
        <v>9.8045951296248717</v>
      </c>
      <c r="PO26" s="22">
        <v>13.8188508</v>
      </c>
      <c r="PP26" s="22">
        <v>9.8352756530013483</v>
      </c>
      <c r="PQ26" s="22">
        <v>10.657306629184527</v>
      </c>
      <c r="PR26" s="22">
        <v>9.7323671213287319</v>
      </c>
      <c r="PS26" s="22">
        <v>10.351505414315818</v>
      </c>
      <c r="PT26" s="22">
        <v>13.8188508</v>
      </c>
      <c r="PU26" s="22">
        <v>10.205892009436361</v>
      </c>
      <c r="PV26" s="22">
        <v>11.06622002806867</v>
      </c>
      <c r="PW26" s="22">
        <v>10.176617435146735</v>
      </c>
      <c r="PX26" s="22">
        <v>10.794296401268873</v>
      </c>
      <c r="PY26" s="22">
        <v>13.8188508</v>
      </c>
      <c r="PZ26" s="22">
        <v>10.547748175229419</v>
      </c>
      <c r="QA26" s="22">
        <v>11.430222126430117</v>
      </c>
      <c r="QB26" s="22">
        <v>10.56455918980344</v>
      </c>
      <c r="QC26" s="22">
        <v>11.299498618791961</v>
      </c>
      <c r="QD26" s="22">
        <v>13.8188508</v>
      </c>
      <c r="QE26" s="22">
        <v>10.886113537088061</v>
      </c>
      <c r="QF26" s="22">
        <v>11.77089797691286</v>
      </c>
      <c r="QG26" s="22">
        <v>10.996967088998739</v>
      </c>
      <c r="QH26" s="22">
        <v>11.782395196859568</v>
      </c>
      <c r="QI26" s="22">
        <v>13.8188508</v>
      </c>
      <c r="QJ26" s="22">
        <v>11.194824875832534</v>
      </c>
      <c r="QK26" s="22">
        <v>12.083509065541822</v>
      </c>
      <c r="QL26" s="22">
        <v>11.407041601178646</v>
      </c>
      <c r="QM26" s="22">
        <v>12.230105361937305</v>
      </c>
      <c r="QN26" s="22">
        <v>13.8188508</v>
      </c>
      <c r="QO26" s="22">
        <v>11.429995201212321</v>
      </c>
      <c r="QP26" s="22">
        <v>12.375084533834197</v>
      </c>
      <c r="QQ26" s="22">
        <v>11.775205650872804</v>
      </c>
      <c r="QR26" s="22">
        <v>12.546522570864319</v>
      </c>
      <c r="QS26" s="22">
        <v>13.8188508</v>
      </c>
      <c r="QT26" s="22">
        <v>11.705942724958152</v>
      </c>
      <c r="QU26" s="22">
        <v>12.633205569199198</v>
      </c>
      <c r="QV26" s="22">
        <v>12.065936619068617</v>
      </c>
      <c r="QW26" s="22">
        <v>12.906030163755428</v>
      </c>
      <c r="QX26" s="22">
        <v>13.8188508</v>
      </c>
      <c r="QY26" s="22">
        <v>11.970368794807456</v>
      </c>
      <c r="QZ26" s="22">
        <v>12.871091575822899</v>
      </c>
      <c r="RA26" s="22">
        <v>12.38847478312907</v>
      </c>
      <c r="RB26" s="22">
        <v>13.21870324334899</v>
      </c>
      <c r="RC26" s="22">
        <v>13.8188508</v>
      </c>
      <c r="RD26" s="22">
        <v>12.223353028627145</v>
      </c>
      <c r="RE26" s="22">
        <v>13.012815900080255</v>
      </c>
      <c r="RF26" s="22">
        <v>12.907612669674968</v>
      </c>
      <c r="RG26" s="22">
        <v>13.676046690531585</v>
      </c>
      <c r="RH26" s="22">
        <v>13.8188508</v>
      </c>
      <c r="RI26" s="22">
        <v>12.522901995562723</v>
      </c>
      <c r="RJ26" s="22">
        <v>13.022719505537307</v>
      </c>
      <c r="RK26" s="22">
        <v>13.32622099660276</v>
      </c>
      <c r="RL26" s="22">
        <v>13.812417662132493</v>
      </c>
      <c r="RM26" s="22">
        <v>13.8188508</v>
      </c>
      <c r="RN26" s="22">
        <v>12.823642156033731</v>
      </c>
      <c r="RO26" s="22">
        <v>13.029971778592838</v>
      </c>
      <c r="RP26" s="22">
        <v>13.641768407329437</v>
      </c>
      <c r="RQ26" s="22">
        <v>13.816748594303697</v>
      </c>
      <c r="RR26" s="22">
        <v>13.8188508</v>
      </c>
      <c r="RS26" s="22">
        <v>3.2371276659963204</v>
      </c>
      <c r="RT26" s="22">
        <v>3.2681854329683038</v>
      </c>
      <c r="RU26" s="22">
        <v>5.3765296856288494</v>
      </c>
      <c r="RV26" s="22">
        <v>5.5514648445799697</v>
      </c>
      <c r="RW26" s="22">
        <v>13.8188508</v>
      </c>
      <c r="RX26" s="22">
        <v>4.143467060025845</v>
      </c>
      <c r="RY26" s="22">
        <v>4.2506234289661098</v>
      </c>
      <c r="RZ26" s="22">
        <v>6.0751147513067458</v>
      </c>
      <c r="SA26" s="22">
        <v>6.3052381305648311</v>
      </c>
      <c r="SB26" s="22">
        <v>13.8188508</v>
      </c>
      <c r="SC26" s="22">
        <v>5.0343289838369305</v>
      </c>
      <c r="SD26" s="22">
        <v>5.0406823440385011</v>
      </c>
      <c r="SE26" s="22">
        <v>6.7767709587278695</v>
      </c>
      <c r="SF26" s="22">
        <v>7.0567531819718212</v>
      </c>
      <c r="SG26" s="22">
        <v>13.8188508</v>
      </c>
      <c r="SH26" s="22">
        <v>5.7511762071924153</v>
      </c>
      <c r="SI26" s="22">
        <v>5.9945489892782042</v>
      </c>
      <c r="SJ26" s="22">
        <v>7.3253439111650387</v>
      </c>
      <c r="SK26" s="22">
        <v>7.8042608359691901</v>
      </c>
      <c r="SL26" s="22">
        <v>13.8188508</v>
      </c>
      <c r="SM26" s="22">
        <v>6.4618027268820484</v>
      </c>
      <c r="SN26" s="22">
        <v>6.7619503323444334</v>
      </c>
      <c r="SO26" s="22">
        <v>8.0179968671351123</v>
      </c>
      <c r="SP26" s="22">
        <v>8.3876097994776817</v>
      </c>
      <c r="SQ26" s="22">
        <v>13.8188508</v>
      </c>
      <c r="SR26" s="22">
        <v>7.0174758462961435</v>
      </c>
      <c r="SS26" s="22">
        <v>7.5237357210406159</v>
      </c>
      <c r="ST26" s="22">
        <v>8.5635403026278389</v>
      </c>
      <c r="SU26" s="22">
        <v>9.122091016415574</v>
      </c>
      <c r="SV26" s="22">
        <v>13.8188508</v>
      </c>
      <c r="SW26" s="22">
        <v>7.5546548773378959</v>
      </c>
      <c r="SX26" s="22">
        <v>8.0959994680635567</v>
      </c>
      <c r="SY26" s="22">
        <v>9.2511498939025003</v>
      </c>
      <c r="SZ26" s="22">
        <v>9.6959632955594621</v>
      </c>
      <c r="TA26" s="22">
        <v>13.8188508</v>
      </c>
      <c r="TB26" s="22">
        <v>7.5979734212343111</v>
      </c>
      <c r="TC26" s="22">
        <v>8.1028781647102939</v>
      </c>
      <c r="TD26" s="22">
        <v>9.7942735641373133</v>
      </c>
      <c r="TE26" s="22">
        <v>10.263035827390262</v>
      </c>
      <c r="TF26" s="22">
        <v>13.8188508</v>
      </c>
      <c r="TG26" s="22">
        <v>7.6408250648417528</v>
      </c>
      <c r="TH26" s="22">
        <v>8.1092954243052873</v>
      </c>
      <c r="TI26" s="22">
        <v>10.336891148439307</v>
      </c>
      <c r="TJ26" s="22">
        <v>10.824321914282226</v>
      </c>
      <c r="TK26" s="22">
        <v>13.8188508</v>
      </c>
      <c r="TL26" s="22">
        <v>7.8755240789748591</v>
      </c>
      <c r="TM26" s="22">
        <v>8.1208176602146125</v>
      </c>
      <c r="TN26" s="22">
        <v>10.611320361241656</v>
      </c>
      <c r="TO26" s="22">
        <v>11.181814472656889</v>
      </c>
      <c r="TP26" s="22">
        <v>13.8188508</v>
      </c>
      <c r="TQ26" s="22">
        <v>8.0432080735795566</v>
      </c>
      <c r="TR26" s="22">
        <v>8.2996365131471102</v>
      </c>
      <c r="TS26" s="22">
        <v>10.826363181411747</v>
      </c>
      <c r="TT26" s="22">
        <v>11.193073902531612</v>
      </c>
      <c r="TU26" s="22">
        <v>13.8188508</v>
      </c>
      <c r="TV26" s="22">
        <v>8.2062723321724498</v>
      </c>
      <c r="TW26" s="22">
        <v>8.3121795572500616</v>
      </c>
      <c r="TX26" s="22">
        <v>11.039150517934338</v>
      </c>
      <c r="TY26" s="22">
        <v>11.200802713227471</v>
      </c>
      <c r="TZ26" s="22">
        <v>13.8188508</v>
      </c>
      <c r="UA26" s="22">
        <v>6.2913990201282379</v>
      </c>
      <c r="UB26" s="22">
        <v>6.4641204529666565</v>
      </c>
      <c r="UC26" s="22">
        <v>6.9504655022556374</v>
      </c>
      <c r="UD26" s="22">
        <v>7.2631917918430169</v>
      </c>
      <c r="UE26" s="22">
        <v>13.8188508</v>
      </c>
      <c r="UF26" s="22">
        <v>6.9852543552063988</v>
      </c>
      <c r="UG26" s="22">
        <v>7.2076461735844255</v>
      </c>
      <c r="UH26" s="22">
        <v>7.6298614828496243</v>
      </c>
      <c r="UI26" s="22">
        <v>7.8415308807558883</v>
      </c>
      <c r="UJ26" s="22">
        <v>13.8188508</v>
      </c>
      <c r="UK26" s="22">
        <v>7.5307185809109631</v>
      </c>
      <c r="UL26" s="22">
        <v>7.7908125060617062</v>
      </c>
      <c r="UM26" s="22">
        <v>8.1759810825032382</v>
      </c>
      <c r="UN26" s="22">
        <v>8.5781364919000378</v>
      </c>
      <c r="UO26" s="22">
        <v>13.8188508</v>
      </c>
      <c r="UP26" s="22">
        <v>8.216412839523505</v>
      </c>
      <c r="UQ26" s="22">
        <v>8.5225035052428684</v>
      </c>
      <c r="UR26" s="22">
        <v>8.8638283281922998</v>
      </c>
      <c r="US26" s="22">
        <v>9.1524993472840492</v>
      </c>
      <c r="UT26" s="22">
        <v>13.8188508</v>
      </c>
      <c r="UU26" s="22">
        <v>8.7685966640413842</v>
      </c>
      <c r="UV26" s="22">
        <v>9.1093793878950393</v>
      </c>
      <c r="UW26" s="22">
        <v>9.4142938597328616</v>
      </c>
      <c r="UX26" s="22">
        <v>9.7340751921651787</v>
      </c>
      <c r="UY26" s="22">
        <v>13.8188508</v>
      </c>
      <c r="UZ26" s="22">
        <v>9.3205718240759943</v>
      </c>
      <c r="VA26" s="22">
        <v>9.8375015598832789</v>
      </c>
      <c r="VB26" s="22">
        <v>9.9704511448152573</v>
      </c>
      <c r="VC26" s="22">
        <v>10.319158847742532</v>
      </c>
      <c r="VD26" s="22">
        <v>13.8188508</v>
      </c>
      <c r="VE26" s="22">
        <v>9.8673128980018934</v>
      </c>
      <c r="VF26" s="22">
        <v>10.416473835059776</v>
      </c>
      <c r="VG26" s="22">
        <v>10.52785612307151</v>
      </c>
      <c r="VH26" s="22">
        <v>10.905052819940613</v>
      </c>
      <c r="VI26" s="22">
        <v>13.8188508</v>
      </c>
      <c r="VJ26" s="22">
        <v>10.41497164727059</v>
      </c>
      <c r="VK26" s="22">
        <v>10.986101238347096</v>
      </c>
      <c r="VL26" s="22">
        <v>11.086029162756628</v>
      </c>
      <c r="VM26" s="22">
        <v>11.486784269629412</v>
      </c>
      <c r="VN26" s="22">
        <v>13.8188508</v>
      </c>
      <c r="VO26" s="22">
        <v>10.960600983103397</v>
      </c>
      <c r="VP26" s="22">
        <v>11.549000854022982</v>
      </c>
      <c r="VQ26" s="22">
        <v>11.507210841638219</v>
      </c>
      <c r="VR26" s="22">
        <v>12.06048183449834</v>
      </c>
      <c r="VS26" s="22">
        <v>13.8188508</v>
      </c>
      <c r="VT26" s="22">
        <v>11.906970453591704</v>
      </c>
      <c r="VU26" s="22">
        <v>12.506434255413968</v>
      </c>
      <c r="VV26" s="22">
        <v>12.482547286566533</v>
      </c>
      <c r="VW26" s="22">
        <v>13.046015926170949</v>
      </c>
      <c r="VX26" s="22">
        <v>13.8188508</v>
      </c>
      <c r="VY26" s="22">
        <v>12.143632422454104</v>
      </c>
      <c r="VZ26" s="22">
        <v>12.513735605985755</v>
      </c>
      <c r="WA26" s="22">
        <v>13.409749108073434</v>
      </c>
      <c r="WB26" s="22">
        <v>13.813355531925581</v>
      </c>
      <c r="WC26" s="22">
        <v>13.8188508</v>
      </c>
      <c r="WD26" s="22">
        <v>12.379843549654012</v>
      </c>
      <c r="WE26" s="22">
        <v>12.519206970798816</v>
      </c>
      <c r="WF26" s="22">
        <v>13.67022086869164</v>
      </c>
      <c r="WG26" s="22">
        <v>13.817002224983355</v>
      </c>
      <c r="WH26" s="22">
        <v>13.8188508</v>
      </c>
      <c r="WI26" s="22">
        <v>5.2171698056672096</v>
      </c>
      <c r="WJ26" s="22">
        <v>5.3965364143057535</v>
      </c>
      <c r="WK26" s="22">
        <v>6.7931232241050203</v>
      </c>
      <c r="WL26" s="22">
        <v>7.0667443418120151</v>
      </c>
      <c r="WM26" s="22">
        <v>13.8188508</v>
      </c>
      <c r="WN26" s="22">
        <v>5.8974326972679574</v>
      </c>
      <c r="WO26" s="22">
        <v>6.1326846478684764</v>
      </c>
      <c r="WP26" s="22">
        <v>7.4345464843358418</v>
      </c>
      <c r="WQ26" s="22">
        <v>7.7516705190355566</v>
      </c>
      <c r="WR26" s="22">
        <v>13.8188508</v>
      </c>
      <c r="WS26" s="22">
        <v>6.5648174573101929</v>
      </c>
      <c r="WT26" s="22">
        <v>6.8530338423113903</v>
      </c>
      <c r="WU26" s="22">
        <v>8.0656516152741222</v>
      </c>
      <c r="WV26" s="22">
        <v>8.4369236495642213</v>
      </c>
      <c r="WW26" s="22">
        <v>13.8188508</v>
      </c>
      <c r="WX26" s="22">
        <v>7.2231035997298818</v>
      </c>
      <c r="WY26" s="22">
        <v>7.5616316493325968</v>
      </c>
      <c r="WZ26" s="22">
        <v>8.5617217664512157</v>
      </c>
      <c r="XA26" s="22">
        <v>8.9639450250478863</v>
      </c>
      <c r="XB26" s="22">
        <v>13.8188508</v>
      </c>
      <c r="XC26" s="22">
        <v>7.8700542572717787</v>
      </c>
      <c r="XD26" s="22">
        <v>8.2541408619084429</v>
      </c>
      <c r="XE26" s="22">
        <v>9.0555792433630806</v>
      </c>
      <c r="XF26" s="22">
        <v>9.4853382346527955</v>
      </c>
      <c r="XG26" s="22">
        <v>13.8188508</v>
      </c>
      <c r="XH26" s="22">
        <v>8.3764085540875044</v>
      </c>
      <c r="XI26" s="22">
        <v>8.7848764214501536</v>
      </c>
      <c r="XJ26" s="22">
        <v>9.5502872070537705</v>
      </c>
      <c r="XK26" s="22">
        <v>10.139198806176015</v>
      </c>
      <c r="XL26" s="22">
        <v>13.8188508</v>
      </c>
      <c r="XM26" s="22">
        <v>8.579467249618201</v>
      </c>
      <c r="XN26" s="22">
        <v>9.1358891294963485</v>
      </c>
      <c r="XO26" s="22">
        <v>10.040069708328858</v>
      </c>
      <c r="XP26" s="22">
        <v>10.647573810608755</v>
      </c>
      <c r="XQ26" s="22">
        <v>13.8188508</v>
      </c>
      <c r="XR26" s="22">
        <v>8.6235836797979033</v>
      </c>
      <c r="XS26" s="22">
        <v>9.1421611915170722</v>
      </c>
      <c r="XT26" s="22">
        <v>10.527851948620711</v>
      </c>
      <c r="XU26" s="22">
        <v>11.011451209312892</v>
      </c>
      <c r="XV26" s="22">
        <v>13.8188508</v>
      </c>
      <c r="XW26" s="22">
        <v>8.8015160270925605</v>
      </c>
      <c r="XX26" s="22">
        <v>9.1480089097723898</v>
      </c>
      <c r="XY26" s="22">
        <v>11.019251997655012</v>
      </c>
      <c r="XZ26" s="22">
        <v>11.513854444210274</v>
      </c>
      <c r="YA26" s="22">
        <v>13.8188508</v>
      </c>
      <c r="YB26" s="22">
        <v>8.8890293135031442</v>
      </c>
      <c r="YC26" s="22">
        <v>9.3030655987597015</v>
      </c>
      <c r="YD26" s="22">
        <v>11.133378412060118</v>
      </c>
      <c r="YE26" s="22">
        <v>11.679235538789897</v>
      </c>
      <c r="YF26" s="22">
        <v>13.8188508</v>
      </c>
      <c r="YG26" s="22">
        <v>9.0594840012733791</v>
      </c>
      <c r="YH26" s="22">
        <v>9.3199594351140647</v>
      </c>
      <c r="YI26" s="22">
        <v>11.339158476318612</v>
      </c>
      <c r="YJ26" s="22">
        <v>11.689239760690562</v>
      </c>
      <c r="YK26" s="22">
        <v>13.8188508</v>
      </c>
      <c r="YL26" s="22">
        <v>9.2253171496953463</v>
      </c>
      <c r="YM26" s="22">
        <v>9.3314842204744117</v>
      </c>
      <c r="YN26" s="22">
        <v>11.54265666338943</v>
      </c>
      <c r="YO26" s="22">
        <v>11.696221967956536</v>
      </c>
      <c r="YP26" s="22">
        <v>13.8188508</v>
      </c>
      <c r="YQ26" s="22">
        <v>7.5825793964635073</v>
      </c>
      <c r="YR26" s="22">
        <v>7.8316735980369341</v>
      </c>
      <c r="YS26" s="22">
        <v>8.1085673949854957</v>
      </c>
      <c r="YT26" s="22">
        <v>8.4630371014481778</v>
      </c>
      <c r="YU26" s="22">
        <v>13.8188508</v>
      </c>
      <c r="YV26" s="22">
        <v>8.0833504325425718</v>
      </c>
      <c r="YW26" s="22">
        <v>8.5070234959490456</v>
      </c>
      <c r="YX26" s="22">
        <v>8.6052499780502139</v>
      </c>
      <c r="YY26" s="22">
        <v>8.9924328932153301</v>
      </c>
      <c r="YZ26" s="22">
        <v>13.8188508</v>
      </c>
      <c r="ZA26" s="22">
        <v>8.7066828798099269</v>
      </c>
      <c r="ZB26" s="22">
        <v>9.0341194306820114</v>
      </c>
      <c r="ZC26" s="22">
        <v>9.1002197394867821</v>
      </c>
      <c r="ZD26" s="22">
        <v>9.5175747214150928</v>
      </c>
      <c r="ZE26" s="22">
        <v>13.8188508</v>
      </c>
      <c r="ZF26" s="22">
        <v>9.2039373196103611</v>
      </c>
      <c r="ZG26" s="22">
        <v>9.5618471351268202</v>
      </c>
      <c r="ZH26" s="22">
        <v>9.6013013382123376</v>
      </c>
      <c r="ZI26" s="22">
        <v>10.049762699092351</v>
      </c>
      <c r="ZJ26" s="22">
        <v>13.8188508</v>
      </c>
      <c r="ZK26" s="22">
        <v>9.7013890349797371</v>
      </c>
      <c r="ZL26" s="22">
        <v>10.079271331504815</v>
      </c>
      <c r="ZM26" s="22">
        <v>10.098854390619287</v>
      </c>
      <c r="ZN26" s="22">
        <v>10.585724753183349</v>
      </c>
      <c r="ZO26" s="22">
        <v>13.8188508</v>
      </c>
      <c r="ZP26" s="22">
        <v>10.192139960262724</v>
      </c>
      <c r="ZQ26" s="22">
        <v>10.600823553520291</v>
      </c>
      <c r="ZR26" s="22">
        <v>10.607472533201687</v>
      </c>
      <c r="ZS26" s="22">
        <v>11.111282380900279</v>
      </c>
      <c r="ZT26" s="22">
        <v>13.8188508</v>
      </c>
      <c r="ZU26" s="22">
        <v>10.561342074456583</v>
      </c>
      <c r="ZV26" s="22">
        <v>11.108453480738834</v>
      </c>
      <c r="ZW26" s="22">
        <v>11.108858128973914</v>
      </c>
      <c r="ZX26" s="22">
        <v>11.49548808258846</v>
      </c>
      <c r="ZY26" s="22">
        <v>13.8188508</v>
      </c>
      <c r="ZZ26" s="22">
        <v>11.050890511940091</v>
      </c>
      <c r="AAA26" s="22">
        <v>11.618903865982952</v>
      </c>
      <c r="AAB26" s="22">
        <v>11.488235122239171</v>
      </c>
      <c r="AAC26" s="22">
        <v>12.014736555378349</v>
      </c>
      <c r="AAD26" s="22">
        <v>13.8188508</v>
      </c>
      <c r="AAE26" s="22">
        <v>11.542513257734415</v>
      </c>
      <c r="AAF26" s="22">
        <v>11.9826803243988</v>
      </c>
      <c r="AAG26" s="22">
        <v>11.98511925983237</v>
      </c>
      <c r="AAH26" s="22">
        <v>12.401736936111643</v>
      </c>
      <c r="AAI26" s="22">
        <v>13.8188508</v>
      </c>
      <c r="AAJ26" s="22">
        <v>12.254119016741821</v>
      </c>
      <c r="AAK26" s="22">
        <v>12.817198728338997</v>
      </c>
      <c r="AAL26" s="22">
        <v>12.734270720648938</v>
      </c>
      <c r="AAM26" s="22">
        <v>13.27246316259261</v>
      </c>
      <c r="AAN26" s="22">
        <v>13.8188508</v>
      </c>
      <c r="AAO26" s="22">
        <v>12.477180744302391</v>
      </c>
      <c r="AAP26" s="22">
        <v>12.823879337300468</v>
      </c>
      <c r="AAQ26" s="22">
        <v>13.440898416505579</v>
      </c>
      <c r="AAR26" s="22">
        <v>13.813596469591928</v>
      </c>
      <c r="AAS26" s="22">
        <v>13.8188508</v>
      </c>
      <c r="AAT26" s="22">
        <v>12.699955717201114</v>
      </c>
      <c r="AAU26" s="22">
        <v>12.828766713908042</v>
      </c>
      <c r="AAV26" s="22">
        <v>13.68070963826305</v>
      </c>
      <c r="AAW26" s="22">
        <v>13.817123886332293</v>
      </c>
      <c r="AAX26" s="22">
        <v>13.8188508</v>
      </c>
      <c r="AAY26" s="22">
        <v>5.2984268172285027</v>
      </c>
      <c r="AAZ26" s="22">
        <v>5.3445751398809733</v>
      </c>
      <c r="ABA26" s="22">
        <v>6.9399525705858807</v>
      </c>
      <c r="ABB26" s="22">
        <v>7.3243200989034491</v>
      </c>
      <c r="ABC26" s="22">
        <v>13.8188508</v>
      </c>
      <c r="ABD26" s="22">
        <v>5.9599077880045215</v>
      </c>
      <c r="ABE26" s="22">
        <v>6.2294024393430867</v>
      </c>
      <c r="ABF26" s="22">
        <v>7.5618444773865185</v>
      </c>
      <c r="ABG26" s="22">
        <v>7.9868125263961609</v>
      </c>
      <c r="ABH26" s="22">
        <v>13.8188508</v>
      </c>
      <c r="ABI26" s="22">
        <v>6.6028932090469539</v>
      </c>
      <c r="ABJ26" s="22">
        <v>6.9150348608028516</v>
      </c>
      <c r="ABK26" s="22">
        <v>8.1695283235022984</v>
      </c>
      <c r="ABL26" s="22">
        <v>8.6294610189650065</v>
      </c>
      <c r="ABM26" s="22">
        <v>13.8188508</v>
      </c>
      <c r="ABN26" s="22">
        <v>7.2290833570405475</v>
      </c>
      <c r="ABO26" s="22">
        <v>7.5783300619670406</v>
      </c>
      <c r="ABP26" s="22">
        <v>8.7645420092686663</v>
      </c>
      <c r="ABQ26" s="22">
        <v>9.2536996328190533</v>
      </c>
      <c r="ABR26" s="22">
        <v>13.8188508</v>
      </c>
      <c r="ABS26" s="22">
        <v>7.8398962833646735</v>
      </c>
      <c r="ABT26" s="22">
        <v>8.2207787154463787</v>
      </c>
      <c r="ABU26" s="22">
        <v>9.2172665327397176</v>
      </c>
      <c r="ABV26" s="22">
        <v>9.7154226987500714</v>
      </c>
      <c r="ABW26" s="22">
        <v>13.8188508</v>
      </c>
      <c r="ABX26" s="22">
        <v>8.3028344850757314</v>
      </c>
      <c r="ABY26" s="22">
        <v>8.6955542578524749</v>
      </c>
      <c r="ABZ26" s="22">
        <v>9.6644057302250665</v>
      </c>
      <c r="ACA26" s="22">
        <v>10.167488773638325</v>
      </c>
      <c r="ACB26" s="22">
        <v>13.8188508</v>
      </c>
      <c r="ACC26" s="22">
        <v>8.7590064162007337</v>
      </c>
      <c r="ACD26" s="22">
        <v>9.304689300634255</v>
      </c>
      <c r="ACE26" s="22">
        <v>10.107087517283841</v>
      </c>
      <c r="ACF26" s="22">
        <v>10.610352685699546</v>
      </c>
      <c r="ACG26" s="22">
        <v>13.8188508</v>
      </c>
      <c r="ACH26" s="22">
        <v>9.3394002472480082</v>
      </c>
      <c r="ACI26" s="22">
        <v>9.7554003337548529</v>
      </c>
      <c r="ACJ26" s="22">
        <v>10.545354444675613</v>
      </c>
      <c r="ACK26" s="22">
        <v>11.044453770433538</v>
      </c>
      <c r="ACL26" s="22">
        <v>13.8188508</v>
      </c>
      <c r="ACM26" s="22">
        <v>9.7823922956616869</v>
      </c>
      <c r="ACN26" s="22">
        <v>10.196419794381843</v>
      </c>
      <c r="ACO26" s="22">
        <v>10.979786424895238</v>
      </c>
      <c r="ACP26" s="22">
        <v>11.4702304060853</v>
      </c>
      <c r="ACQ26" s="22">
        <v>13.8188508</v>
      </c>
      <c r="ACR26" s="22">
        <v>10.529821090704679</v>
      </c>
      <c r="ACS26" s="22">
        <v>11.051176733853911</v>
      </c>
      <c r="ACT26" s="22">
        <v>11.716466572974547</v>
      </c>
      <c r="ACU26" s="22">
        <v>12.298435629107168</v>
      </c>
      <c r="ACV26" s="22">
        <v>13.8188508</v>
      </c>
      <c r="ACW26" s="22">
        <v>11.995427883534184</v>
      </c>
      <c r="ACX26" s="22">
        <v>12.408908346026109</v>
      </c>
      <c r="ACY26" s="22">
        <v>13.051636329141424</v>
      </c>
      <c r="ACZ26" s="22">
        <v>13.491520052604795</v>
      </c>
      <c r="ADA26" s="22">
        <v>13.8188508</v>
      </c>
      <c r="ADB26" s="22">
        <v>13.197219773082931</v>
      </c>
      <c r="ADC26" s="22">
        <v>13.433442447260838</v>
      </c>
      <c r="ADD26" s="22">
        <v>13.413800811896184</v>
      </c>
      <c r="ADE26" s="22">
        <v>13.626623982107052</v>
      </c>
      <c r="ADF26" s="22">
        <v>13.8188508</v>
      </c>
      <c r="ADG26" s="22">
        <v>7.8976248812495911</v>
      </c>
      <c r="ADH26" s="22">
        <v>8.1929896837394125</v>
      </c>
      <c r="ADI26" s="22">
        <v>8.5298068946156533</v>
      </c>
      <c r="ADJ26" s="22">
        <v>9.0443760116881222</v>
      </c>
      <c r="ADK26" s="22">
        <v>13.8188508</v>
      </c>
      <c r="ADL26" s="22">
        <v>8.3642685998858397</v>
      </c>
      <c r="ADM26" s="22">
        <v>8.8360944191321913</v>
      </c>
      <c r="ADN26" s="22">
        <v>9.1258531783411101</v>
      </c>
      <c r="ADO26" s="22">
        <v>9.670710425820161</v>
      </c>
      <c r="ADP26" s="22">
        <v>13.8188508</v>
      </c>
      <c r="ADQ26" s="22">
        <v>8.9609049390461024</v>
      </c>
      <c r="ADR26" s="22">
        <v>9.4612518717886616</v>
      </c>
      <c r="ADS26" s="22">
        <v>9.5795958674884432</v>
      </c>
      <c r="ADT26" s="22">
        <v>10.133906580345268</v>
      </c>
      <c r="ADU26" s="22">
        <v>13.8188508</v>
      </c>
      <c r="ADV26" s="22">
        <v>9.4150808216196218</v>
      </c>
      <c r="ADW26" s="22">
        <v>9.9236344984508946</v>
      </c>
      <c r="ADX26" s="22">
        <v>10.028451120746599</v>
      </c>
      <c r="ADY26" s="22">
        <v>10.732533541219002</v>
      </c>
      <c r="ADZ26" s="22">
        <v>13.8188508</v>
      </c>
      <c r="AEA26" s="22">
        <v>9.8641207459379672</v>
      </c>
      <c r="AEB26" s="22">
        <v>10.376614490837895</v>
      </c>
      <c r="AEC26" s="22">
        <v>10.601814628068578</v>
      </c>
      <c r="AED26" s="22">
        <v>11.175581824756456</v>
      </c>
      <c r="AEE26" s="22">
        <v>13.8188508</v>
      </c>
      <c r="AEF26" s="22">
        <v>10.308586838858126</v>
      </c>
      <c r="AEG26" s="22">
        <v>10.961940515391987</v>
      </c>
      <c r="AEH26" s="22">
        <v>10.914187217520663</v>
      </c>
      <c r="AEI26" s="22">
        <v>11.610544305035241</v>
      </c>
      <c r="AEJ26" s="22">
        <v>13.8188508</v>
      </c>
      <c r="AEK26" s="22">
        <v>10.749216270338</v>
      </c>
      <c r="AEL26" s="22">
        <v>11.395257710321875</v>
      </c>
      <c r="AEM26" s="22">
        <v>11.351761716944484</v>
      </c>
      <c r="AEN26" s="22">
        <v>12.037837640336711</v>
      </c>
      <c r="AEO26" s="22">
        <v>13.8188508</v>
      </c>
      <c r="AEP26" s="22">
        <v>11.186242758005044</v>
      </c>
      <c r="AEQ26" s="22">
        <v>11.683578315449633</v>
      </c>
      <c r="AER26" s="22">
        <v>11.786599820095208</v>
      </c>
      <c r="AES26" s="22">
        <v>12.321384349749856</v>
      </c>
      <c r="AET26" s="22">
        <v>13.8188508</v>
      </c>
      <c r="AEU26" s="22">
        <v>11.620209063689099</v>
      </c>
      <c r="AEV26" s="22">
        <v>12.103336562339862</v>
      </c>
      <c r="AEW26" s="22">
        <v>12.094590207275605</v>
      </c>
      <c r="AEX26" s="22">
        <v>12.73617634267918</v>
      </c>
      <c r="AEY26" s="22">
        <v>13.8188508</v>
      </c>
      <c r="AEZ26" s="22">
        <v>12.357808751860318</v>
      </c>
      <c r="AFA26" s="22">
        <v>12.789181249036965</v>
      </c>
      <c r="AFB26" s="22">
        <v>12.832299945586463</v>
      </c>
      <c r="AFC26" s="22">
        <v>13.41391218938432</v>
      </c>
      <c r="AFD26" s="22">
        <v>13.8188508</v>
      </c>
      <c r="AFE26" s="22">
        <v>13.332888794450565</v>
      </c>
      <c r="AFF26" s="22">
        <v>13.716820651113167</v>
      </c>
      <c r="AFG26" s="22">
        <v>13.440789318841905</v>
      </c>
      <c r="AFH26" s="22">
        <v>13.813729522995878</v>
      </c>
      <c r="AFI26" s="22">
        <v>13.8188508</v>
      </c>
      <c r="AFJ26" s="22">
        <v>13.573086271038139</v>
      </c>
      <c r="AFK26" s="22">
        <v>13.722172544991302</v>
      </c>
      <c r="AFL26" s="22">
        <v>13.680740688664208</v>
      </c>
      <c r="AFM26" s="22">
        <v>13.817104280923157</v>
      </c>
    </row>
    <row r="27" spans="1:845">
      <c r="A27" s="22" t="s">
        <v>114</v>
      </c>
      <c r="B27">
        <f>FixedParams!$B$8-B26</f>
        <v>20.083499290000006</v>
      </c>
      <c r="C27" s="22">
        <f>SUMPRODUCT(Sectors!$AB$17:$AB$217,Sectors!$AG$17:$AG$217)/COUNT(Sectors!$AB$17:$AB$217)</f>
        <v>13.423301154541578</v>
      </c>
      <c r="D27" s="22">
        <f>SUMPRODUCT(Sectors!$AU$17:$AU$217,Sectors!$AZ$17:$AZ$217)/COUNT(Sectors!$AU$17:$AU$217)</f>
        <v>14.42213080379033</v>
      </c>
      <c r="F27" s="22">
        <v>20.083499290000006</v>
      </c>
      <c r="G27" s="22">
        <v>13.423303264982412</v>
      </c>
      <c r="H27" s="22">
        <v>14.42200965823351</v>
      </c>
      <c r="I27" s="22">
        <v>8.6829799816912345</v>
      </c>
      <c r="J27" s="22">
        <v>9.1004078855817774</v>
      </c>
      <c r="K27" s="22">
        <v>20.083499290000006</v>
      </c>
      <c r="L27" s="22">
        <v>14.745059424992581</v>
      </c>
      <c r="M27" s="22">
        <v>15.879108504886032</v>
      </c>
      <c r="N27" s="22">
        <v>9.5891550520795938</v>
      </c>
      <c r="O27" s="22">
        <v>10.251812864594635</v>
      </c>
      <c r="P27" s="22">
        <v>20.083499290000006</v>
      </c>
      <c r="Q27" s="22">
        <v>16.208382576124176</v>
      </c>
      <c r="R27" s="22">
        <v>17.481753629751715</v>
      </c>
      <c r="S27" s="22">
        <v>10.626217083469708</v>
      </c>
      <c r="T27" s="22">
        <v>11.378771443468244</v>
      </c>
      <c r="U27" s="22">
        <v>20.083499290000006</v>
      </c>
      <c r="V27" s="22">
        <v>17.796544388585094</v>
      </c>
      <c r="W27" s="22">
        <v>19.198368161594814</v>
      </c>
      <c r="X27" s="22">
        <v>11.801737680664397</v>
      </c>
      <c r="Y27" s="22">
        <v>12.652097804853781</v>
      </c>
      <c r="Z27" s="22">
        <v>20.083499290000006</v>
      </c>
      <c r="AA27" s="22">
        <v>19.718672509143058</v>
      </c>
      <c r="AB27" s="22">
        <v>21.27209956109856</v>
      </c>
      <c r="AC27" s="22">
        <v>13.109127596869879</v>
      </c>
      <c r="AD27" s="22">
        <v>13.929144955889154</v>
      </c>
      <c r="AE27" s="22">
        <v>20.083499290000006</v>
      </c>
      <c r="AF27" s="22">
        <v>21.983557965726575</v>
      </c>
      <c r="AG27" s="22">
        <v>23.683076167938037</v>
      </c>
      <c r="AH27" s="22">
        <v>14.543861845482112</v>
      </c>
      <c r="AI27" s="22">
        <v>15.621744272882923</v>
      </c>
      <c r="AJ27" s="22">
        <v>20.083499290000006</v>
      </c>
      <c r="AK27" s="22">
        <v>23.089498317609777</v>
      </c>
      <c r="AL27" s="22">
        <v>25.294769475254707</v>
      </c>
      <c r="AM27" s="22">
        <v>16.242480690257214</v>
      </c>
      <c r="AN27" s="22">
        <v>17.28283031856844</v>
      </c>
      <c r="AO27" s="22">
        <v>20.083499290000006</v>
      </c>
      <c r="AP27" s="22">
        <v>23.21870862388289</v>
      </c>
      <c r="AQ27" s="22">
        <v>25.289002938392873</v>
      </c>
      <c r="AR27" s="22">
        <v>18.214978777715984</v>
      </c>
      <c r="AS27" s="22">
        <v>19.347208996632745</v>
      </c>
      <c r="AT27" s="22">
        <v>20.083499290000006</v>
      </c>
      <c r="AU27" s="22">
        <v>23.348233162939202</v>
      </c>
      <c r="AV27" s="22">
        <v>25.147956609734997</v>
      </c>
      <c r="AW27" s="22">
        <v>20.644075068473928</v>
      </c>
      <c r="AX27" s="22">
        <v>21.896742404227933</v>
      </c>
      <c r="AY27" s="22">
        <v>20.083499290000006</v>
      </c>
      <c r="AZ27" s="22">
        <v>23.607966143227134</v>
      </c>
      <c r="BA27" s="22">
        <v>25.138918979377952</v>
      </c>
      <c r="BB27" s="22">
        <v>21.171930764511064</v>
      </c>
      <c r="BC27" s="22">
        <v>22.547241998058112</v>
      </c>
      <c r="BD27" s="22">
        <v>20.083499290000006</v>
      </c>
      <c r="BE27" s="22">
        <v>24.133629502632949</v>
      </c>
      <c r="BF27" s="22">
        <v>25.126723235207066</v>
      </c>
      <c r="BG27" s="22">
        <v>21.653474557616644</v>
      </c>
      <c r="BH27" s="22">
        <v>22.544607632760794</v>
      </c>
      <c r="BI27" s="22">
        <v>20.083499290000006</v>
      </c>
      <c r="BJ27" s="22">
        <v>24.670612049451552</v>
      </c>
      <c r="BK27" s="22">
        <v>25.121678117923246</v>
      </c>
      <c r="BL27" s="22">
        <v>22.142642523938051</v>
      </c>
      <c r="BM27" s="22">
        <v>22.545966117914507</v>
      </c>
      <c r="BN27" s="22">
        <v>20.083499290000006</v>
      </c>
      <c r="BO27" s="22">
        <v>5.985661170936555</v>
      </c>
      <c r="BP27" s="22">
        <v>6.2462865277584818</v>
      </c>
      <c r="BQ27" s="22">
        <v>3.0975561442680397</v>
      </c>
      <c r="BR27" s="22">
        <v>3.1074368891595734</v>
      </c>
      <c r="BS27" s="22">
        <v>20.083499290000006</v>
      </c>
      <c r="BT27" s="22">
        <v>6.8936358375855606</v>
      </c>
      <c r="BU27" s="22">
        <v>7.2170516168781349</v>
      </c>
      <c r="BV27" s="22">
        <v>3.8214666441289595</v>
      </c>
      <c r="BW27" s="22">
        <v>3.8772429116386333</v>
      </c>
      <c r="BX27" s="22">
        <v>20.083499290000006</v>
      </c>
      <c r="BY27" s="22">
        <v>7.799238666517696</v>
      </c>
      <c r="BZ27" s="22">
        <v>8.1925178830088061</v>
      </c>
      <c r="CA27" s="22">
        <v>4.5618814114163895</v>
      </c>
      <c r="CB27" s="22">
        <v>4.6651097313376253</v>
      </c>
      <c r="CC27" s="22">
        <v>20.083499290000006</v>
      </c>
      <c r="CD27" s="22">
        <v>8.8591744792374385</v>
      </c>
      <c r="CE27" s="22">
        <v>9.1678401929890541</v>
      </c>
      <c r="CF27" s="22">
        <v>5.478657978015149</v>
      </c>
      <c r="CG27" s="22">
        <v>5.6426825773663296</v>
      </c>
      <c r="CH27" s="22">
        <v>20.083499290000006</v>
      </c>
      <c r="CI27" s="22">
        <v>9.9152281105008662</v>
      </c>
      <c r="CJ27" s="22">
        <v>10.46446297896539</v>
      </c>
      <c r="CK27" s="22">
        <v>6.3965826369972509</v>
      </c>
      <c r="CL27" s="22">
        <v>6.6271172772534133</v>
      </c>
      <c r="CM27" s="22">
        <v>20.083499290000006</v>
      </c>
      <c r="CN27" s="22">
        <v>11.111193491454113</v>
      </c>
      <c r="CO27" s="22">
        <v>11.741709741131324</v>
      </c>
      <c r="CP27" s="22">
        <v>7.4846733676761845</v>
      </c>
      <c r="CQ27" s="22">
        <v>7.7859493456541786</v>
      </c>
      <c r="CR27" s="22">
        <v>20.083499290000006</v>
      </c>
      <c r="CS27" s="22">
        <v>12.569134005321121</v>
      </c>
      <c r="CT27" s="22">
        <v>13.308525157940831</v>
      </c>
      <c r="CU27" s="22">
        <v>8.7246700122523233</v>
      </c>
      <c r="CV27" s="22">
        <v>9.0936029711340733</v>
      </c>
      <c r="CW27" s="22">
        <v>20.083499290000006</v>
      </c>
      <c r="CX27" s="22">
        <v>14.156485702441595</v>
      </c>
      <c r="CY27" s="22">
        <v>14.98789220524734</v>
      </c>
      <c r="CZ27" s="22">
        <v>9.9433245165786897</v>
      </c>
      <c r="DA27" s="22">
        <v>10.387313423441116</v>
      </c>
      <c r="DB27" s="22">
        <v>20.083499290000006</v>
      </c>
      <c r="DC27" s="22">
        <v>15.979910108113259</v>
      </c>
      <c r="DD27" s="22">
        <v>16.754561535373917</v>
      </c>
      <c r="DE27" s="22">
        <v>11.437955999527828</v>
      </c>
      <c r="DF27" s="22">
        <v>11.961431022514198</v>
      </c>
      <c r="DG27" s="22">
        <v>20.083499290000006</v>
      </c>
      <c r="DH27" s="22">
        <v>20.032727495591168</v>
      </c>
      <c r="DI27" s="22">
        <v>21.377525795666667</v>
      </c>
      <c r="DJ27" s="22">
        <v>15.318074061041838</v>
      </c>
      <c r="DK27" s="22">
        <v>16.015927149040628</v>
      </c>
      <c r="DL27" s="22">
        <v>20.083499290000006</v>
      </c>
      <c r="DM27" s="22">
        <v>20.492426705715673</v>
      </c>
      <c r="DN27" s="22">
        <v>21.379662332126731</v>
      </c>
      <c r="DO27" s="22">
        <v>19.38861345636553</v>
      </c>
      <c r="DP27" s="22">
        <v>20.07418096637026</v>
      </c>
      <c r="DQ27" s="22">
        <v>20.083499290000006</v>
      </c>
      <c r="DR27" s="22">
        <v>20.96064376762499</v>
      </c>
      <c r="DS27" s="22">
        <v>21.251423928064654</v>
      </c>
      <c r="DT27" s="22">
        <v>19.831322523515066</v>
      </c>
      <c r="DU27" s="22">
        <v>20.080479552762505</v>
      </c>
      <c r="DV27" s="22">
        <v>20.083499290000006</v>
      </c>
      <c r="DW27" s="22">
        <v>17.083479107066356</v>
      </c>
      <c r="DX27" s="22">
        <v>18.857097601996948</v>
      </c>
      <c r="DY27" s="22">
        <v>17.078529728119715</v>
      </c>
      <c r="DZ27" s="22">
        <v>18.889056010911936</v>
      </c>
      <c r="EA27" s="22">
        <v>20.083499290000006</v>
      </c>
      <c r="EB27" s="22">
        <v>17.408716561509181</v>
      </c>
      <c r="EC27" s="22">
        <v>19.145644881540523</v>
      </c>
      <c r="ED27" s="22">
        <v>17.34899022473158</v>
      </c>
      <c r="EE27" s="22">
        <v>19.139346242233998</v>
      </c>
      <c r="EF27" s="22">
        <v>20.083499290000006</v>
      </c>
      <c r="EG27" s="22">
        <v>17.68989318063085</v>
      </c>
      <c r="EH27" s="22">
        <v>19.451624405442242</v>
      </c>
      <c r="EI27" s="22">
        <v>17.582257733771758</v>
      </c>
      <c r="EJ27" s="22">
        <v>19.332494167511371</v>
      </c>
      <c r="EK27" s="22">
        <v>20.083499290000006</v>
      </c>
      <c r="EL27" s="22">
        <v>17.932962492467333</v>
      </c>
      <c r="EM27" s="22">
        <v>19.656143278632072</v>
      </c>
      <c r="EN27" s="22">
        <v>17.828924440756225</v>
      </c>
      <c r="EO27" s="22">
        <v>19.544818662448414</v>
      </c>
      <c r="EP27" s="22">
        <v>20.083499290000006</v>
      </c>
      <c r="EQ27" s="22">
        <v>18.189444144086714</v>
      </c>
      <c r="ER27" s="22">
        <v>19.87963123677153</v>
      </c>
      <c r="ES27" s="22">
        <v>18.042462404020061</v>
      </c>
      <c r="ET27" s="22">
        <v>19.705897437639489</v>
      </c>
      <c r="EU27" s="22">
        <v>20.083499290000006</v>
      </c>
      <c r="EV27" s="22">
        <v>18.411678867556123</v>
      </c>
      <c r="EW27" s="22">
        <v>20.082972572728867</v>
      </c>
      <c r="EX27" s="22">
        <v>18.247055567586283</v>
      </c>
      <c r="EY27" s="22">
        <v>19.852706260113777</v>
      </c>
      <c r="EZ27" s="22">
        <v>20.083499290000006</v>
      </c>
      <c r="FA27" s="22">
        <v>18.645586616359211</v>
      </c>
      <c r="FB27" s="22">
        <v>20.236984970656774</v>
      </c>
      <c r="FC27" s="22">
        <v>18.443215446694861</v>
      </c>
      <c r="FD27" s="22">
        <v>20.013008160171708</v>
      </c>
      <c r="FE27" s="22">
        <v>20.083499290000006</v>
      </c>
      <c r="FF27" s="22">
        <v>18.848390761271954</v>
      </c>
      <c r="FG27" s="22">
        <v>20.37694990141377</v>
      </c>
      <c r="FH27" s="22">
        <v>18.630234119564665</v>
      </c>
      <c r="FI27" s="22">
        <v>20.105262970874605</v>
      </c>
      <c r="FJ27" s="22">
        <v>20.083499290000006</v>
      </c>
      <c r="FK27" s="22">
        <v>19.04285122546727</v>
      </c>
      <c r="FL27" s="22">
        <v>20.503221831587091</v>
      </c>
      <c r="FM27" s="22">
        <v>18.809538383747419</v>
      </c>
      <c r="FN27" s="22">
        <v>20.211813096464148</v>
      </c>
      <c r="FO27" s="22">
        <v>20.083499290000006</v>
      </c>
      <c r="FP27" s="22">
        <v>19.391717383633015</v>
      </c>
      <c r="FQ27" s="22">
        <v>20.716600308609088</v>
      </c>
      <c r="FR27" s="22">
        <v>19.132259719088463</v>
      </c>
      <c r="FS27" s="22">
        <v>20.368275060292</v>
      </c>
      <c r="FT27" s="22">
        <v>20.083499290000006</v>
      </c>
      <c r="FU27" s="22">
        <v>20.014039725728026</v>
      </c>
      <c r="FV27" s="22">
        <v>20.958257087516721</v>
      </c>
      <c r="FW27" s="22">
        <v>19.686943020614564</v>
      </c>
      <c r="FX27" s="22">
        <v>20.552584093362302</v>
      </c>
      <c r="FY27" s="22">
        <v>20.083499290000006</v>
      </c>
      <c r="FZ27" s="22">
        <v>20.537962514604061</v>
      </c>
      <c r="GA27" s="22">
        <v>21.070190262680544</v>
      </c>
      <c r="GB27" s="22">
        <v>20.149564197377405</v>
      </c>
      <c r="GC27" s="22">
        <v>20.576377169216915</v>
      </c>
      <c r="GD27" s="22">
        <v>20.083499290000006</v>
      </c>
      <c r="GE27" s="22">
        <v>17.10435416900734</v>
      </c>
      <c r="GF27" s="22">
        <v>18.861118115059075</v>
      </c>
      <c r="GG27" s="22">
        <v>17.064510624871048</v>
      </c>
      <c r="GH27" s="22">
        <v>18.821011636085476</v>
      </c>
      <c r="GI27" s="22">
        <v>20.083499290000006</v>
      </c>
      <c r="GJ27" s="22">
        <v>17.365212432689646</v>
      </c>
      <c r="GK27" s="22">
        <v>19.095360188945374</v>
      </c>
      <c r="GL27" s="22">
        <v>17.29076432862508</v>
      </c>
      <c r="GM27" s="22">
        <v>19.004239478596862</v>
      </c>
      <c r="GN27" s="22">
        <v>20.083499290000006</v>
      </c>
      <c r="GO27" s="22">
        <v>17.590447542459025</v>
      </c>
      <c r="GP27" s="22">
        <v>19.274806647993614</v>
      </c>
      <c r="GQ27" s="22">
        <v>17.53017973384728</v>
      </c>
      <c r="GR27" s="22">
        <v>19.206327634253164</v>
      </c>
      <c r="GS27" s="22">
        <v>20.083499290000006</v>
      </c>
      <c r="GT27" s="22">
        <v>17.806220575201664</v>
      </c>
      <c r="GU27" s="22">
        <v>19.439528739014403</v>
      </c>
      <c r="GV27" s="22">
        <v>17.73701800293199</v>
      </c>
      <c r="GW27" s="22">
        <v>19.358179040100254</v>
      </c>
      <c r="GX27" s="22">
        <v>20.083499290000006</v>
      </c>
      <c r="GY27" s="22">
        <v>18.013291162241465</v>
      </c>
      <c r="GZ27" s="22">
        <v>19.620370335351687</v>
      </c>
      <c r="HA27" s="22">
        <v>17.934878162120462</v>
      </c>
      <c r="HB27" s="22">
        <v>19.496067657501932</v>
      </c>
      <c r="HC27" s="22">
        <v>20.083499290000006</v>
      </c>
      <c r="HD27" s="22">
        <v>18.211588033838765</v>
      </c>
      <c r="HE27" s="22">
        <v>19.754670741939222</v>
      </c>
      <c r="HF27" s="22">
        <v>18.105779614829668</v>
      </c>
      <c r="HG27" s="22">
        <v>19.620350541081496</v>
      </c>
      <c r="HH27" s="22">
        <v>20.083499290000006</v>
      </c>
      <c r="HI27" s="22">
        <v>18.40151438158604</v>
      </c>
      <c r="HJ27" s="22">
        <v>19.875489966993641</v>
      </c>
      <c r="HK27" s="22">
        <v>18.287964472638286</v>
      </c>
      <c r="HL27" s="22">
        <v>19.731398721784107</v>
      </c>
      <c r="HM27" s="22">
        <v>20.083499290000006</v>
      </c>
      <c r="HN27" s="22">
        <v>18.583038754159801</v>
      </c>
      <c r="HO27" s="22">
        <v>19.959043142352968</v>
      </c>
      <c r="HP27" s="22">
        <v>18.462066600032387</v>
      </c>
      <c r="HQ27" s="22">
        <v>19.806375073814067</v>
      </c>
      <c r="HR27" s="22">
        <v>20.083499290000006</v>
      </c>
      <c r="HS27" s="22">
        <v>18.741218073726511</v>
      </c>
      <c r="HT27" s="22">
        <v>20.056061129219056</v>
      </c>
      <c r="HU27" s="22">
        <v>18.613579726487622</v>
      </c>
      <c r="HV27" s="22">
        <v>19.894004860607406</v>
      </c>
      <c r="HW27" s="22">
        <v>20.083499290000006</v>
      </c>
      <c r="HX27" s="22">
        <v>19.05391736636874</v>
      </c>
      <c r="HY27" s="22">
        <v>20.195034424504954</v>
      </c>
      <c r="HZ27" s="22">
        <v>18.91344270789687</v>
      </c>
      <c r="IA27" s="22">
        <v>20.015593364039759</v>
      </c>
      <c r="IB27" s="22">
        <v>20.083499290000006</v>
      </c>
      <c r="IC27" s="22">
        <v>19.583168390443458</v>
      </c>
      <c r="ID27" s="22">
        <v>20.324995826589827</v>
      </c>
      <c r="IE27" s="22">
        <v>19.38861359634117</v>
      </c>
      <c r="IF27" s="22">
        <v>20.074180944922571</v>
      </c>
      <c r="IG27" s="22">
        <v>20.083499290000006</v>
      </c>
      <c r="IH27" s="22">
        <v>20.029387793085448</v>
      </c>
      <c r="II27" s="22">
        <v>20.328687881854989</v>
      </c>
      <c r="IJ27" s="22">
        <v>19.833460883900049</v>
      </c>
      <c r="IK27" s="22">
        <v>20.080456800348678</v>
      </c>
      <c r="IL27" s="22">
        <v>20.083499290000006</v>
      </c>
      <c r="IM27" s="22">
        <v>18.819524525307845</v>
      </c>
      <c r="IN27" s="22">
        <v>20.211068244081254</v>
      </c>
      <c r="IO27" s="22">
        <v>13.180073881609097</v>
      </c>
      <c r="IP27" s="22">
        <v>13.952731624405461</v>
      </c>
      <c r="IQ27" s="22">
        <v>20.083499290000006</v>
      </c>
      <c r="IR27" s="22">
        <v>20.610793638703047</v>
      </c>
      <c r="IS27" s="22">
        <v>21.995688340027499</v>
      </c>
      <c r="IT27" s="22">
        <v>14.335374909331989</v>
      </c>
      <c r="IU27" s="22">
        <v>15.208093762028247</v>
      </c>
      <c r="IV27" s="22">
        <v>20.083499290000006</v>
      </c>
      <c r="IW27" s="22">
        <v>22.62811935694797</v>
      </c>
      <c r="IX27" s="22">
        <v>24.156332534127184</v>
      </c>
      <c r="IY27" s="22">
        <v>15.605954171824671</v>
      </c>
      <c r="IZ27" s="22">
        <v>16.568874794259123</v>
      </c>
      <c r="JA27" s="22">
        <v>20.083499290000006</v>
      </c>
      <c r="JB27" s="22">
        <v>24.578017761047125</v>
      </c>
      <c r="JC27" s="22">
        <v>26.790791112499956</v>
      </c>
      <c r="JD27" s="22">
        <v>16.998327095664475</v>
      </c>
      <c r="JE27" s="22">
        <v>18.243132467904488</v>
      </c>
      <c r="JF27" s="22">
        <v>20.083499290000006</v>
      </c>
      <c r="JG27" s="22">
        <v>24.523698521295955</v>
      </c>
      <c r="JH27" s="22">
        <v>26.61723643397287</v>
      </c>
      <c r="JI27" s="22">
        <v>18.674311151423431</v>
      </c>
      <c r="JJ27" s="22">
        <v>20.026484068061578</v>
      </c>
      <c r="JK27" s="22">
        <v>20.083499290000006</v>
      </c>
      <c r="JL27" s="22">
        <v>24.469184734608216</v>
      </c>
      <c r="JM27" s="22">
        <v>26.580465776375174</v>
      </c>
      <c r="JN27" s="22">
        <v>20.660498316610521</v>
      </c>
      <c r="JO27" s="22">
        <v>21.970023240032919</v>
      </c>
      <c r="JP27" s="22">
        <v>20.083499290000006</v>
      </c>
      <c r="JQ27" s="22">
        <v>24.413121151366976</v>
      </c>
      <c r="JR27" s="22">
        <v>26.407435542849928</v>
      </c>
      <c r="JS27" s="22">
        <v>22.245790272618912</v>
      </c>
      <c r="JT27" s="22">
        <v>23.91885382349388</v>
      </c>
      <c r="JU27" s="22">
        <v>20.083499290000006</v>
      </c>
      <c r="JV27" s="22">
        <v>24.491645947395128</v>
      </c>
      <c r="JW27" s="22">
        <v>26.23513137525422</v>
      </c>
      <c r="JX27" s="22">
        <v>22.183950563196589</v>
      </c>
      <c r="JY27" s="22">
        <v>23.747278959082408</v>
      </c>
      <c r="JZ27" s="22">
        <v>20.083499290000006</v>
      </c>
      <c r="KA27" s="22">
        <v>24.434831776301468</v>
      </c>
      <c r="KB27" s="22">
        <v>26.063223052880449</v>
      </c>
      <c r="KC27" s="22">
        <v>22.121570840432408</v>
      </c>
      <c r="KD27" s="22">
        <v>23.576071622945744</v>
      </c>
      <c r="KE27" s="22">
        <v>20.083499290000006</v>
      </c>
      <c r="KF27" s="22">
        <v>24.319459222762468</v>
      </c>
      <c r="KG27" s="22">
        <v>25.72058291319415</v>
      </c>
      <c r="KH27" s="22">
        <v>22.124467010786876</v>
      </c>
      <c r="KI27" s="22">
        <v>23.366167705595629</v>
      </c>
      <c r="KJ27" s="22">
        <v>20.083499290000006</v>
      </c>
      <c r="KK27" s="22">
        <v>24.354925616086426</v>
      </c>
      <c r="KL27" s="22">
        <v>25.310388582928681</v>
      </c>
      <c r="KM27" s="22">
        <v>22.126086914393259</v>
      </c>
      <c r="KN27" s="22">
        <v>22.949874394725921</v>
      </c>
      <c r="KO27" s="22">
        <v>20.083499290000006</v>
      </c>
      <c r="KP27" s="22">
        <v>24.247593153156721</v>
      </c>
      <c r="KQ27" s="22">
        <v>24.768079974899621</v>
      </c>
      <c r="KR27" s="22">
        <v>22.121744466628378</v>
      </c>
      <c r="KS27" s="22">
        <v>22.536377616617255</v>
      </c>
      <c r="KT27" s="22">
        <v>20.083499290000006</v>
      </c>
      <c r="KU27" s="22">
        <v>10.048395890202876</v>
      </c>
      <c r="KV27" s="22">
        <v>10.606818988740523</v>
      </c>
      <c r="KW27" s="22">
        <v>6.3817428139710293</v>
      </c>
      <c r="KX27" s="22">
        <v>6.6037265188749199</v>
      </c>
      <c r="KY27" s="22">
        <v>20.083499290000006</v>
      </c>
      <c r="KZ27" s="22">
        <v>11.094838230530932</v>
      </c>
      <c r="LA27" s="22">
        <v>11.716193162038955</v>
      </c>
      <c r="LB27" s="22">
        <v>7.3144233311710325</v>
      </c>
      <c r="LC27" s="22">
        <v>7.5909634130807087</v>
      </c>
      <c r="LD27" s="22">
        <v>20.083499290000006</v>
      </c>
      <c r="LE27" s="22">
        <v>12.261841304725928</v>
      </c>
      <c r="LF27" s="22">
        <v>12.966977432803603</v>
      </c>
      <c r="LG27" s="22">
        <v>8.3961263842461502</v>
      </c>
      <c r="LH27" s="22">
        <v>8.7460130406175178</v>
      </c>
      <c r="LI27" s="22">
        <v>20.083499290000006</v>
      </c>
      <c r="LJ27" s="22">
        <v>13.555609021404855</v>
      </c>
      <c r="LK27" s="22">
        <v>14.192174220703901</v>
      </c>
      <c r="LL27" s="22">
        <v>9.4644967632848651</v>
      </c>
      <c r="LM27" s="22">
        <v>9.8830675270011756</v>
      </c>
      <c r="LN27" s="22">
        <v>20.083499290000006</v>
      </c>
      <c r="LO27" s="22">
        <v>14.829959912032171</v>
      </c>
      <c r="LP27" s="22">
        <v>15.698374883789171</v>
      </c>
      <c r="LQ27" s="22">
        <v>10.661160693359768</v>
      </c>
      <c r="LR27" s="22">
        <v>11.165287455541407</v>
      </c>
      <c r="LS27" s="22">
        <v>20.083499290000006</v>
      </c>
      <c r="LT27" s="22">
        <v>16.505866760009358</v>
      </c>
      <c r="LU27" s="22">
        <v>17.321259130851875</v>
      </c>
      <c r="LV27" s="22">
        <v>12.145111852509853</v>
      </c>
      <c r="LW27" s="22">
        <v>12.576594383973541</v>
      </c>
      <c r="LX27" s="22">
        <v>20.083499290000006</v>
      </c>
      <c r="LY27" s="22">
        <v>18.290855731540255</v>
      </c>
      <c r="LZ27" s="22">
        <v>19.214140089848847</v>
      </c>
      <c r="MA27" s="22">
        <v>13.589791645752996</v>
      </c>
      <c r="MB27" s="22">
        <v>14.241542783220689</v>
      </c>
      <c r="MC27" s="22">
        <v>20.083499290000006</v>
      </c>
      <c r="MD27" s="22">
        <v>20.529432246489538</v>
      </c>
      <c r="ME27" s="22">
        <v>21.550810613695372</v>
      </c>
      <c r="MF27" s="22">
        <v>15.271948626356391</v>
      </c>
      <c r="MG27" s="22">
        <v>16.016120598402768</v>
      </c>
      <c r="MH27" s="22">
        <v>20.083499290000006</v>
      </c>
      <c r="MI27" s="22">
        <v>21.18560138194518</v>
      </c>
      <c r="MJ27" s="22">
        <v>22.46582384052239</v>
      </c>
      <c r="MK27" s="22">
        <v>17.335537799614951</v>
      </c>
      <c r="ML27" s="22">
        <v>18.162328112720971</v>
      </c>
      <c r="MM27" s="22">
        <v>20.083499290000006</v>
      </c>
      <c r="MN27" s="22">
        <v>21.180143428161362</v>
      </c>
      <c r="MO27" s="22">
        <v>22.254832736506437</v>
      </c>
      <c r="MP27" s="22">
        <v>20.154963302897787</v>
      </c>
      <c r="MQ27" s="22">
        <v>21.139156117843392</v>
      </c>
      <c r="MR27" s="22">
        <v>20.083499290000006</v>
      </c>
      <c r="MS27" s="22">
        <v>21.164519387250397</v>
      </c>
      <c r="MT27" s="22">
        <v>21.835646885533922</v>
      </c>
      <c r="MU27" s="22">
        <v>20.121424240918294</v>
      </c>
      <c r="MV27" s="22">
        <v>20.716845495505321</v>
      </c>
      <c r="MW27" s="22">
        <v>20.083499290000006</v>
      </c>
      <c r="MX27" s="22">
        <v>21.142585993468046</v>
      </c>
      <c r="MY27" s="22">
        <v>21.418227423477859</v>
      </c>
      <c r="MZ27" s="22">
        <v>20.079861446882987</v>
      </c>
      <c r="NA27" s="22">
        <v>20.295018767991085</v>
      </c>
      <c r="NB27" s="22">
        <v>20.083499290000006</v>
      </c>
      <c r="NC27" s="22">
        <v>17.216042151804249</v>
      </c>
      <c r="ND27" s="22">
        <v>19.094690887428239</v>
      </c>
      <c r="NE27" s="22">
        <v>12.186085845570025</v>
      </c>
      <c r="NF27" s="22">
        <v>13.04929097546224</v>
      </c>
      <c r="NG27" s="22">
        <v>20.083499290000006</v>
      </c>
      <c r="NH27" s="22">
        <v>18.13562425023218</v>
      </c>
      <c r="NI27" s="22">
        <v>19.997010726900026</v>
      </c>
      <c r="NJ27" s="22">
        <v>13.30292589447915</v>
      </c>
      <c r="NK27" s="22">
        <v>14.321822975548708</v>
      </c>
      <c r="NL27" s="22">
        <v>20.083499290000006</v>
      </c>
      <c r="NM27" s="22">
        <v>19.048953929673075</v>
      </c>
      <c r="NN27" s="22">
        <v>20.970693291193243</v>
      </c>
      <c r="NO27" s="22">
        <v>14.43221444081313</v>
      </c>
      <c r="NP27" s="22">
        <v>15.584014086275136</v>
      </c>
      <c r="NQ27" s="22">
        <v>20.083499290000006</v>
      </c>
      <c r="NR27" s="22">
        <v>20.052003672998218</v>
      </c>
      <c r="NS27" s="22">
        <v>22.042554242042904</v>
      </c>
      <c r="NT27" s="22">
        <v>15.542998237559692</v>
      </c>
      <c r="NU27" s="22">
        <v>16.808263076132025</v>
      </c>
      <c r="NV27" s="22">
        <v>20.083499290000006</v>
      </c>
      <c r="NW27" s="22">
        <v>21.032324535658979</v>
      </c>
      <c r="NX27" s="22">
        <v>23.201606771292973</v>
      </c>
      <c r="NY27" s="22">
        <v>16.617368246046151</v>
      </c>
      <c r="NZ27" s="22">
        <v>17.972175223632846</v>
      </c>
      <c r="OA27" s="22">
        <v>20.083499290000006</v>
      </c>
      <c r="OB27" s="22">
        <v>21.142707925838241</v>
      </c>
      <c r="OC27" s="22">
        <v>23.270956006537748</v>
      </c>
      <c r="OD27" s="22">
        <v>17.734450154349425</v>
      </c>
      <c r="OE27" s="22">
        <v>19.164498749503494</v>
      </c>
      <c r="OF27" s="22">
        <v>20.083499290000006</v>
      </c>
      <c r="OG27" s="22">
        <v>21.193838728392965</v>
      </c>
      <c r="OH27" s="22">
        <v>23.260511754263177</v>
      </c>
      <c r="OI27" s="22">
        <v>18.801870154180566</v>
      </c>
      <c r="OJ27" s="22">
        <v>20.276540731616837</v>
      </c>
      <c r="OK27" s="22">
        <v>20.083499290000006</v>
      </c>
      <c r="OL27" s="22">
        <v>21.304384007440934</v>
      </c>
      <c r="OM27" s="22">
        <v>23.250919226812712</v>
      </c>
      <c r="ON27" s="22">
        <v>19.98912301932841</v>
      </c>
      <c r="OO27" s="22">
        <v>21.42000016104566</v>
      </c>
      <c r="OP27" s="22">
        <v>20.083499290000006</v>
      </c>
      <c r="OQ27" s="22">
        <v>21.415448250299164</v>
      </c>
      <c r="OR27" s="22">
        <v>23.179012432978066</v>
      </c>
      <c r="OS27" s="22">
        <v>20.096641497722523</v>
      </c>
      <c r="OT27" s="22">
        <v>21.645290814209773</v>
      </c>
      <c r="OU27" s="22">
        <v>20.083499290000006</v>
      </c>
      <c r="OV27" s="22">
        <v>21.638863492061382</v>
      </c>
      <c r="OW27" s="22">
        <v>23.163686264924102</v>
      </c>
      <c r="OX27" s="22">
        <v>20.312536786975304</v>
      </c>
      <c r="OY27" s="22">
        <v>21.640040279909659</v>
      </c>
      <c r="OZ27" s="22">
        <v>20.083499290000006</v>
      </c>
      <c r="PA27" s="22">
        <v>22.092540088507533</v>
      </c>
      <c r="PB27" s="22">
        <v>23.141581640434193</v>
      </c>
      <c r="PC27" s="22">
        <v>20.748392711924215</v>
      </c>
      <c r="PD27" s="22">
        <v>21.633764286909997</v>
      </c>
      <c r="PE27" s="22">
        <v>20.083499290000006</v>
      </c>
      <c r="PF27" s="22">
        <v>22.558436398227304</v>
      </c>
      <c r="PG27" s="22">
        <v>23.129848815237693</v>
      </c>
      <c r="PH27" s="22">
        <v>21.191753170612539</v>
      </c>
      <c r="PI27" s="22">
        <v>21.632731354626895</v>
      </c>
      <c r="PJ27" s="22">
        <v>20.083499290000006</v>
      </c>
      <c r="PK27" s="22">
        <v>7.8922409848626227</v>
      </c>
      <c r="PL27" s="22">
        <v>8.2362679752515859</v>
      </c>
      <c r="PM27" s="22">
        <v>0.47790622534274402</v>
      </c>
      <c r="PN27" s="22">
        <v>0.50578619717571593</v>
      </c>
      <c r="PO27" s="22">
        <v>20.083499290000006</v>
      </c>
      <c r="PP27" s="22">
        <v>9.3155147973694294</v>
      </c>
      <c r="PQ27" s="22">
        <v>9.8146647565361729</v>
      </c>
      <c r="PR27" s="22">
        <v>2.7294026824531308</v>
      </c>
      <c r="PS27" s="22">
        <v>2.4482755294274288</v>
      </c>
      <c r="PT27" s="22">
        <v>20.083499290000006</v>
      </c>
      <c r="PU27" s="22">
        <v>10.806481307461691</v>
      </c>
      <c r="PV27" s="22">
        <v>11.467037960237469</v>
      </c>
      <c r="PW27" s="22">
        <v>4.3823700642570103</v>
      </c>
      <c r="PX27" s="22">
        <v>4.250892596746918</v>
      </c>
      <c r="PY27" s="22">
        <v>20.083499290000006</v>
      </c>
      <c r="PZ27" s="22">
        <v>12.11475963233713</v>
      </c>
      <c r="QA27" s="22">
        <v>12.902987248621734</v>
      </c>
      <c r="QB27" s="22">
        <v>6.2373757743071536</v>
      </c>
      <c r="QC27" s="22">
        <v>6.2862003272768519</v>
      </c>
      <c r="QD27" s="22">
        <v>20.083499290000006</v>
      </c>
      <c r="QE27" s="22">
        <v>13.575417359016487</v>
      </c>
      <c r="QF27" s="22">
        <v>14.328162857310542</v>
      </c>
      <c r="QG27" s="22">
        <v>8.1759018758159723</v>
      </c>
      <c r="QH27" s="22">
        <v>8.4175996390579897</v>
      </c>
      <c r="QI27" s="22">
        <v>20.083499290000006</v>
      </c>
      <c r="QJ27" s="22">
        <v>14.819755000970144</v>
      </c>
      <c r="QK27" s="22">
        <v>15.693108674178291</v>
      </c>
      <c r="QL27" s="22">
        <v>10.095745118450013</v>
      </c>
      <c r="QM27" s="22">
        <v>10.514825872668247</v>
      </c>
      <c r="QN27" s="22">
        <v>20.083499290000006</v>
      </c>
      <c r="QO27" s="22">
        <v>16.101640999091885</v>
      </c>
      <c r="QP27" s="22">
        <v>17.08969155873951</v>
      </c>
      <c r="QQ27" s="22">
        <v>11.720469620736894</v>
      </c>
      <c r="QR27" s="22">
        <v>12.269888305608376</v>
      </c>
      <c r="QS27" s="22">
        <v>20.083499290000006</v>
      </c>
      <c r="QT27" s="22">
        <v>17.29115259305285</v>
      </c>
      <c r="QU27" s="22">
        <v>18.349932843664007</v>
      </c>
      <c r="QV27" s="22">
        <v>13.421046223676052</v>
      </c>
      <c r="QW27" s="22">
        <v>14.106753625007968</v>
      </c>
      <c r="QX27" s="22">
        <v>20.083499290000006</v>
      </c>
      <c r="QY27" s="22">
        <v>18.55412543580734</v>
      </c>
      <c r="QZ27" s="22">
        <v>19.666469341863579</v>
      </c>
      <c r="RA27" s="22">
        <v>14.954492940846905</v>
      </c>
      <c r="RB27" s="22">
        <v>15.734229448103676</v>
      </c>
      <c r="RC27" s="22">
        <v>20.083499290000006</v>
      </c>
      <c r="RD27" s="22">
        <v>19.706073675351881</v>
      </c>
      <c r="RE27" s="22">
        <v>20.862105230841586</v>
      </c>
      <c r="RF27" s="22">
        <v>17.965287959956889</v>
      </c>
      <c r="RG27" s="22">
        <v>18.856319693545665</v>
      </c>
      <c r="RH27" s="22">
        <v>20.083499290000006</v>
      </c>
      <c r="RI27" s="22">
        <v>20.131584143542607</v>
      </c>
      <c r="RJ27" s="22">
        <v>20.8624371194331</v>
      </c>
      <c r="RK27" s="22">
        <v>19.428502031569277</v>
      </c>
      <c r="RL27" s="22">
        <v>20.074816433416505</v>
      </c>
      <c r="RM27" s="22">
        <v>20.083499290000006</v>
      </c>
      <c r="RN27" s="22">
        <v>20.563671631473373</v>
      </c>
      <c r="RO27" s="22">
        <v>20.865335884864862</v>
      </c>
      <c r="RP27" s="22">
        <v>19.846883546427065</v>
      </c>
      <c r="RQ27" s="22">
        <v>20.080596245554979</v>
      </c>
      <c r="RR27" s="22">
        <v>20.083499290000006</v>
      </c>
      <c r="RS27" s="22">
        <v>12.450172190812458</v>
      </c>
      <c r="RT27" s="22">
        <v>13.240342524272387</v>
      </c>
      <c r="RU27" s="22">
        <v>8.081269214994073</v>
      </c>
      <c r="RV27" s="22">
        <v>8.5812736643173491</v>
      </c>
      <c r="RW27" s="22">
        <v>20.083499290000006</v>
      </c>
      <c r="RX27" s="22">
        <v>13.643762867302005</v>
      </c>
      <c r="RY27" s="22">
        <v>14.564192320022803</v>
      </c>
      <c r="RZ27" s="22">
        <v>8.9175673123079946</v>
      </c>
      <c r="SA27" s="22">
        <v>9.4975796271719304</v>
      </c>
      <c r="SB27" s="22">
        <v>20.083499290000006</v>
      </c>
      <c r="SC27" s="22">
        <v>15.121216388568799</v>
      </c>
      <c r="SD27" s="22">
        <v>16.144530139423953</v>
      </c>
      <c r="SE27" s="22">
        <v>10.021869442332143</v>
      </c>
      <c r="SF27" s="22">
        <v>10.562006173276831</v>
      </c>
      <c r="SG27" s="22">
        <v>20.083499290000006</v>
      </c>
      <c r="SH27" s="22">
        <v>16.751450964795289</v>
      </c>
      <c r="SI27" s="22">
        <v>17.954840738795042</v>
      </c>
      <c r="SJ27" s="22">
        <v>11.117742717629131</v>
      </c>
      <c r="SK27" s="22">
        <v>11.772271536044</v>
      </c>
      <c r="SL27" s="22">
        <v>20.083499290000006</v>
      </c>
      <c r="SM27" s="22">
        <v>18.747129582872393</v>
      </c>
      <c r="SN27" s="22">
        <v>20.099756978985546</v>
      </c>
      <c r="SO27" s="22">
        <v>12.368274726800776</v>
      </c>
      <c r="SP27" s="22">
        <v>13.10049607360814</v>
      </c>
      <c r="SQ27" s="22">
        <v>20.083499290000006</v>
      </c>
      <c r="SR27" s="22">
        <v>21.350786964505776</v>
      </c>
      <c r="SS27" s="22">
        <v>22.904742657923983</v>
      </c>
      <c r="ST27" s="22">
        <v>13.744029804827338</v>
      </c>
      <c r="SU27" s="22">
        <v>14.597247489673173</v>
      </c>
      <c r="SV27" s="22">
        <v>20.083499290000006</v>
      </c>
      <c r="SW27" s="22">
        <v>23.713373766042622</v>
      </c>
      <c r="SX27" s="22">
        <v>25.768463987493252</v>
      </c>
      <c r="SY27" s="22">
        <v>15.423880923588658</v>
      </c>
      <c r="SZ27" s="22">
        <v>16.363902062719998</v>
      </c>
      <c r="TA27" s="22">
        <v>20.083499290000006</v>
      </c>
      <c r="TB27" s="22">
        <v>23.848783110087492</v>
      </c>
      <c r="TC27" s="22">
        <v>25.764248546384838</v>
      </c>
      <c r="TD27" s="22">
        <v>17.408206852008952</v>
      </c>
      <c r="TE27" s="22">
        <v>18.455431953929619</v>
      </c>
      <c r="TF27" s="22">
        <v>20.083499290000006</v>
      </c>
      <c r="TG27" s="22">
        <v>23.984403186527626</v>
      </c>
      <c r="TH27" s="22">
        <v>25.760475289868886</v>
      </c>
      <c r="TI27" s="22">
        <v>19.946143694758931</v>
      </c>
      <c r="TJ27" s="22">
        <v>21.106934266136715</v>
      </c>
      <c r="TK27" s="22">
        <v>20.083499290000006</v>
      </c>
      <c r="TL27" s="22">
        <v>24.097089490960769</v>
      </c>
      <c r="TM27" s="22">
        <v>25.754189712797626</v>
      </c>
      <c r="TN27" s="22">
        <v>21.314278766229684</v>
      </c>
      <c r="TO27" s="22">
        <v>22.693436529590073</v>
      </c>
      <c r="TP27" s="22">
        <v>20.083499290000006</v>
      </c>
      <c r="TQ27" s="22">
        <v>24.642929921952927</v>
      </c>
      <c r="TR27" s="22">
        <v>25.585550244754518</v>
      </c>
      <c r="TS27" s="22">
        <v>21.81028971428233</v>
      </c>
      <c r="TT27" s="22">
        <v>22.692457339400111</v>
      </c>
      <c r="TU27" s="22">
        <v>20.083499290000006</v>
      </c>
      <c r="TV27" s="22">
        <v>25.199098803362528</v>
      </c>
      <c r="TW27" s="22">
        <v>25.583184838728087</v>
      </c>
      <c r="TX27" s="22">
        <v>22.31410481385948</v>
      </c>
      <c r="TY27" s="22">
        <v>22.694880351687726</v>
      </c>
      <c r="TZ27" s="22">
        <v>20.083499290000006</v>
      </c>
      <c r="UA27" s="22">
        <v>5.7539531670641049</v>
      </c>
      <c r="UB27" s="22">
        <v>5.9901814825475457</v>
      </c>
      <c r="UC27" s="22">
        <v>3.108949171675603</v>
      </c>
      <c r="UD27" s="22">
        <v>3.1411462785278377</v>
      </c>
      <c r="UE27" s="22">
        <v>20.083499290000006</v>
      </c>
      <c r="UF27" s="22">
        <v>6.5749946733422728</v>
      </c>
      <c r="UG27" s="22">
        <v>6.879834952194436</v>
      </c>
      <c r="UH27" s="22">
        <v>3.759214974374415</v>
      </c>
      <c r="UI27" s="22">
        <v>3.8286227095144461</v>
      </c>
      <c r="UJ27" s="22">
        <v>20.083499290000006</v>
      </c>
      <c r="UK27" s="22">
        <v>7.3960676176128581</v>
      </c>
      <c r="UL27" s="22">
        <v>7.7637039396539249</v>
      </c>
      <c r="UM27" s="22">
        <v>4.4231046203715758</v>
      </c>
      <c r="UN27" s="22">
        <v>4.6982461475784998</v>
      </c>
      <c r="UO27" s="22">
        <v>20.083499290000006</v>
      </c>
      <c r="UP27" s="22">
        <v>8.2367020311960726</v>
      </c>
      <c r="UQ27" s="22">
        <v>8.6698819959101758</v>
      </c>
      <c r="UR27" s="22">
        <v>5.2513174940837661</v>
      </c>
      <c r="US27" s="22">
        <v>5.4197015570265039</v>
      </c>
      <c r="UT27" s="22">
        <v>20.083499290000006</v>
      </c>
      <c r="UU27" s="22">
        <v>9.3425601352179211</v>
      </c>
      <c r="UV27" s="22">
        <v>9.8570929573866763</v>
      </c>
      <c r="UW27" s="22">
        <v>6.0842657846188173</v>
      </c>
      <c r="UX27" s="22">
        <v>6.3067514179344704</v>
      </c>
      <c r="UY27" s="22">
        <v>20.083499290000006</v>
      </c>
      <c r="UZ27" s="22">
        <v>10.582877286399853</v>
      </c>
      <c r="VA27" s="22">
        <v>11.056917943958105</v>
      </c>
      <c r="VB27" s="22">
        <v>7.0695588579455189</v>
      </c>
      <c r="VC27" s="22">
        <v>7.354942926269989</v>
      </c>
      <c r="VD27" s="22">
        <v>20.083499290000006</v>
      </c>
      <c r="VE27" s="22">
        <v>11.825212061378485</v>
      </c>
      <c r="VF27" s="22">
        <v>12.521476480806548</v>
      </c>
      <c r="VG27" s="22">
        <v>8.1981604836968014</v>
      </c>
      <c r="VH27" s="22">
        <v>8.5544346140020426</v>
      </c>
      <c r="VI27" s="22">
        <v>20.083499290000006</v>
      </c>
      <c r="VJ27" s="22">
        <v>13.334214539046364</v>
      </c>
      <c r="VK27" s="22">
        <v>14.117272429946834</v>
      </c>
      <c r="VL27" s="22">
        <v>9.4640326046141574</v>
      </c>
      <c r="VM27" s="22">
        <v>9.8945650025916034</v>
      </c>
      <c r="VN27" s="22">
        <v>20.083499290000006</v>
      </c>
      <c r="VO27" s="22">
        <v>15.119739920481475</v>
      </c>
      <c r="VP27" s="22">
        <v>15.9942549112683</v>
      </c>
      <c r="VQ27" s="22">
        <v>10.849391690798605</v>
      </c>
      <c r="VR27" s="22">
        <v>11.363013373387773</v>
      </c>
      <c r="VS27" s="22">
        <v>20.083499290000006</v>
      </c>
      <c r="VT27" s="22">
        <v>20.137621360355958</v>
      </c>
      <c r="VU27" s="22">
        <v>21.369517637318641</v>
      </c>
      <c r="VV27" s="22">
        <v>14.543440586099337</v>
      </c>
      <c r="VW27" s="22">
        <v>15.218065860942176</v>
      </c>
      <c r="VX27" s="22">
        <v>20.083499290000006</v>
      </c>
      <c r="VY27" s="22">
        <v>20.611483593639832</v>
      </c>
      <c r="VZ27" s="22">
        <v>21.372480434173614</v>
      </c>
      <c r="WA27" s="22">
        <v>19.370227493432317</v>
      </c>
      <c r="WB27" s="22">
        <v>20.073830089748604</v>
      </c>
      <c r="WC27" s="22">
        <v>20.083499290000006</v>
      </c>
      <c r="WD27" s="22">
        <v>21.09187521115436</v>
      </c>
      <c r="WE27" s="22">
        <v>21.377128938458636</v>
      </c>
      <c r="WF27" s="22">
        <v>19.827113118312045</v>
      </c>
      <c r="WG27" s="22">
        <v>20.080319256900893</v>
      </c>
      <c r="WH27" s="22">
        <v>20.083499290000006</v>
      </c>
      <c r="WI27" s="22">
        <v>12.889037830062966</v>
      </c>
      <c r="WJ27" s="22">
        <v>13.868137839711199</v>
      </c>
      <c r="WK27" s="22">
        <v>8.5738742088754236</v>
      </c>
      <c r="WL27" s="22">
        <v>9.1862260519529784</v>
      </c>
      <c r="WM27" s="22">
        <v>20.083499290000006</v>
      </c>
      <c r="WN27" s="22">
        <v>14.108416329779219</v>
      </c>
      <c r="WO27" s="22">
        <v>15.211376657218278</v>
      </c>
      <c r="WP27" s="22">
        <v>9.5545074419852565</v>
      </c>
      <c r="WQ27" s="22">
        <v>10.121904085460066</v>
      </c>
      <c r="WR27" s="22">
        <v>20.083499290000006</v>
      </c>
      <c r="WS27" s="22">
        <v>15.465848912851476</v>
      </c>
      <c r="WT27" s="22">
        <v>16.693116424544286</v>
      </c>
      <c r="WU27" s="22">
        <v>10.529408593903854</v>
      </c>
      <c r="WV27" s="22">
        <v>11.338017040136634</v>
      </c>
      <c r="WW27" s="22">
        <v>20.083499290000006</v>
      </c>
      <c r="WX27" s="22">
        <v>17.11118616246252</v>
      </c>
      <c r="WY27" s="22">
        <v>18.472548040301476</v>
      </c>
      <c r="WZ27" s="22">
        <v>11.608091849494583</v>
      </c>
      <c r="XA27" s="22">
        <v>12.508135399401473</v>
      </c>
      <c r="XB27" s="22">
        <v>20.083499290000006</v>
      </c>
      <c r="XC27" s="22">
        <v>18.972541162563633</v>
      </c>
      <c r="XD27" s="22">
        <v>20.45983021091843</v>
      </c>
      <c r="XE27" s="22">
        <v>12.803161910167251</v>
      </c>
      <c r="XF27" s="22">
        <v>13.795841753441506</v>
      </c>
      <c r="XG27" s="22">
        <v>20.083499290000006</v>
      </c>
      <c r="XH27" s="22">
        <v>21.415258026282142</v>
      </c>
      <c r="XI27" s="22">
        <v>22.859399387522505</v>
      </c>
      <c r="XJ27" s="22">
        <v>14.239457258100739</v>
      </c>
      <c r="XK27" s="22">
        <v>15.222973886019428</v>
      </c>
      <c r="XL27" s="22">
        <v>20.083499290000006</v>
      </c>
      <c r="XM27" s="22">
        <v>22.729247455186634</v>
      </c>
      <c r="XN27" s="22">
        <v>24.728859948141455</v>
      </c>
      <c r="XO27" s="22">
        <v>15.80172998570011</v>
      </c>
      <c r="XP27" s="22">
        <v>16.880710949673379</v>
      </c>
      <c r="XQ27" s="22">
        <v>20.083499290000006</v>
      </c>
      <c r="XR27" s="22">
        <v>22.862704583204554</v>
      </c>
      <c r="XS27" s="22">
        <v>24.725250996609429</v>
      </c>
      <c r="XT27" s="22">
        <v>17.64776879595151</v>
      </c>
      <c r="XU27" s="22">
        <v>18.793107650256609</v>
      </c>
      <c r="XV27" s="22">
        <v>20.083499290000006</v>
      </c>
      <c r="XW27" s="22">
        <v>22.853330178720352</v>
      </c>
      <c r="XX27" s="22">
        <v>24.722050724446046</v>
      </c>
      <c r="XY27" s="22">
        <v>20.142673045398794</v>
      </c>
      <c r="XZ27" s="22">
        <v>21.389513628242916</v>
      </c>
      <c r="YA27" s="22">
        <v>20.083499290000006</v>
      </c>
      <c r="YB27" s="22">
        <v>23.120281509435685</v>
      </c>
      <c r="YC27" s="22">
        <v>24.572099707181344</v>
      </c>
      <c r="YD27" s="22">
        <v>20.825303492036095</v>
      </c>
      <c r="YE27" s="22">
        <v>22.196321762936478</v>
      </c>
      <c r="YF27" s="22">
        <v>20.083499290000006</v>
      </c>
      <c r="YG27" s="22">
        <v>23.658785946673955</v>
      </c>
      <c r="YH27" s="22">
        <v>24.565527416395689</v>
      </c>
      <c r="YI27" s="22">
        <v>21.325212226046329</v>
      </c>
      <c r="YJ27" s="22">
        <v>22.196596426817209</v>
      </c>
      <c r="YK27" s="22">
        <v>20.083499290000006</v>
      </c>
      <c r="YL27" s="22">
        <v>24.207081534900777</v>
      </c>
      <c r="YM27" s="22">
        <v>24.564184393625371</v>
      </c>
      <c r="YN27" s="22">
        <v>21.833079196083553</v>
      </c>
      <c r="YO27" s="22">
        <v>22.199761002992471</v>
      </c>
      <c r="YP27" s="22">
        <v>20.083499290000006</v>
      </c>
      <c r="YQ27" s="22">
        <v>6.1213517102701696</v>
      </c>
      <c r="YR27" s="22">
        <v>6.4154220403837865</v>
      </c>
      <c r="YS27" s="22">
        <v>3.1288439852841279</v>
      </c>
      <c r="YT27" s="22">
        <v>3.1509254529344961</v>
      </c>
      <c r="YU27" s="22">
        <v>20.083499290000006</v>
      </c>
      <c r="YV27" s="22">
        <v>6.9904959820769275</v>
      </c>
      <c r="YW27" s="22">
        <v>7.3775925888168254</v>
      </c>
      <c r="YX27" s="22">
        <v>3.869849627882036</v>
      </c>
      <c r="YY27" s="22">
        <v>3.9470831926915473</v>
      </c>
      <c r="YZ27" s="22">
        <v>20.083499290000006</v>
      </c>
      <c r="ZA27" s="22">
        <v>7.8679776477991208</v>
      </c>
      <c r="ZB27" s="22">
        <v>8.317939333185798</v>
      </c>
      <c r="ZC27" s="22">
        <v>4.6192695327939104</v>
      </c>
      <c r="ZD27" s="22">
        <v>4.7526768889678106</v>
      </c>
      <c r="ZE27" s="22">
        <v>20.083499290000006</v>
      </c>
      <c r="ZF27" s="22">
        <v>8.8703355658491105</v>
      </c>
      <c r="ZG27" s="22">
        <v>9.4035403602109451</v>
      </c>
      <c r="ZH27" s="22">
        <v>5.5352641329549988</v>
      </c>
      <c r="ZI27" s="22">
        <v>5.7393351272118487</v>
      </c>
      <c r="ZJ27" s="22">
        <v>20.083499290000006</v>
      </c>
      <c r="ZK27" s="22">
        <v>9.9972375895774412</v>
      </c>
      <c r="ZL27" s="22">
        <v>10.467967237847082</v>
      </c>
      <c r="ZM27" s="22">
        <v>6.447213936217139</v>
      </c>
      <c r="ZN27" s="22">
        <v>6.8925555813989758</v>
      </c>
      <c r="ZO27" s="22">
        <v>20.083499290000006</v>
      </c>
      <c r="ZP27" s="22">
        <v>11.104479638890075</v>
      </c>
      <c r="ZQ27" s="22">
        <v>11.804786006746179</v>
      </c>
      <c r="ZR27" s="22">
        <v>7.6605671633559638</v>
      </c>
      <c r="ZS27" s="22">
        <v>8.0247629574109123</v>
      </c>
      <c r="ZT27" s="22">
        <v>20.083499290000006</v>
      </c>
      <c r="ZU27" s="22">
        <v>12.441278083146528</v>
      </c>
      <c r="ZV27" s="22">
        <v>13.101092950935271</v>
      </c>
      <c r="ZW27" s="22">
        <v>8.8456286726416309</v>
      </c>
      <c r="ZX27" s="22">
        <v>9.1178331862149715</v>
      </c>
      <c r="ZY27" s="22">
        <v>20.083499290000006</v>
      </c>
      <c r="ZZ27" s="22">
        <v>13.894120546985482</v>
      </c>
      <c r="AAA27" s="22">
        <v>14.780595632207719</v>
      </c>
      <c r="AAB27" s="22">
        <v>10.135475110165803</v>
      </c>
      <c r="AAC27" s="22">
        <v>10.506746171469089</v>
      </c>
      <c r="AAD27" s="22">
        <v>20.083499290000006</v>
      </c>
      <c r="AAE27" s="22">
        <v>15.7111208163205</v>
      </c>
      <c r="AAF27" s="22">
        <v>16.533311364117061</v>
      </c>
      <c r="AAG27" s="22">
        <v>11.533227524202001</v>
      </c>
      <c r="AAH27" s="22">
        <v>12.125611572831847</v>
      </c>
      <c r="AAI27" s="22">
        <v>20.083499290000006</v>
      </c>
      <c r="AAJ27" s="22">
        <v>19.816328264292739</v>
      </c>
      <c r="AAK27" s="22">
        <v>21.058909311548749</v>
      </c>
      <c r="AAL27" s="22">
        <v>15.095002778266489</v>
      </c>
      <c r="AAM27" s="22">
        <v>15.85351752135473</v>
      </c>
      <c r="AAN27" s="22">
        <v>20.083499290000006</v>
      </c>
      <c r="AAO27" s="22">
        <v>20.297483795734291</v>
      </c>
      <c r="AAP27" s="22">
        <v>21.062445650305698</v>
      </c>
      <c r="AAQ27" s="22">
        <v>19.348815015008174</v>
      </c>
      <c r="AAR27" s="22">
        <v>20.073650079313452</v>
      </c>
      <c r="AAS27" s="22">
        <v>20.083499290000006</v>
      </c>
      <c r="AAT27" s="22">
        <v>20.786331125119091</v>
      </c>
      <c r="AAU27" s="22">
        <v>21.06772739589012</v>
      </c>
      <c r="AAV27" s="22">
        <v>19.819687831517211</v>
      </c>
      <c r="AAW27" s="22">
        <v>20.080192793836627</v>
      </c>
      <c r="AAX27" s="22">
        <v>20.083499290000006</v>
      </c>
      <c r="AAY27" s="22">
        <v>16.5018427485019</v>
      </c>
      <c r="AAZ27" s="22">
        <v>18.15881715940656</v>
      </c>
      <c r="ABA27" s="22">
        <v>16.715517793012964</v>
      </c>
      <c r="ABB27" s="22">
        <v>18.540863117207124</v>
      </c>
      <c r="ABC27" s="22">
        <v>20.083499290000006</v>
      </c>
      <c r="ABD27" s="22">
        <v>16.806899440136998</v>
      </c>
      <c r="ABE27" s="22">
        <v>18.518594713494689</v>
      </c>
      <c r="ABF27" s="22">
        <v>16.991533576905223</v>
      </c>
      <c r="ABG27" s="22">
        <v>18.798793034533588</v>
      </c>
      <c r="ABH27" s="22">
        <v>20.083499290000006</v>
      </c>
      <c r="ABI27" s="22">
        <v>17.095828380832018</v>
      </c>
      <c r="ABJ27" s="22">
        <v>18.794905736353925</v>
      </c>
      <c r="ABK27" s="22">
        <v>17.253593782811205</v>
      </c>
      <c r="ABL27" s="22">
        <v>19.033864699002226</v>
      </c>
      <c r="ABM27" s="22">
        <v>20.083499290000006</v>
      </c>
      <c r="ABN27" s="22">
        <v>17.369607410127568</v>
      </c>
      <c r="ABO27" s="22">
        <v>19.046419725346787</v>
      </c>
      <c r="ABP27" s="22">
        <v>17.502439873301277</v>
      </c>
      <c r="ABQ27" s="22">
        <v>19.247248757460415</v>
      </c>
      <c r="ABR27" s="22">
        <v>20.083499290000006</v>
      </c>
      <c r="ABS27" s="22">
        <v>17.628574800605602</v>
      </c>
      <c r="ABT27" s="22">
        <v>19.274539694836257</v>
      </c>
      <c r="ABU27" s="22">
        <v>17.716043437764327</v>
      </c>
      <c r="ABV27" s="22">
        <v>19.405025191328061</v>
      </c>
      <c r="ABW27" s="22">
        <v>20.083499290000006</v>
      </c>
      <c r="ABX27" s="22">
        <v>17.850677373850534</v>
      </c>
      <c r="ABY27" s="22">
        <v>19.44397708007503</v>
      </c>
      <c r="ABZ27" s="22">
        <v>17.920540813423571</v>
      </c>
      <c r="ACA27" s="22">
        <v>19.548920589658202</v>
      </c>
      <c r="ACB27" s="22">
        <v>20.083499290000006</v>
      </c>
      <c r="ACC27" s="22">
        <v>18.063177296391167</v>
      </c>
      <c r="ACD27" s="22">
        <v>19.632376135236637</v>
      </c>
      <c r="ACE27" s="22">
        <v>18.117556140738916</v>
      </c>
      <c r="ACF27" s="22">
        <v>19.679418383161693</v>
      </c>
      <c r="ACG27" s="22">
        <v>20.083499290000006</v>
      </c>
      <c r="ACH27" s="22">
        <v>18.288064260353579</v>
      </c>
      <c r="ACI27" s="22">
        <v>19.770254297221626</v>
      </c>
      <c r="ACJ27" s="22">
        <v>18.306411089494155</v>
      </c>
      <c r="ACK27" s="22">
        <v>19.796980253145247</v>
      </c>
      <c r="ACL27" s="22">
        <v>20.083499290000006</v>
      </c>
      <c r="ACM27" s="22">
        <v>18.482567120110495</v>
      </c>
      <c r="ACN27" s="22">
        <v>19.894720059133931</v>
      </c>
      <c r="ACO27" s="22">
        <v>18.487556990807285</v>
      </c>
      <c r="ACP27" s="22">
        <v>19.902020954977719</v>
      </c>
      <c r="ACQ27" s="22">
        <v>20.083499290000006</v>
      </c>
      <c r="ACR27" s="22">
        <v>18.832528953661424</v>
      </c>
      <c r="ACS27" s="22">
        <v>20.105334585555045</v>
      </c>
      <c r="ACT27" s="22">
        <v>18.814538219970441</v>
      </c>
      <c r="ACU27" s="22">
        <v>20.076146172948711</v>
      </c>
      <c r="ACV27" s="22">
        <v>20.083499290000006</v>
      </c>
      <c r="ACW27" s="22">
        <v>19.463660520844989</v>
      </c>
      <c r="ACX27" s="22">
        <v>20.357513336354039</v>
      </c>
      <c r="ACY27" s="22">
        <v>19.39418956418497</v>
      </c>
      <c r="ACZ27" s="22">
        <v>20.253860728989917</v>
      </c>
      <c r="ADA27" s="22">
        <v>20.083499290000006</v>
      </c>
      <c r="ADB27" s="22">
        <v>20.00181832360477</v>
      </c>
      <c r="ADC27" s="22">
        <v>20.458890598361442</v>
      </c>
      <c r="ADD27" s="22">
        <v>19.871983407818536</v>
      </c>
      <c r="ADE27" s="22">
        <v>20.268244637997274</v>
      </c>
      <c r="ADF27" s="22">
        <v>20.083499290000006</v>
      </c>
      <c r="ADG27" s="22">
        <v>16.896174545806623</v>
      </c>
      <c r="ADH27" s="22">
        <v>18.676204694534867</v>
      </c>
      <c r="ADI27" s="22">
        <v>16.943787647809586</v>
      </c>
      <c r="ADJ27" s="22">
        <v>18.796858646696229</v>
      </c>
      <c r="ADK27" s="22">
        <v>20.083499290000006</v>
      </c>
      <c r="ADL27" s="22">
        <v>17.129072630362131</v>
      </c>
      <c r="ADM27" s="22">
        <v>18.914908251958533</v>
      </c>
      <c r="ADN27" s="22">
        <v>17.198040446439546</v>
      </c>
      <c r="ADO27" s="22">
        <v>19.018142965950176</v>
      </c>
      <c r="ADP27" s="22">
        <v>20.083499290000006</v>
      </c>
      <c r="ADQ27" s="22">
        <v>17.381246667040916</v>
      </c>
      <c r="ADR27" s="22">
        <v>19.132191246224171</v>
      </c>
      <c r="ADS27" s="22">
        <v>17.415543465551721</v>
      </c>
      <c r="ADT27" s="22">
        <v>19.18233278787346</v>
      </c>
      <c r="ADU27" s="22">
        <v>20.083499290000006</v>
      </c>
      <c r="ADV27" s="22">
        <v>17.597489577491395</v>
      </c>
      <c r="ADW27" s="22">
        <v>19.293110445419121</v>
      </c>
      <c r="ADX27" s="22">
        <v>17.624396764081091</v>
      </c>
      <c r="ADY27" s="22">
        <v>19.366870623131728</v>
      </c>
      <c r="ADZ27" s="22">
        <v>20.083499290000006</v>
      </c>
      <c r="AEA27" s="22">
        <v>17.805045638761133</v>
      </c>
      <c r="AEB27" s="22">
        <v>19.440158643030788</v>
      </c>
      <c r="AEC27" s="22">
        <v>17.846271134354957</v>
      </c>
      <c r="AED27" s="22">
        <v>19.501264805930447</v>
      </c>
      <c r="AEE27" s="22">
        <v>20.083499290000006</v>
      </c>
      <c r="AEF27" s="22">
        <v>18.004330946723112</v>
      </c>
      <c r="AEG27" s="22">
        <v>19.60445779926113</v>
      </c>
      <c r="AEH27" s="22">
        <v>18.01852094639078</v>
      </c>
      <c r="AEI27" s="22">
        <v>19.6227535422925</v>
      </c>
      <c r="AEJ27" s="22">
        <v>20.083499290000006</v>
      </c>
      <c r="AEK27" s="22">
        <v>18.196067936138945</v>
      </c>
      <c r="AEL27" s="22">
        <v>19.722659225075699</v>
      </c>
      <c r="AEM27" s="22">
        <v>18.203687059172953</v>
      </c>
      <c r="AEN27" s="22">
        <v>19.731725201892871</v>
      </c>
      <c r="AEO27" s="22">
        <v>20.083499290000006</v>
      </c>
      <c r="AEP27" s="22">
        <v>18.379987339244522</v>
      </c>
      <c r="AEQ27" s="22">
        <v>19.802637297319546</v>
      </c>
      <c r="AER27" s="22">
        <v>18.381471039368197</v>
      </c>
      <c r="AES27" s="22">
        <v>19.804031129876073</v>
      </c>
      <c r="AET27" s="22">
        <v>20.083499290000006</v>
      </c>
      <c r="AEU27" s="22">
        <v>18.556424756408276</v>
      </c>
      <c r="AEV27" s="22">
        <v>19.898601302806661</v>
      </c>
      <c r="AEW27" s="22">
        <v>18.536929248777078</v>
      </c>
      <c r="AEX27" s="22">
        <v>19.891234591290569</v>
      </c>
      <c r="AEY27" s="22">
        <v>20.083499290000006</v>
      </c>
      <c r="AEZ27" s="22">
        <v>18.874833921825168</v>
      </c>
      <c r="AFA27" s="22">
        <v>20.03618680733198</v>
      </c>
      <c r="AFB27" s="22">
        <v>18.846926463972324</v>
      </c>
      <c r="AFC27" s="22">
        <v>20.013062715831431</v>
      </c>
      <c r="AFD27" s="22">
        <v>20.083499290000006</v>
      </c>
      <c r="AFE27" s="22">
        <v>19.413051590078648</v>
      </c>
      <c r="AFF27" s="22">
        <v>20.169123505451729</v>
      </c>
      <c r="AFG27" s="22">
        <v>19.348644918481671</v>
      </c>
      <c r="AFH27" s="22">
        <v>20.073463032689546</v>
      </c>
      <c r="AFI27" s="22">
        <v>20.083499290000006</v>
      </c>
      <c r="AFJ27" s="22">
        <v>19.883700416869114</v>
      </c>
      <c r="AFK27" s="22">
        <v>20.173889792081567</v>
      </c>
      <c r="AFL27" s="22">
        <v>19.81973706909924</v>
      </c>
      <c r="AFM27" s="22">
        <v>20.080223911517752</v>
      </c>
    </row>
    <row r="28" spans="1:845">
      <c r="A28" s="22" t="s">
        <v>115</v>
      </c>
      <c r="B28">
        <v>0</v>
      </c>
      <c r="C28" s="22">
        <f>SUMPRODUCT(Sectors!$AC$17:$AC$217,Sectors!$AH$17:$AH$217)/COUNT(Sectors!$AC$17:$AC$217)</f>
        <v>8.602426379937409</v>
      </c>
      <c r="D28" s="22">
        <f>SUMPRODUCT(Sectors!$AV$17:$AV$217,Sectors!$BA$17:$BA$217)/COUNT(Sectors!$AV$17:$AV$217)</f>
        <v>9.0241487612694389</v>
      </c>
      <c r="F28" s="22">
        <v>0</v>
      </c>
      <c r="G28" s="22">
        <v>8.6021198418955827</v>
      </c>
      <c r="H28" s="22">
        <v>9.025663141728467</v>
      </c>
      <c r="I28" s="22">
        <v>16.201435899098257</v>
      </c>
      <c r="J28" s="22">
        <v>17.117469150657826</v>
      </c>
      <c r="K28" s="22">
        <v>0</v>
      </c>
      <c r="L28" s="22">
        <v>6.9893057058342247</v>
      </c>
      <c r="M28" s="22">
        <v>7.3682600729486989</v>
      </c>
      <c r="N28" s="22">
        <v>14.206179143305381</v>
      </c>
      <c r="O28" s="22">
        <v>14.690049478154137</v>
      </c>
      <c r="P28" s="22">
        <v>0</v>
      </c>
      <c r="Q28" s="22">
        <v>5.3955625342792324</v>
      </c>
      <c r="R28" s="22">
        <v>5.7337772327810308</v>
      </c>
      <c r="S28" s="22">
        <v>12.198347379385837</v>
      </c>
      <c r="T28" s="22">
        <v>12.621966515714965</v>
      </c>
      <c r="U28" s="22">
        <v>0</v>
      </c>
      <c r="V28" s="22">
        <v>3.9169333933434696</v>
      </c>
      <c r="W28" s="22">
        <v>4.2224111634393653</v>
      </c>
      <c r="X28" s="22">
        <v>10.164701697422519</v>
      </c>
      <c r="Y28" s="22">
        <v>10.529174653929426</v>
      </c>
      <c r="Z28" s="22">
        <v>0</v>
      </c>
      <c r="AA28" s="22">
        <v>2.2875837280840789</v>
      </c>
      <c r="AB28" s="22">
        <v>2.5674261342778442</v>
      </c>
      <c r="AC28" s="22">
        <v>8.1607247376707868</v>
      </c>
      <c r="AD28" s="22">
        <v>8.5983405908932689</v>
      </c>
      <c r="AE28" s="22">
        <v>0</v>
      </c>
      <c r="AF28" s="22">
        <v>0.70090592174307786</v>
      </c>
      <c r="AG28" s="22">
        <v>0.96336572097630679</v>
      </c>
      <c r="AH28" s="22">
        <v>6.223463225259148</v>
      </c>
      <c r="AI28" s="22">
        <v>6.4101299855011211</v>
      </c>
      <c r="AJ28" s="22">
        <v>0</v>
      </c>
      <c r="AK28" s="22">
        <v>0</v>
      </c>
      <c r="AL28" s="22">
        <v>0</v>
      </c>
      <c r="AM28" s="22">
        <v>4.2276276481638932</v>
      </c>
      <c r="AN28" s="22">
        <v>4.5250790709648046</v>
      </c>
      <c r="AO28" s="22">
        <v>0</v>
      </c>
      <c r="AP28" s="22">
        <v>0</v>
      </c>
      <c r="AQ28" s="22">
        <v>0</v>
      </c>
      <c r="AR28" s="22">
        <v>2.2435771811182663</v>
      </c>
      <c r="AS28" s="22">
        <v>2.5838336600851277</v>
      </c>
      <c r="AT28" s="22">
        <v>0</v>
      </c>
      <c r="AU28" s="22">
        <v>0</v>
      </c>
      <c r="AV28" s="22">
        <v>0</v>
      </c>
      <c r="AW28" s="22">
        <v>0.19948542470316061</v>
      </c>
      <c r="AX28" s="22">
        <v>0.50098914837327091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23.997335843327406</v>
      </c>
      <c r="BP28" s="22">
        <v>24.672087341194693</v>
      </c>
      <c r="BQ28" s="22">
        <v>36.786137608195951</v>
      </c>
      <c r="BR28" s="22">
        <v>38.153514840699415</v>
      </c>
      <c r="BS28" s="22">
        <v>0</v>
      </c>
      <c r="BT28" s="22">
        <v>21.009377634878636</v>
      </c>
      <c r="BU28" s="22">
        <v>21.675507905181263</v>
      </c>
      <c r="BV28" s="22">
        <v>32.936060716331447</v>
      </c>
      <c r="BW28" s="22">
        <v>34.137084957537454</v>
      </c>
      <c r="BX28" s="22">
        <v>0</v>
      </c>
      <c r="BY28" s="22">
        <v>18.435875042651212</v>
      </c>
      <c r="BZ28" s="22">
        <v>19.021253488173556</v>
      </c>
      <c r="CA28" s="22">
        <v>29.479168024953225</v>
      </c>
      <c r="CB28" s="22">
        <v>30.538922226455348</v>
      </c>
      <c r="CC28" s="22">
        <v>0</v>
      </c>
      <c r="CD28" s="22">
        <v>15.759101361198411</v>
      </c>
      <c r="CE28" s="22">
        <v>16.635387156450612</v>
      </c>
      <c r="CF28" s="22">
        <v>25.712839550151433</v>
      </c>
      <c r="CG28" s="22">
        <v>26.625106928462809</v>
      </c>
      <c r="CH28" s="22">
        <v>0</v>
      </c>
      <c r="CI28" s="22">
        <v>13.405081730004897</v>
      </c>
      <c r="CJ28" s="22">
        <v>13.849481958681041</v>
      </c>
      <c r="CK28" s="22">
        <v>22.502771906035612</v>
      </c>
      <c r="CL28" s="22">
        <v>23.19526463140939</v>
      </c>
      <c r="CM28" s="22">
        <v>0</v>
      </c>
      <c r="CN28" s="22">
        <v>11.036873275993182</v>
      </c>
      <c r="CO28" s="22">
        <v>11.424431704676643</v>
      </c>
      <c r="CP28" s="22">
        <v>19.089462533365239</v>
      </c>
      <c r="CQ28" s="22">
        <v>19.663582924767685</v>
      </c>
      <c r="CR28" s="22">
        <v>0</v>
      </c>
      <c r="CS28" s="22">
        <v>8.5912598357018499</v>
      </c>
      <c r="CT28" s="22">
        <v>8.8248292618451174</v>
      </c>
      <c r="CU28" s="22">
        <v>15.718262292700066</v>
      </c>
      <c r="CV28" s="22">
        <v>16.288182917816002</v>
      </c>
      <c r="CW28" s="22">
        <v>0</v>
      </c>
      <c r="CX28" s="22">
        <v>6.223929941901936</v>
      </c>
      <c r="CY28" s="22">
        <v>6.4135032242814454</v>
      </c>
      <c r="CZ28" s="22">
        <v>12.936349728001177</v>
      </c>
      <c r="DA28" s="22">
        <v>13.319144621849743</v>
      </c>
      <c r="DB28" s="22">
        <v>0</v>
      </c>
      <c r="DC28" s="22">
        <v>3.9815497555326878</v>
      </c>
      <c r="DD28" s="22">
        <v>4.2902112488110742</v>
      </c>
      <c r="DE28" s="22">
        <v>9.9753281781875049</v>
      </c>
      <c r="DF28" s="22">
        <v>10.277755356981807</v>
      </c>
      <c r="DG28" s="22">
        <v>0</v>
      </c>
      <c r="DH28" s="22">
        <v>0</v>
      </c>
      <c r="DI28" s="22">
        <v>0</v>
      </c>
      <c r="DJ28" s="22">
        <v>4.0076029803143705</v>
      </c>
      <c r="DK28" s="22">
        <v>4.1821415367445409</v>
      </c>
      <c r="DL28" s="22">
        <v>0</v>
      </c>
      <c r="DM28" s="22">
        <v>0</v>
      </c>
      <c r="DN28" s="22">
        <v>0</v>
      </c>
      <c r="DO28" s="22">
        <v>0</v>
      </c>
      <c r="DP28" s="22">
        <v>0</v>
      </c>
      <c r="DQ28" s="22">
        <v>0</v>
      </c>
      <c r="DR28" s="22">
        <v>0</v>
      </c>
      <c r="DS28" s="22">
        <v>0</v>
      </c>
      <c r="DT28" s="22">
        <v>0</v>
      </c>
      <c r="DU28" s="22">
        <v>0</v>
      </c>
      <c r="DV28" s="22">
        <v>0</v>
      </c>
      <c r="DW28" s="22">
        <v>4.7625930989881571</v>
      </c>
      <c r="DX28" s="22">
        <v>4.8220758641289132</v>
      </c>
      <c r="DY28" s="22">
        <v>3.907140115923907</v>
      </c>
      <c r="DZ28" s="22">
        <v>3.9797651607942139</v>
      </c>
      <c r="EA28" s="22">
        <v>0</v>
      </c>
      <c r="EB28" s="22">
        <v>4.3649694777363059</v>
      </c>
      <c r="EC28" s="22">
        <v>4.5093755421511181</v>
      </c>
      <c r="ED28" s="22">
        <v>3.5759297350031449</v>
      </c>
      <c r="EE28" s="22">
        <v>3.6522996246905808</v>
      </c>
      <c r="EF28" s="22">
        <v>0</v>
      </c>
      <c r="EG28" s="22">
        <v>4.0443286909043135</v>
      </c>
      <c r="EH28" s="22">
        <v>4.1119636640290409</v>
      </c>
      <c r="EI28" s="22">
        <v>3.3246218273331265</v>
      </c>
      <c r="EJ28" s="22">
        <v>3.4045406499431574</v>
      </c>
      <c r="EK28" s="22">
        <v>0</v>
      </c>
      <c r="EL28" s="22">
        <v>3.8017979181792598</v>
      </c>
      <c r="EM28" s="22">
        <v>3.8724799186076302</v>
      </c>
      <c r="EN28" s="22">
        <v>2.9802987635995715</v>
      </c>
      <c r="EO28" s="22">
        <v>3.063699042409501</v>
      </c>
      <c r="EP28" s="22">
        <v>0</v>
      </c>
      <c r="EQ28" s="22">
        <v>3.4712693572682998</v>
      </c>
      <c r="ER28" s="22">
        <v>3.5458767590947775</v>
      </c>
      <c r="ES28" s="22">
        <v>2.7173841096274378</v>
      </c>
      <c r="ET28" s="22">
        <v>2.8039736154483625</v>
      </c>
      <c r="EU28" s="22">
        <v>0</v>
      </c>
      <c r="EV28" s="22">
        <v>3.220003887387584</v>
      </c>
      <c r="EW28" s="22">
        <v>3.2121602658786577</v>
      </c>
      <c r="EX28" s="22">
        <v>2.4485183243393913</v>
      </c>
      <c r="EY28" s="22">
        <v>2.5383162895805076</v>
      </c>
      <c r="EZ28" s="22">
        <v>0</v>
      </c>
      <c r="FA28" s="22">
        <v>2.8761879873560394</v>
      </c>
      <c r="FB28" s="22">
        <v>2.958055059504678</v>
      </c>
      <c r="FC28" s="22">
        <v>2.1730274448164737</v>
      </c>
      <c r="FD28" s="22">
        <v>2.1724196598879946</v>
      </c>
      <c r="FE28" s="22">
        <v>0</v>
      </c>
      <c r="FF28" s="22">
        <v>2.6128553642478871</v>
      </c>
      <c r="FG28" s="22">
        <v>2.6980843121581857</v>
      </c>
      <c r="FH28" s="22">
        <v>1.8903849687221275</v>
      </c>
      <c r="FI28" s="22">
        <v>1.9865333985338918</v>
      </c>
      <c r="FJ28" s="22">
        <v>0</v>
      </c>
      <c r="FK28" s="22">
        <v>2.3435657140564232</v>
      </c>
      <c r="FL28" s="22">
        <v>2.4321153695551043</v>
      </c>
      <c r="FM28" s="22">
        <v>1.5997733518635369</v>
      </c>
      <c r="FN28" s="22">
        <v>1.6991156414862911</v>
      </c>
      <c r="FO28" s="22">
        <v>0</v>
      </c>
      <c r="FP28" s="22">
        <v>1.8802671173808359</v>
      </c>
      <c r="FQ28" s="22">
        <v>1.8792158829921071</v>
      </c>
      <c r="FR28" s="22">
        <v>1.0963353766968169</v>
      </c>
      <c r="FS28" s="22">
        <v>1.2011882291869558</v>
      </c>
      <c r="FT28" s="22">
        <v>0</v>
      </c>
      <c r="FU28" s="22">
        <v>0.88273119253889631</v>
      </c>
      <c r="FV28" s="22">
        <v>0.98871304566914386</v>
      </c>
      <c r="FW28" s="22">
        <v>0.23026294475458256</v>
      </c>
      <c r="FX28" s="22">
        <v>0.23078336230282612</v>
      </c>
      <c r="FY28" s="22">
        <v>0</v>
      </c>
      <c r="FZ28" s="22">
        <v>0</v>
      </c>
      <c r="GA28" s="22">
        <v>0</v>
      </c>
      <c r="GB28" s="22">
        <v>0</v>
      </c>
      <c r="GC28" s="22">
        <v>0</v>
      </c>
      <c r="GD28" s="22">
        <v>0</v>
      </c>
      <c r="GE28" s="22">
        <v>3.5151925804439177</v>
      </c>
      <c r="GF28" s="22">
        <v>3.5820447857535767</v>
      </c>
      <c r="GG28" s="22">
        <v>3.0959334783967138</v>
      </c>
      <c r="GH28" s="22">
        <v>3.1700441174068534</v>
      </c>
      <c r="GI28" s="22">
        <v>0</v>
      </c>
      <c r="GJ28" s="22">
        <v>3.1730591722525374</v>
      </c>
      <c r="GK28" s="22">
        <v>3.2446901889590376</v>
      </c>
      <c r="GL28" s="22">
        <v>2.832353011896231</v>
      </c>
      <c r="GM28" s="22">
        <v>2.9103438826438062</v>
      </c>
      <c r="GN28" s="22">
        <v>0</v>
      </c>
      <c r="GO28" s="22">
        <v>2.9121374367121344</v>
      </c>
      <c r="GP28" s="22">
        <v>2.9876935628528369</v>
      </c>
      <c r="GQ28" s="22">
        <v>2.4704728083348098</v>
      </c>
      <c r="GR28" s="22">
        <v>2.5533776181570462</v>
      </c>
      <c r="GS28" s="22">
        <v>0</v>
      </c>
      <c r="GT28" s="22">
        <v>2.645608625703459</v>
      </c>
      <c r="GU28" s="22">
        <v>2.725120555081666</v>
      </c>
      <c r="GV28" s="22">
        <v>2.1925798521072029</v>
      </c>
      <c r="GW28" s="22">
        <v>2.2794812982370591</v>
      </c>
      <c r="GX28" s="22">
        <v>0</v>
      </c>
      <c r="GY28" s="22">
        <v>2.3729027800784159</v>
      </c>
      <c r="GZ28" s="22">
        <v>2.3638758741120669</v>
      </c>
      <c r="HA28" s="22">
        <v>1.9073734020880206</v>
      </c>
      <c r="HB28" s="22">
        <v>1.9982943520322918</v>
      </c>
      <c r="HC28" s="22">
        <v>0</v>
      </c>
      <c r="HD28" s="22">
        <v>2.0933495314427164</v>
      </c>
      <c r="HE28" s="22">
        <v>2.0861295049320363</v>
      </c>
      <c r="HF28" s="22">
        <v>1.7137377898004225</v>
      </c>
      <c r="HG28" s="22">
        <v>1.7091565549058418</v>
      </c>
      <c r="HH28" s="22">
        <v>0</v>
      </c>
      <c r="HI28" s="22">
        <v>1.806279821212317</v>
      </c>
      <c r="HJ28" s="22">
        <v>1.800672084515216</v>
      </c>
      <c r="HK28" s="22">
        <v>1.4146115716445458</v>
      </c>
      <c r="HL28" s="22">
        <v>1.4113258363066257</v>
      </c>
      <c r="HM28" s="22">
        <v>0</v>
      </c>
      <c r="HN28" s="22">
        <v>1.5109610428870106</v>
      </c>
      <c r="HO28" s="22">
        <v>1.6067207804868024</v>
      </c>
      <c r="HP28" s="22">
        <v>1.1062052820922272</v>
      </c>
      <c r="HQ28" s="22">
        <v>1.2082944236388746</v>
      </c>
      <c r="HR28" s="22">
        <v>0</v>
      </c>
      <c r="HS28" s="22">
        <v>1.3098001568179816</v>
      </c>
      <c r="HT28" s="22">
        <v>1.3065981346484756</v>
      </c>
      <c r="HU28" s="22">
        <v>0.89549331865335369</v>
      </c>
      <c r="HV28" s="22">
        <v>0.8940011230058863</v>
      </c>
      <c r="HW28" s="22">
        <v>0</v>
      </c>
      <c r="HX28" s="22">
        <v>0.78623444969566081</v>
      </c>
      <c r="HY28" s="22">
        <v>0.78481725048564122</v>
      </c>
      <c r="HZ28" s="22">
        <v>0.34605363680957923</v>
      </c>
      <c r="IA28" s="22">
        <v>0.34568687957892136</v>
      </c>
      <c r="IB28" s="22">
        <v>0</v>
      </c>
      <c r="IC28" s="22">
        <v>0</v>
      </c>
      <c r="ID28" s="22">
        <v>0</v>
      </c>
      <c r="IE28" s="22">
        <v>0</v>
      </c>
      <c r="IF28" s="22">
        <v>0</v>
      </c>
      <c r="IG28" s="22">
        <v>0</v>
      </c>
      <c r="IH28" s="22">
        <v>0</v>
      </c>
      <c r="II28" s="22">
        <v>0</v>
      </c>
      <c r="IJ28" s="22">
        <v>0</v>
      </c>
      <c r="IK28" s="22">
        <v>0</v>
      </c>
      <c r="IL28" s="22">
        <v>0</v>
      </c>
      <c r="IM28" s="22">
        <v>4.0439390785010918</v>
      </c>
      <c r="IN28" s="22">
        <v>4.3283775700361211</v>
      </c>
      <c r="IO28" s="22">
        <v>9.3038569325077631</v>
      </c>
      <c r="IP28" s="22">
        <v>9.8347471958138044</v>
      </c>
      <c r="IQ28" s="22">
        <v>0</v>
      </c>
      <c r="IR28" s="22">
        <v>2.6077291511849308</v>
      </c>
      <c r="IS28" s="22">
        <v>2.9705370239827791</v>
      </c>
      <c r="IT28" s="22">
        <v>7.6420623384650881</v>
      </c>
      <c r="IU28" s="22">
        <v>8.1128255199983634</v>
      </c>
      <c r="IV28" s="22">
        <v>0</v>
      </c>
      <c r="IW28" s="22">
        <v>1.1830275172630484</v>
      </c>
      <c r="IX28" s="22">
        <v>1.523774815631971</v>
      </c>
      <c r="IY28" s="22">
        <v>6.0603574511716927</v>
      </c>
      <c r="IZ28" s="22">
        <v>6.4764387094274314</v>
      </c>
      <c r="JA28" s="22">
        <v>0</v>
      </c>
      <c r="JB28" s="22">
        <v>0</v>
      </c>
      <c r="JC28" s="22">
        <v>0</v>
      </c>
      <c r="JD28" s="22">
        <v>4.4953352969181832</v>
      </c>
      <c r="JE28" s="22">
        <v>4.6381260274995162</v>
      </c>
      <c r="JF28" s="22">
        <v>0</v>
      </c>
      <c r="JG28" s="22">
        <v>0</v>
      </c>
      <c r="JH28" s="22">
        <v>0</v>
      </c>
      <c r="JI28" s="22">
        <v>2.8461459487188141</v>
      </c>
      <c r="JJ28" s="22">
        <v>2.9661189859103283</v>
      </c>
      <c r="JK28" s="22">
        <v>0</v>
      </c>
      <c r="JL28" s="22">
        <v>0</v>
      </c>
      <c r="JM28" s="22">
        <v>0</v>
      </c>
      <c r="JN28" s="22">
        <v>1.1581194646178887</v>
      </c>
      <c r="JO28" s="22">
        <v>1.3633056421997836</v>
      </c>
      <c r="JP28" s="22">
        <v>0</v>
      </c>
      <c r="JQ28" s="22">
        <v>0</v>
      </c>
      <c r="JR28" s="22">
        <v>0</v>
      </c>
      <c r="JS28" s="22">
        <v>0</v>
      </c>
      <c r="JT28" s="22">
        <v>0</v>
      </c>
      <c r="JU28" s="22">
        <v>0</v>
      </c>
      <c r="JV28" s="22">
        <v>0</v>
      </c>
      <c r="JW28" s="22">
        <v>0</v>
      </c>
      <c r="JX28" s="22">
        <v>0</v>
      </c>
      <c r="JY28" s="22">
        <v>0</v>
      </c>
      <c r="JZ28" s="22">
        <v>0</v>
      </c>
      <c r="KA28" s="22">
        <v>0</v>
      </c>
      <c r="KB28" s="22">
        <v>0</v>
      </c>
      <c r="KC28" s="22">
        <v>0</v>
      </c>
      <c r="KD28" s="22">
        <v>0</v>
      </c>
      <c r="KE28" s="22">
        <v>0</v>
      </c>
      <c r="KF28" s="22">
        <v>0</v>
      </c>
      <c r="KG28" s="22">
        <v>0</v>
      </c>
      <c r="KH28" s="22">
        <v>0</v>
      </c>
      <c r="KI28" s="22">
        <v>0</v>
      </c>
      <c r="KJ28" s="22">
        <v>0</v>
      </c>
      <c r="KK28" s="22">
        <v>0</v>
      </c>
      <c r="KL28" s="22">
        <v>0</v>
      </c>
      <c r="KM28" s="22">
        <v>0</v>
      </c>
      <c r="KN28" s="22">
        <v>0</v>
      </c>
      <c r="KO28" s="22">
        <v>0</v>
      </c>
      <c r="KP28" s="22">
        <v>0</v>
      </c>
      <c r="KQ28" s="22">
        <v>0</v>
      </c>
      <c r="KR28" s="22">
        <v>0</v>
      </c>
      <c r="KS28" s="22">
        <v>0</v>
      </c>
      <c r="KT28" s="22">
        <v>0</v>
      </c>
      <c r="KU28" s="22">
        <v>14.602795620843843</v>
      </c>
      <c r="KV28" s="22">
        <v>14.958632917721363</v>
      </c>
      <c r="KW28" s="22">
        <v>24.226399391830604</v>
      </c>
      <c r="KX28" s="22">
        <v>24.954231685985295</v>
      </c>
      <c r="KY28" s="22">
        <v>0</v>
      </c>
      <c r="KZ28" s="22">
        <v>12.440198173890971</v>
      </c>
      <c r="LA28" s="22">
        <v>12.833274999638277</v>
      </c>
      <c r="LB28" s="22">
        <v>21.152004464291409</v>
      </c>
      <c r="LC28" s="22">
        <v>21.868497071458691</v>
      </c>
      <c r="LD28" s="22">
        <v>0</v>
      </c>
      <c r="LE28" s="22">
        <v>10.341685539153479</v>
      </c>
      <c r="LF28" s="22">
        <v>10.687051413073606</v>
      </c>
      <c r="LG28" s="22">
        <v>18.065498147047901</v>
      </c>
      <c r="LH28" s="22">
        <v>18.680343304543221</v>
      </c>
      <c r="LI28" s="22">
        <v>0</v>
      </c>
      <c r="LJ28" s="22">
        <v>8.2759312986075262</v>
      </c>
      <c r="LK28" s="22">
        <v>8.7938013686407306</v>
      </c>
      <c r="LL28" s="22">
        <v>15.371365760685835</v>
      </c>
      <c r="LM28" s="22">
        <v>15.905293213266098</v>
      </c>
      <c r="LN28" s="22">
        <v>0</v>
      </c>
      <c r="LO28" s="22">
        <v>6.4588749615913255</v>
      </c>
      <c r="LP28" s="22">
        <v>6.7319371760532212</v>
      </c>
      <c r="LQ28" s="22">
        <v>12.777997017490909</v>
      </c>
      <c r="LR28" s="22">
        <v>13.137779775880402</v>
      </c>
      <c r="LS28" s="22">
        <v>0</v>
      </c>
      <c r="LT28" s="22">
        <v>4.3779732090555594</v>
      </c>
      <c r="LU28" s="22">
        <v>4.7737910379321953</v>
      </c>
      <c r="LV28" s="22">
        <v>9.9067173813242402</v>
      </c>
      <c r="LW28" s="22">
        <v>10.461295868466227</v>
      </c>
      <c r="LX28" s="22">
        <v>0</v>
      </c>
      <c r="LY28" s="22">
        <v>2.5417792149334577</v>
      </c>
      <c r="LZ28" s="22">
        <v>2.7928364625503694</v>
      </c>
      <c r="MA28" s="22">
        <v>7.474289560574384</v>
      </c>
      <c r="MB28" s="22">
        <v>7.8091175023255515</v>
      </c>
      <c r="MC28" s="22">
        <v>0</v>
      </c>
      <c r="MD28" s="22">
        <v>0.51643144751222214</v>
      </c>
      <c r="ME28" s="22">
        <v>0.72876201967915988</v>
      </c>
      <c r="MF28" s="22">
        <v>5.12120537719038</v>
      </c>
      <c r="MG28" s="22">
        <v>5.3046105118786677</v>
      </c>
      <c r="MH28" s="22">
        <v>0</v>
      </c>
      <c r="MI28" s="22">
        <v>0</v>
      </c>
      <c r="MJ28" s="22">
        <v>0</v>
      </c>
      <c r="MK28" s="22">
        <v>2.7007765124835856</v>
      </c>
      <c r="ML28" s="22">
        <v>2.8439409447238591</v>
      </c>
      <c r="MM28" s="22">
        <v>0</v>
      </c>
      <c r="MN28" s="22">
        <v>0</v>
      </c>
      <c r="MO28" s="22">
        <v>0</v>
      </c>
      <c r="MP28" s="22">
        <v>0</v>
      </c>
      <c r="MQ28" s="22">
        <v>0</v>
      </c>
      <c r="MR28" s="22">
        <v>0</v>
      </c>
      <c r="MS28" s="22">
        <v>0</v>
      </c>
      <c r="MT28" s="22">
        <v>0</v>
      </c>
      <c r="MU28" s="22">
        <v>0</v>
      </c>
      <c r="MV28" s="22">
        <v>0</v>
      </c>
      <c r="MW28" s="22">
        <v>0</v>
      </c>
      <c r="MX28" s="22">
        <v>0</v>
      </c>
      <c r="MY28" s="22">
        <v>0</v>
      </c>
      <c r="MZ28" s="22">
        <v>0</v>
      </c>
      <c r="NA28" s="22">
        <v>0</v>
      </c>
      <c r="NB28" s="22">
        <v>0</v>
      </c>
      <c r="NC28" s="22">
        <v>3.4260635917022313</v>
      </c>
      <c r="ND28" s="22">
        <v>3.7203082357124857</v>
      </c>
      <c r="NE28" s="22">
        <v>10.982441083083049</v>
      </c>
      <c r="NF28" s="22">
        <v>11.959518278566131</v>
      </c>
      <c r="NG28" s="22">
        <v>0</v>
      </c>
      <c r="NH28" s="22">
        <v>2.4349274876508766</v>
      </c>
      <c r="NI28" s="22">
        <v>2.7668176748280784</v>
      </c>
      <c r="NJ28" s="22">
        <v>8.7939581182131299</v>
      </c>
      <c r="NK28" s="22">
        <v>9.5130342986595942</v>
      </c>
      <c r="NL28" s="22">
        <v>0</v>
      </c>
      <c r="NM28" s="22">
        <v>1.5783215460547073</v>
      </c>
      <c r="NN28" s="22">
        <v>1.8535118697763622</v>
      </c>
      <c r="NO28" s="22">
        <v>6.813007890889403</v>
      </c>
      <c r="NP28" s="22">
        <v>7.3595507903540085</v>
      </c>
      <c r="NQ28" s="22">
        <v>0</v>
      </c>
      <c r="NR28" s="22">
        <v>0.73426184683900653</v>
      </c>
      <c r="NS28" s="22">
        <v>0.91533549812145587</v>
      </c>
      <c r="NT28" s="22">
        <v>5.0808608725117628</v>
      </c>
      <c r="NU28" s="22">
        <v>5.4898600166765315</v>
      </c>
      <c r="NV28" s="22">
        <v>0</v>
      </c>
      <c r="NW28" s="22">
        <v>0</v>
      </c>
      <c r="NX28" s="22">
        <v>5.0448370460177902E-2</v>
      </c>
      <c r="NY28" s="22">
        <v>3.5965765761706323</v>
      </c>
      <c r="NZ28" s="22">
        <v>3.9007531265174498</v>
      </c>
      <c r="OA28" s="22">
        <v>0</v>
      </c>
      <c r="OB28" s="22">
        <v>0</v>
      </c>
      <c r="OC28" s="22">
        <v>0</v>
      </c>
      <c r="OD28" s="22">
        <v>2.2341934647438664</v>
      </c>
      <c r="OE28" s="22">
        <v>2.4544775536905918</v>
      </c>
      <c r="OF28" s="22">
        <v>0</v>
      </c>
      <c r="OG28" s="22">
        <v>0</v>
      </c>
      <c r="OH28" s="22">
        <v>0</v>
      </c>
      <c r="OI28" s="22">
        <v>1.0971869100421896</v>
      </c>
      <c r="OJ28" s="22">
        <v>1.2594450962674784</v>
      </c>
      <c r="OK28" s="22">
        <v>0</v>
      </c>
      <c r="OL28" s="22">
        <v>0</v>
      </c>
      <c r="OM28" s="22">
        <v>0</v>
      </c>
      <c r="ON28" s="22">
        <v>0</v>
      </c>
      <c r="OO28" s="22">
        <v>0.17914020559392144</v>
      </c>
      <c r="OP28" s="22">
        <v>0</v>
      </c>
      <c r="OQ28" s="22">
        <v>0</v>
      </c>
      <c r="OR28" s="22">
        <v>0</v>
      </c>
      <c r="OS28" s="22">
        <v>0</v>
      </c>
      <c r="OT28" s="22">
        <v>0</v>
      </c>
      <c r="OU28" s="22">
        <v>0</v>
      </c>
      <c r="OV28" s="22">
        <v>0</v>
      </c>
      <c r="OW28" s="22">
        <v>0</v>
      </c>
      <c r="OX28" s="22">
        <v>0</v>
      </c>
      <c r="OY28" s="22">
        <v>0</v>
      </c>
      <c r="OZ28" s="22">
        <v>0</v>
      </c>
      <c r="PA28" s="22">
        <v>0</v>
      </c>
      <c r="PB28" s="22">
        <v>0</v>
      </c>
      <c r="PC28" s="22">
        <v>0</v>
      </c>
      <c r="PD28" s="22">
        <v>0</v>
      </c>
      <c r="PE28" s="22">
        <v>0</v>
      </c>
      <c r="PF28" s="22">
        <v>0</v>
      </c>
      <c r="PG28" s="22">
        <v>0</v>
      </c>
      <c r="PH28" s="22">
        <v>0</v>
      </c>
      <c r="PI28" s="22">
        <v>0</v>
      </c>
      <c r="PJ28" s="22">
        <v>0</v>
      </c>
      <c r="PK28" s="22">
        <v>22.833810319184831</v>
      </c>
      <c r="PL28" s="22">
        <v>23.98077789253006</v>
      </c>
      <c r="PM28" s="22">
        <v>57.329808873172155</v>
      </c>
      <c r="PN28" s="22">
        <v>57.916219406158341</v>
      </c>
      <c r="PO28" s="22">
        <v>0</v>
      </c>
      <c r="PP28" s="22">
        <v>18.459635599202539</v>
      </c>
      <c r="PQ28" s="22">
        <v>19.376728164132651</v>
      </c>
      <c r="PR28" s="22">
        <v>44.594029786249806</v>
      </c>
      <c r="PS28" s="22">
        <v>47.239484474513546</v>
      </c>
      <c r="PT28" s="22">
        <v>0</v>
      </c>
      <c r="PU28" s="22">
        <v>14.435925041877931</v>
      </c>
      <c r="PV28" s="22">
        <v>15.137691607173725</v>
      </c>
      <c r="PW28" s="22">
        <v>36.701939040841985</v>
      </c>
      <c r="PX28" s="22">
        <v>38.838637094862001</v>
      </c>
      <c r="PY28" s="22">
        <v>0</v>
      </c>
      <c r="PZ28" s="22">
        <v>11.356782693369446</v>
      </c>
      <c r="QA28" s="22">
        <v>11.905780851974693</v>
      </c>
      <c r="QB28" s="22">
        <v>29.081235850982761</v>
      </c>
      <c r="QC28" s="22">
        <v>30.593309874796311</v>
      </c>
      <c r="QD28" s="22">
        <v>0</v>
      </c>
      <c r="QE28" s="22">
        <v>8.3192116013834507</v>
      </c>
      <c r="QF28" s="22">
        <v>9.0554965384720454</v>
      </c>
      <c r="QG28" s="22">
        <v>22.215424310059202</v>
      </c>
      <c r="QH28" s="22">
        <v>23.319786224011043</v>
      </c>
      <c r="QI28" s="22">
        <v>0</v>
      </c>
      <c r="QJ28" s="22">
        <v>6.0804056037179643</v>
      </c>
      <c r="QK28" s="22">
        <v>6.6362704824673706</v>
      </c>
      <c r="QL28" s="22">
        <v>16.415039650813945</v>
      </c>
      <c r="QM28" s="22">
        <v>17.202513541675376</v>
      </c>
      <c r="QN28" s="22">
        <v>0</v>
      </c>
      <c r="QO28" s="22">
        <v>4.1076145922608553</v>
      </c>
      <c r="QP28" s="22">
        <v>4.457120368209865</v>
      </c>
      <c r="QQ28" s="22">
        <v>12.225918115494711</v>
      </c>
      <c r="QR28" s="22">
        <v>12.855067827467364</v>
      </c>
      <c r="QS28" s="22">
        <v>0</v>
      </c>
      <c r="QT28" s="22">
        <v>2.4853186453823963</v>
      </c>
      <c r="QU28" s="22">
        <v>2.733576390701518</v>
      </c>
      <c r="QV28" s="22">
        <v>8.4973203342293786</v>
      </c>
      <c r="QW28" s="22">
        <v>8.8788489872462542</v>
      </c>
      <c r="QX28" s="22">
        <v>0</v>
      </c>
      <c r="QY28" s="22">
        <v>1.0013011616733622</v>
      </c>
      <c r="QZ28" s="22">
        <v>1.1731474199972305</v>
      </c>
      <c r="RA28" s="22">
        <v>5.5982127983016623</v>
      </c>
      <c r="RB28" s="22">
        <v>5.8545964933818677</v>
      </c>
      <c r="RC28" s="22">
        <v>0</v>
      </c>
      <c r="RD28" s="22">
        <v>0</v>
      </c>
      <c r="RE28" s="22">
        <v>0</v>
      </c>
      <c r="RF28" s="22">
        <v>1.2298958424229947</v>
      </c>
      <c r="RG28" s="22">
        <v>1.3328607784184368</v>
      </c>
      <c r="RH28" s="22">
        <v>0</v>
      </c>
      <c r="RI28" s="22">
        <v>0</v>
      </c>
      <c r="RJ28" s="22">
        <v>0</v>
      </c>
      <c r="RK28" s="22">
        <v>0</v>
      </c>
      <c r="RL28" s="22">
        <v>0</v>
      </c>
      <c r="RM28" s="22">
        <v>0</v>
      </c>
      <c r="RN28" s="22">
        <v>0</v>
      </c>
      <c r="RO28" s="22">
        <v>0</v>
      </c>
      <c r="RP28" s="22">
        <v>0</v>
      </c>
      <c r="RQ28" s="22">
        <v>0</v>
      </c>
      <c r="RR28" s="22">
        <v>0</v>
      </c>
      <c r="RS28" s="22">
        <v>10.101606231875524</v>
      </c>
      <c r="RT28" s="22">
        <v>10.491528008108991</v>
      </c>
      <c r="RU28" s="22">
        <v>17.053800360210868</v>
      </c>
      <c r="RV28" s="22">
        <v>17.551166595633518</v>
      </c>
      <c r="RW28" s="22">
        <v>0</v>
      </c>
      <c r="RX28" s="22">
        <v>8.5027566881730579</v>
      </c>
      <c r="RY28" s="22">
        <v>8.8498892586438238</v>
      </c>
      <c r="RZ28" s="22">
        <v>15.151865933480293</v>
      </c>
      <c r="SA28" s="22">
        <v>15.591937953476849</v>
      </c>
      <c r="SB28" s="22">
        <v>0</v>
      </c>
      <c r="SC28" s="22">
        <v>6.7422713423594649</v>
      </c>
      <c r="SD28" s="22">
        <v>7.1638016466724794</v>
      </c>
      <c r="SE28" s="22">
        <v>12.895095203851128</v>
      </c>
      <c r="SF28" s="22">
        <v>13.533965148237719</v>
      </c>
      <c r="SG28" s="22">
        <v>0</v>
      </c>
      <c r="SH28" s="22">
        <v>5.0919321016011461</v>
      </c>
      <c r="SI28" s="22">
        <v>5.3899383645664951</v>
      </c>
      <c r="SJ28" s="22">
        <v>10.982034985948724</v>
      </c>
      <c r="SK28" s="22">
        <v>11.43926514134759</v>
      </c>
      <c r="SL28" s="22">
        <v>0</v>
      </c>
      <c r="SM28" s="22">
        <v>3.3359138261419838</v>
      </c>
      <c r="SN28" s="22">
        <v>3.6197715654794305</v>
      </c>
      <c r="SO28" s="22">
        <v>8.9700649887361017</v>
      </c>
      <c r="SP28" s="22">
        <v>9.4581651864533658</v>
      </c>
      <c r="SQ28" s="22">
        <v>0</v>
      </c>
      <c r="SR28" s="22">
        <v>1.4808885234152938</v>
      </c>
      <c r="SS28" s="22">
        <v>1.6650612228452732</v>
      </c>
      <c r="ST28" s="22">
        <v>7.0920758347612267</v>
      </c>
      <c r="SU28" s="22">
        <v>7.4193313413284088</v>
      </c>
      <c r="SV28" s="22">
        <v>0</v>
      </c>
      <c r="SW28" s="22">
        <v>0</v>
      </c>
      <c r="SX28" s="22">
        <v>0</v>
      </c>
      <c r="SY28" s="22">
        <v>5.0159408326510047</v>
      </c>
      <c r="SZ28" s="22">
        <v>5.3940429974256929</v>
      </c>
      <c r="TA28" s="22">
        <v>0</v>
      </c>
      <c r="TB28" s="22">
        <v>0</v>
      </c>
      <c r="TC28" s="22">
        <v>0</v>
      </c>
      <c r="TD28" s="22">
        <v>2.9999404179893281</v>
      </c>
      <c r="TE28" s="22">
        <v>3.3403204940085147</v>
      </c>
      <c r="TF28" s="22">
        <v>0</v>
      </c>
      <c r="TG28" s="22">
        <v>0</v>
      </c>
      <c r="TH28" s="22">
        <v>0</v>
      </c>
      <c r="TI28" s="22">
        <v>0.84923919179340723</v>
      </c>
      <c r="TJ28" s="22">
        <v>1.1662161211670488</v>
      </c>
      <c r="TK28" s="22">
        <v>0</v>
      </c>
      <c r="TL28" s="22">
        <v>0</v>
      </c>
      <c r="TM28" s="22">
        <v>0</v>
      </c>
      <c r="TN28" s="22">
        <v>0</v>
      </c>
      <c r="TO28" s="22">
        <v>0</v>
      </c>
      <c r="TP28" s="22">
        <v>0</v>
      </c>
      <c r="TQ28" s="22">
        <v>0</v>
      </c>
      <c r="TR28" s="22">
        <v>0</v>
      </c>
      <c r="TS28" s="22">
        <v>0</v>
      </c>
      <c r="TT28" s="22">
        <v>0</v>
      </c>
      <c r="TU28" s="22">
        <v>0</v>
      </c>
      <c r="TV28" s="22">
        <v>0</v>
      </c>
      <c r="TW28" s="22">
        <v>0</v>
      </c>
      <c r="TX28" s="22">
        <v>0</v>
      </c>
      <c r="TY28" s="22">
        <v>0</v>
      </c>
      <c r="TZ28" s="22">
        <v>0</v>
      </c>
      <c r="UA28" s="22">
        <v>23.783465785429343</v>
      </c>
      <c r="UB28" s="22">
        <v>24.463196662245224</v>
      </c>
      <c r="UC28" s="22">
        <v>35.643401659434609</v>
      </c>
      <c r="UD28" s="22">
        <v>36.776926479413767</v>
      </c>
      <c r="UE28" s="22">
        <v>0</v>
      </c>
      <c r="UF28" s="22">
        <v>21.078401531208787</v>
      </c>
      <c r="UG28" s="22">
        <v>21.653582979810199</v>
      </c>
      <c r="UH28" s="22">
        <v>32.076316263742555</v>
      </c>
      <c r="UI28" s="22">
        <v>33.169236795431893</v>
      </c>
      <c r="UJ28" s="22">
        <v>0</v>
      </c>
      <c r="UK28" s="22">
        <v>18.721405671879911</v>
      </c>
      <c r="UL28" s="22">
        <v>19.243721597526463</v>
      </c>
      <c r="UM28" s="22">
        <v>28.96842108086614</v>
      </c>
      <c r="UN28" s="22">
        <v>29.151646959928158</v>
      </c>
      <c r="UO28" s="22">
        <v>0</v>
      </c>
      <c r="UP28" s="22">
        <v>16.506488641089756</v>
      </c>
      <c r="UQ28" s="22">
        <v>16.968689343730269</v>
      </c>
      <c r="UR28" s="22">
        <v>25.459680287056631</v>
      </c>
      <c r="US28" s="22">
        <v>26.291110444977775</v>
      </c>
      <c r="UT28" s="22">
        <v>0</v>
      </c>
      <c r="UU28" s="22">
        <v>13.984363035751997</v>
      </c>
      <c r="UV28" s="22">
        <v>14.381621272919405</v>
      </c>
      <c r="UW28" s="22">
        <v>22.447577161174078</v>
      </c>
      <c r="UX28" s="22">
        <v>23.171002143366152</v>
      </c>
      <c r="UY28" s="22">
        <v>0</v>
      </c>
      <c r="UZ28" s="22">
        <v>11.517287983696216</v>
      </c>
      <c r="VA28" s="22">
        <v>12.011927770044288</v>
      </c>
      <c r="VB28" s="22">
        <v>19.318898492247929</v>
      </c>
      <c r="VC28" s="22">
        <v>19.933652426709042</v>
      </c>
      <c r="VD28" s="22">
        <v>0</v>
      </c>
      <c r="VE28" s="22">
        <v>9.3591723752389946</v>
      </c>
      <c r="VF28" s="22">
        <v>9.5567075283883991</v>
      </c>
      <c r="VG28" s="22">
        <v>16.204728173713303</v>
      </c>
      <c r="VH28" s="22">
        <v>16.72904422425222</v>
      </c>
      <c r="VI28" s="22">
        <v>0</v>
      </c>
      <c r="VJ28" s="22">
        <v>7.0753478102992133</v>
      </c>
      <c r="VK28" s="22">
        <v>7.2371015101226961</v>
      </c>
      <c r="VL28" s="22">
        <v>13.194394883335899</v>
      </c>
      <c r="VM28" s="22">
        <v>13.637341101335219</v>
      </c>
      <c r="VN28" s="22">
        <v>0</v>
      </c>
      <c r="VO28" s="22">
        <v>4.7647332034478502</v>
      </c>
      <c r="VP28" s="22">
        <v>4.8992479625657079</v>
      </c>
      <c r="VQ28" s="22">
        <v>10.459137208611843</v>
      </c>
      <c r="VR28" s="22">
        <v>10.724310104292812</v>
      </c>
      <c r="VS28" s="22">
        <v>0</v>
      </c>
      <c r="VT28" s="22">
        <v>0</v>
      </c>
      <c r="VU28" s="22">
        <v>0</v>
      </c>
      <c r="VV28" s="22">
        <v>4.7614083371955775</v>
      </c>
      <c r="VW28" s="22">
        <v>4.9221716426262576</v>
      </c>
      <c r="VX28" s="22">
        <v>0</v>
      </c>
      <c r="VY28" s="22">
        <v>0</v>
      </c>
      <c r="VZ28" s="22">
        <v>0</v>
      </c>
      <c r="WA28" s="22">
        <v>0</v>
      </c>
      <c r="WB28" s="22">
        <v>0</v>
      </c>
      <c r="WC28" s="22">
        <v>0</v>
      </c>
      <c r="WD28" s="22">
        <v>0</v>
      </c>
      <c r="WE28" s="22">
        <v>0</v>
      </c>
      <c r="WF28" s="22">
        <v>0</v>
      </c>
      <c r="WG28" s="22">
        <v>0</v>
      </c>
      <c r="WH28" s="22">
        <v>0</v>
      </c>
      <c r="WI28" s="22">
        <v>8.8829916375876454</v>
      </c>
      <c r="WJ28" s="22">
        <v>9.2167109219123482</v>
      </c>
      <c r="WK28" s="22">
        <v>15.90841126807584</v>
      </c>
      <c r="WL28" s="22">
        <v>16.37585878496261</v>
      </c>
      <c r="WM28" s="22">
        <v>0</v>
      </c>
      <c r="WN28" s="22">
        <v>7.327966149170047</v>
      </c>
      <c r="WO28" s="22">
        <v>7.627620369452969</v>
      </c>
      <c r="WP28" s="22">
        <v>13.723551739143526</v>
      </c>
      <c r="WQ28" s="22">
        <v>14.418589644669542</v>
      </c>
      <c r="WR28" s="22">
        <v>0</v>
      </c>
      <c r="WS28" s="22">
        <v>5.7796494535911584</v>
      </c>
      <c r="WT28" s="22">
        <v>6.0542724217589026</v>
      </c>
      <c r="WU28" s="22">
        <v>11.78175835163117</v>
      </c>
      <c r="WV28" s="22">
        <v>12.122907614674684</v>
      </c>
      <c r="WW28" s="22">
        <v>0</v>
      </c>
      <c r="WX28" s="22">
        <v>4.1289859950082182</v>
      </c>
      <c r="WY28" s="22">
        <v>4.3878908570682098</v>
      </c>
      <c r="WZ28" s="22">
        <v>9.9159703359346167</v>
      </c>
      <c r="XA28" s="22">
        <v>10.209746138980115</v>
      </c>
      <c r="XB28" s="22">
        <v>0</v>
      </c>
      <c r="XC28" s="22">
        <v>2.497386462970987</v>
      </c>
      <c r="XD28" s="22">
        <v>2.754075271511732</v>
      </c>
      <c r="XE28" s="22">
        <v>8.0741593788795907</v>
      </c>
      <c r="XF28" s="22">
        <v>8.3293485318834168</v>
      </c>
      <c r="XG28" s="22">
        <v>0</v>
      </c>
      <c r="XH28" s="22">
        <v>0.75640203061012323</v>
      </c>
      <c r="XI28" s="22">
        <v>1.11909051180956</v>
      </c>
      <c r="XJ28" s="22">
        <v>6.1266724612338299</v>
      </c>
      <c r="XK28" s="22">
        <v>6.4131146975229996</v>
      </c>
      <c r="XL28" s="22">
        <v>0</v>
      </c>
      <c r="XM28" s="22">
        <v>0</v>
      </c>
      <c r="XN28" s="22">
        <v>0</v>
      </c>
      <c r="XO28" s="22">
        <v>4.2835213720422498</v>
      </c>
      <c r="XP28" s="22">
        <v>4.5254436907275108</v>
      </c>
      <c r="XQ28" s="22">
        <v>0</v>
      </c>
      <c r="XR28" s="22">
        <v>0</v>
      </c>
      <c r="XS28" s="22">
        <v>0</v>
      </c>
      <c r="XT28" s="22">
        <v>2.4081731640401909</v>
      </c>
      <c r="XU28" s="22">
        <v>2.7177929006834711</v>
      </c>
      <c r="XV28" s="22">
        <v>0</v>
      </c>
      <c r="XW28" s="22">
        <v>0</v>
      </c>
      <c r="XX28" s="22">
        <v>0</v>
      </c>
      <c r="XY28" s="22">
        <v>0.30039210126285132</v>
      </c>
      <c r="XZ28" s="22">
        <v>0.59724505378245818</v>
      </c>
      <c r="YA28" s="22">
        <v>0</v>
      </c>
      <c r="YB28" s="22">
        <v>0</v>
      </c>
      <c r="YC28" s="22">
        <v>0</v>
      </c>
      <c r="YD28" s="22">
        <v>0</v>
      </c>
      <c r="YE28" s="22">
        <v>0</v>
      </c>
      <c r="YF28" s="22">
        <v>0</v>
      </c>
      <c r="YG28" s="22">
        <v>0</v>
      </c>
      <c r="YH28" s="22">
        <v>0</v>
      </c>
      <c r="YI28" s="22">
        <v>0</v>
      </c>
      <c r="YJ28" s="22">
        <v>0</v>
      </c>
      <c r="YK28" s="22">
        <v>0</v>
      </c>
      <c r="YL28" s="22">
        <v>0</v>
      </c>
      <c r="YM28" s="22">
        <v>0</v>
      </c>
      <c r="YN28" s="22">
        <v>0</v>
      </c>
      <c r="YO28" s="22">
        <v>0</v>
      </c>
      <c r="YP28" s="22">
        <v>0</v>
      </c>
      <c r="YQ28" s="22">
        <v>23.024525539483477</v>
      </c>
      <c r="YR28" s="22">
        <v>23.727923629637086</v>
      </c>
      <c r="YS28" s="22">
        <v>36.474104153751107</v>
      </c>
      <c r="YT28" s="22">
        <v>37.794283805321044</v>
      </c>
      <c r="YU28" s="22">
        <v>0</v>
      </c>
      <c r="YV28" s="22">
        <v>20.261964540813945</v>
      </c>
      <c r="YW28" s="22">
        <v>20.760887348442502</v>
      </c>
      <c r="YX28" s="22">
        <v>32.54990909479011</v>
      </c>
      <c r="YY28" s="22">
        <v>33.673083138727193</v>
      </c>
      <c r="YZ28" s="22">
        <v>0</v>
      </c>
      <c r="ZA28" s="22">
        <v>17.731109611257757</v>
      </c>
      <c r="ZB28" s="22">
        <v>18.244520587208338</v>
      </c>
      <c r="ZC28" s="22">
        <v>29.069911264210116</v>
      </c>
      <c r="ZD28" s="22">
        <v>30.028112403680382</v>
      </c>
      <c r="ZE28" s="22">
        <v>0</v>
      </c>
      <c r="ZF28" s="22">
        <v>15.219164244487144</v>
      </c>
      <c r="ZG28" s="22">
        <v>15.653303612036735</v>
      </c>
      <c r="ZH28" s="22">
        <v>25.318577819272154</v>
      </c>
      <c r="ZI28" s="22">
        <v>26.108645276162658</v>
      </c>
      <c r="ZJ28" s="22">
        <v>0</v>
      </c>
      <c r="ZK28" s="22">
        <v>12.7267494784393</v>
      </c>
      <c r="ZL28" s="22">
        <v>13.398358145955166</v>
      </c>
      <c r="ZM28" s="22">
        <v>22.064215391469592</v>
      </c>
      <c r="ZN28" s="22">
        <v>22.146766754254553</v>
      </c>
      <c r="ZO28" s="22">
        <v>0</v>
      </c>
      <c r="ZP28" s="22">
        <v>10.571394274452011</v>
      </c>
      <c r="ZQ28" s="22">
        <v>10.886447108171906</v>
      </c>
      <c r="ZR28" s="22">
        <v>18.280902818837621</v>
      </c>
      <c r="ZS28" s="22">
        <v>18.790027989262562</v>
      </c>
      <c r="ZT28" s="22">
        <v>0</v>
      </c>
      <c r="ZU28" s="22">
        <v>8.3556924474355316</v>
      </c>
      <c r="ZV28" s="22">
        <v>8.7419732211089691</v>
      </c>
      <c r="ZW28" s="22">
        <v>15.115607508834152</v>
      </c>
      <c r="ZX28" s="22">
        <v>16.017378500016264</v>
      </c>
      <c r="ZY28" s="22">
        <v>0</v>
      </c>
      <c r="ZZ28" s="22">
        <v>6.1909449272739625</v>
      </c>
      <c r="AAA28" s="22">
        <v>6.3283255524162954</v>
      </c>
      <c r="AAB28" s="22">
        <v>12.219077669679454</v>
      </c>
      <c r="AAC28" s="22">
        <v>12.853610653021734</v>
      </c>
      <c r="AAD28" s="22">
        <v>0</v>
      </c>
      <c r="AAE28" s="22">
        <v>3.881203197949334</v>
      </c>
      <c r="AAF28" s="22">
        <v>4.2403574675566365</v>
      </c>
      <c r="AAG28" s="22">
        <v>9.4348296911274208</v>
      </c>
      <c r="AAH28" s="22">
        <v>9.7819155440427679</v>
      </c>
      <c r="AAI28" s="22">
        <v>0</v>
      </c>
      <c r="AAJ28" s="22">
        <v>0</v>
      </c>
      <c r="AAK28" s="22">
        <v>0</v>
      </c>
      <c r="AAL28" s="22">
        <v>4.1089667874795079</v>
      </c>
      <c r="AAM28" s="22">
        <v>4.250943425539206</v>
      </c>
      <c r="AAN28" s="22">
        <v>0</v>
      </c>
      <c r="AAO28" s="22">
        <v>0</v>
      </c>
      <c r="AAP28" s="22">
        <v>0</v>
      </c>
      <c r="AAQ28" s="22">
        <v>0</v>
      </c>
      <c r="AAR28" s="22">
        <v>0</v>
      </c>
      <c r="AAS28" s="22">
        <v>0</v>
      </c>
      <c r="AAT28" s="22">
        <v>0</v>
      </c>
      <c r="AAU28" s="22">
        <v>0</v>
      </c>
      <c r="AAV28" s="22">
        <v>0</v>
      </c>
      <c r="AAW28" s="22">
        <v>0</v>
      </c>
      <c r="AAX28" s="22">
        <v>0</v>
      </c>
      <c r="AAY28" s="22">
        <v>5.0000604557103969</v>
      </c>
      <c r="AAZ28" s="22">
        <v>5.1081373779651207</v>
      </c>
      <c r="ABA28" s="22">
        <v>4.0024860099072193</v>
      </c>
      <c r="ABB28" s="22">
        <v>4.0266660920482558</v>
      </c>
      <c r="ABC28" s="22">
        <v>0</v>
      </c>
      <c r="ABD28" s="22">
        <v>4.6329714942686611</v>
      </c>
      <c r="ABE28" s="22">
        <v>4.6511597461042067</v>
      </c>
      <c r="ABF28" s="22">
        <v>3.649668192641113</v>
      </c>
      <c r="ABG28" s="22">
        <v>3.6837302056250918</v>
      </c>
      <c r="ABH28" s="22">
        <v>0</v>
      </c>
      <c r="ABI28" s="22">
        <v>4.269959365425688</v>
      </c>
      <c r="ABJ28" s="22">
        <v>4.2976802723421805</v>
      </c>
      <c r="ABK28" s="22">
        <v>3.2960107040173505</v>
      </c>
      <c r="ABL28" s="22">
        <v>3.3396744863198804</v>
      </c>
      <c r="ABM28" s="22">
        <v>0</v>
      </c>
      <c r="ABN28" s="22">
        <v>3.9089703377305627</v>
      </c>
      <c r="ABO28" s="22">
        <v>3.9460769353777505</v>
      </c>
      <c r="ABP28" s="22">
        <v>2.9397073198984658</v>
      </c>
      <c r="ABQ28" s="22">
        <v>2.9926407852498471</v>
      </c>
      <c r="ABR28" s="22">
        <v>0</v>
      </c>
      <c r="ABS28" s="22">
        <v>3.5480069844711788</v>
      </c>
      <c r="ABT28" s="22">
        <v>3.5943150963629957</v>
      </c>
      <c r="ABU28" s="22">
        <v>2.6737428193531985</v>
      </c>
      <c r="ABV28" s="22">
        <v>2.7342757008197753</v>
      </c>
      <c r="ABW28" s="22">
        <v>0</v>
      </c>
      <c r="ABX28" s="22">
        <v>3.2811946325399259</v>
      </c>
      <c r="ABY28" s="22">
        <v>3.3351877263499294</v>
      </c>
      <c r="ABZ28" s="22">
        <v>2.4036396381744445</v>
      </c>
      <c r="ACA28" s="22">
        <v>2.4714418977527295</v>
      </c>
      <c r="ACB28" s="22">
        <v>0</v>
      </c>
      <c r="ACC28" s="22">
        <v>3.0117086162733147</v>
      </c>
      <c r="ACD28" s="22">
        <v>2.9779238446199705</v>
      </c>
      <c r="ACE28" s="22">
        <v>2.1287354074687586</v>
      </c>
      <c r="ACF28" s="22">
        <v>2.203377133835887</v>
      </c>
      <c r="ACG28" s="22">
        <v>0</v>
      </c>
      <c r="ACH28" s="22">
        <v>2.6418472885571136</v>
      </c>
      <c r="ACI28" s="22">
        <v>2.7113788133640719</v>
      </c>
      <c r="ACJ28" s="22">
        <v>1.8481859200535824</v>
      </c>
      <c r="ACK28" s="22">
        <v>1.9292983544363986</v>
      </c>
      <c r="ACL28" s="22">
        <v>0</v>
      </c>
      <c r="ACM28" s="22">
        <v>2.3639160501704164</v>
      </c>
      <c r="ACN28" s="22">
        <v>2.4400648752842757</v>
      </c>
      <c r="ACO28" s="22">
        <v>1.5612115899118542</v>
      </c>
      <c r="ACP28" s="22">
        <v>1.6484181361517178</v>
      </c>
      <c r="ACQ28" s="22">
        <v>0</v>
      </c>
      <c r="ACR28" s="22">
        <v>1.8925019723847338</v>
      </c>
      <c r="ACS28" s="22">
        <v>1.8800337376053187</v>
      </c>
      <c r="ACT28" s="22">
        <v>1.0685047585794252</v>
      </c>
      <c r="ACU28" s="22">
        <v>1.0629102246514421</v>
      </c>
      <c r="ACV28" s="22">
        <v>0</v>
      </c>
      <c r="ACW28" s="22">
        <v>0.88558432343633076</v>
      </c>
      <c r="ACX28" s="22">
        <v>0.88350016150250921</v>
      </c>
      <c r="ACY28" s="22">
        <v>0.11286036789742639</v>
      </c>
      <c r="ACZ28" s="22">
        <v>0.11274490511267853</v>
      </c>
      <c r="ADA28" s="22">
        <v>0</v>
      </c>
      <c r="ADB28" s="22">
        <v>0</v>
      </c>
      <c r="ADC28" s="22">
        <v>0</v>
      </c>
      <c r="ADD28" s="22">
        <v>0</v>
      </c>
      <c r="ADE28" s="22">
        <v>0</v>
      </c>
      <c r="ADF28" s="22">
        <v>0</v>
      </c>
      <c r="ADG28" s="22">
        <v>3.4437292273501394</v>
      </c>
      <c r="ADH28" s="22">
        <v>3.5556481691411834</v>
      </c>
      <c r="ADI28" s="22">
        <v>3.062834080698865</v>
      </c>
      <c r="ADJ28" s="22">
        <v>3.0929547686545713</v>
      </c>
      <c r="ADK28" s="22">
        <v>0</v>
      </c>
      <c r="ADL28" s="22">
        <v>3.1843941440800565</v>
      </c>
      <c r="ADM28" s="22">
        <v>3.2153797506696589</v>
      </c>
      <c r="ADN28" s="22">
        <v>2.7113525421101872</v>
      </c>
      <c r="ADO28" s="22">
        <v>2.7523880288925269</v>
      </c>
      <c r="ADP28" s="22">
        <v>0</v>
      </c>
      <c r="ADQ28" s="22">
        <v>2.8299715655875683</v>
      </c>
      <c r="ADR28" s="22">
        <v>2.8715936802795574</v>
      </c>
      <c r="ADS28" s="22">
        <v>2.4481062686964292</v>
      </c>
      <c r="ADT28" s="22">
        <v>2.497917162748863</v>
      </c>
      <c r="ADU28" s="22">
        <v>0</v>
      </c>
      <c r="ADV28" s="22">
        <v>2.5649724770962758</v>
      </c>
      <c r="ADW28" s="22">
        <v>2.6152119563271894</v>
      </c>
      <c r="ADX28" s="22">
        <v>2.1802657113420514</v>
      </c>
      <c r="ADY28" s="22">
        <v>2.1455843066644529</v>
      </c>
      <c r="ADZ28" s="22">
        <v>0</v>
      </c>
      <c r="AEA28" s="22">
        <v>2.2956017506517745</v>
      </c>
      <c r="AEB28" s="22">
        <v>2.3541387075160789</v>
      </c>
      <c r="AEC28" s="22">
        <v>1.8110528249379902</v>
      </c>
      <c r="AED28" s="22">
        <v>1.8791034382020828</v>
      </c>
      <c r="AEE28" s="22">
        <v>0</v>
      </c>
      <c r="AEF28" s="22">
        <v>2.0211105739265518</v>
      </c>
      <c r="AEG28" s="22">
        <v>1.9926242891981449</v>
      </c>
      <c r="AEH28" s="22">
        <v>1.627819714718679</v>
      </c>
      <c r="AEI28" s="22">
        <v>1.6058888945758834</v>
      </c>
      <c r="AEJ28" s="22">
        <v>0</v>
      </c>
      <c r="AEK28" s="22">
        <v>1.7407460197202134</v>
      </c>
      <c r="AEL28" s="22">
        <v>1.7182749217036921</v>
      </c>
      <c r="AEM28" s="22">
        <v>1.3415927627331776</v>
      </c>
      <c r="AEN28" s="22">
        <v>1.3251254243451531</v>
      </c>
      <c r="AEO28" s="22">
        <v>0</v>
      </c>
      <c r="AEP28" s="22">
        <v>1.4536750548148509</v>
      </c>
      <c r="AEQ28" s="22">
        <v>1.534982381795865</v>
      </c>
      <c r="AER28" s="22">
        <v>1.0476057192302635</v>
      </c>
      <c r="AES28" s="22">
        <v>1.1360238112155321</v>
      </c>
      <c r="AET28" s="22">
        <v>0</v>
      </c>
      <c r="AEU28" s="22">
        <v>1.1590750015309863</v>
      </c>
      <c r="AEV28" s="22">
        <v>1.2472797014165826</v>
      </c>
      <c r="AEW28" s="22">
        <v>0.84855053581716722</v>
      </c>
      <c r="AEX28" s="22">
        <v>0.84008786509803279</v>
      </c>
      <c r="AEY28" s="22">
        <v>0</v>
      </c>
      <c r="AEZ28" s="22">
        <v>0.65024921708594741</v>
      </c>
      <c r="AFA28" s="22">
        <v>0.74966813082786621</v>
      </c>
      <c r="AFB28" s="22">
        <v>0.3277248798455506</v>
      </c>
      <c r="AFC28" s="22">
        <v>0.32517632200655033</v>
      </c>
      <c r="AFD28" s="22">
        <v>0</v>
      </c>
      <c r="AFE28" s="22">
        <v>0</v>
      </c>
      <c r="AFF28" s="22">
        <v>0</v>
      </c>
      <c r="AFG28" s="22">
        <v>0</v>
      </c>
      <c r="AFH28" s="22">
        <v>0</v>
      </c>
      <c r="AFI28" s="22">
        <v>0</v>
      </c>
      <c r="AFJ28" s="22">
        <v>0</v>
      </c>
      <c r="AFK28" s="22">
        <v>0</v>
      </c>
      <c r="AFL28" s="22">
        <v>0</v>
      </c>
      <c r="AFM28" s="22">
        <v>0</v>
      </c>
    </row>
    <row r="29" spans="1:845">
      <c r="A29" s="22" t="s">
        <v>116</v>
      </c>
      <c r="B29" s="7">
        <f>FixedParams!$B$7</f>
        <v>7.7383168700000002</v>
      </c>
      <c r="C29" s="22">
        <f>Sectors!$AH$15-C28-C30</f>
        <v>2.747368385391745</v>
      </c>
      <c r="D29" s="22">
        <f>Sectors!$BA$15-D28-D30</f>
        <v>2.6528418365210129</v>
      </c>
      <c r="F29" s="22">
        <v>7.7383168700000002</v>
      </c>
      <c r="G29" s="22">
        <v>2.7472665576374666</v>
      </c>
      <c r="H29" s="22">
        <v>2.6533063969766033</v>
      </c>
      <c r="I29" s="22">
        <v>3.7713615251053412</v>
      </c>
      <c r="J29" s="22">
        <v>3.6932803021321448</v>
      </c>
      <c r="K29" s="22">
        <v>7.7383168700000002</v>
      </c>
      <c r="L29" s="22">
        <v>3.0647295554313061</v>
      </c>
      <c r="M29" s="22">
        <v>2.9690769624816937</v>
      </c>
      <c r="N29" s="22">
        <v>4.1068444587166368</v>
      </c>
      <c r="O29" s="22">
        <v>4.0240936778333776</v>
      </c>
      <c r="P29" s="22">
        <v>7.7383168700000002</v>
      </c>
      <c r="Q29" s="22">
        <v>3.3835162651538297</v>
      </c>
      <c r="R29" s="22">
        <v>3.2845592812969073</v>
      </c>
      <c r="S29" s="22">
        <v>4.3575207676125061</v>
      </c>
      <c r="T29" s="22">
        <v>4.2716535825689235</v>
      </c>
      <c r="U29" s="22">
        <v>7.7383168700000002</v>
      </c>
      <c r="V29" s="22">
        <v>3.6214902400094573</v>
      </c>
      <c r="W29" s="22">
        <v>3.5196537566836454</v>
      </c>
      <c r="X29" s="22">
        <v>4.6112272732873265</v>
      </c>
      <c r="Y29" s="22">
        <v>4.5201962052739759</v>
      </c>
      <c r="Z29" s="22">
        <v>7.7383168700000002</v>
      </c>
      <c r="AA29" s="22">
        <v>3.9455241925353235</v>
      </c>
      <c r="AB29" s="22">
        <v>3.8397506845048213</v>
      </c>
      <c r="AC29" s="22">
        <v>4.868820836394832</v>
      </c>
      <c r="AD29" s="22">
        <v>4.868126788613786</v>
      </c>
      <c r="AE29" s="22">
        <v>7.7383168700000002</v>
      </c>
      <c r="AF29" s="22">
        <v>4.1886017799625606</v>
      </c>
      <c r="AG29" s="22">
        <v>4.0794656040480675</v>
      </c>
      <c r="AH29" s="22">
        <v>5.1312455612469208</v>
      </c>
      <c r="AI29" s="22">
        <v>5.126482065579161</v>
      </c>
      <c r="AJ29" s="22">
        <v>7.7383168700000002</v>
      </c>
      <c r="AK29" s="22">
        <v>4.3540561409833245</v>
      </c>
      <c r="AL29" s="22">
        <v>4.241873652729268</v>
      </c>
      <c r="AM29" s="22">
        <v>5.3986973224171919</v>
      </c>
      <c r="AN29" s="22">
        <v>5.3922762912764171</v>
      </c>
      <c r="AO29" s="22">
        <v>7.7383168700000002</v>
      </c>
      <c r="AP29" s="22">
        <v>4.35116064884037</v>
      </c>
      <c r="AQ29" s="22">
        <v>4.241168881559183</v>
      </c>
      <c r="AR29" s="22">
        <v>5.672349495835725</v>
      </c>
      <c r="AS29" s="22">
        <v>5.5666087315344512</v>
      </c>
      <c r="AT29" s="22">
        <v>7.7383168700000002</v>
      </c>
      <c r="AU29" s="22">
        <v>4.3483369285199629</v>
      </c>
      <c r="AV29" s="22">
        <v>4.3269673263413466</v>
      </c>
      <c r="AW29" s="22">
        <v>5.9527543396597977</v>
      </c>
      <c r="AX29" s="22">
        <v>5.8416963494035699</v>
      </c>
      <c r="AY29" s="22">
        <v>7.7383168700000002</v>
      </c>
      <c r="AZ29" s="22">
        <v>4.3428478432708886</v>
      </c>
      <c r="BA29" s="22">
        <v>4.3258316034623405</v>
      </c>
      <c r="BB29" s="22">
        <v>5.9457790487986912</v>
      </c>
      <c r="BC29" s="22">
        <v>5.9361760526192242</v>
      </c>
      <c r="BD29" s="22">
        <v>7.7383168700000002</v>
      </c>
      <c r="BE29" s="22">
        <v>4.3325943509786242</v>
      </c>
      <c r="BF29" s="22">
        <v>4.3240428381007732</v>
      </c>
      <c r="BG29" s="22">
        <v>5.934482058089813</v>
      </c>
      <c r="BH29" s="22">
        <v>5.9351822230927951</v>
      </c>
      <c r="BI29" s="22">
        <v>7.7383168700000002</v>
      </c>
      <c r="BJ29" s="22">
        <v>4.3231517801796571</v>
      </c>
      <c r="BK29" s="22">
        <v>4.3228804165075587</v>
      </c>
      <c r="BL29" s="22">
        <v>5.9236937896805131</v>
      </c>
      <c r="BM29" s="22">
        <v>5.9345883917229187</v>
      </c>
      <c r="BN29" s="22">
        <v>7.7383168700000002</v>
      </c>
      <c r="BO29" s="22">
        <v>4.3023755392111838</v>
      </c>
      <c r="BP29" s="22">
        <v>4.3016448777055345</v>
      </c>
      <c r="BQ29" s="22">
        <v>4.9321980280724134</v>
      </c>
      <c r="BR29" s="22">
        <v>4.8582503054002117</v>
      </c>
      <c r="BS29" s="22">
        <v>7.7383168700000002</v>
      </c>
      <c r="BT29" s="22">
        <v>4.6490801411467757</v>
      </c>
      <c r="BU29" s="22">
        <v>4.5539768184731884</v>
      </c>
      <c r="BV29" s="22">
        <v>5.1990993477691205</v>
      </c>
      <c r="BW29" s="22">
        <v>5.1210327232575388</v>
      </c>
      <c r="BX29" s="22">
        <v>7.7383168700000002</v>
      </c>
      <c r="BY29" s="22">
        <v>4.9094152527149646</v>
      </c>
      <c r="BZ29" s="22">
        <v>4.8104778551533016</v>
      </c>
      <c r="CA29" s="22">
        <v>5.4710635030954506</v>
      </c>
      <c r="CB29" s="22">
        <v>5.3887701531004986</v>
      </c>
      <c r="CC29" s="22">
        <v>7.7383168700000002</v>
      </c>
      <c r="CD29" s="22">
        <v>5.1732646330773946</v>
      </c>
      <c r="CE29" s="22">
        <v>5.0656982252867735</v>
      </c>
      <c r="CF29" s="22">
        <v>5.7468875372692878</v>
      </c>
      <c r="CG29" s="22">
        <v>5.6593300579012009</v>
      </c>
      <c r="CH29" s="22">
        <v>7.7383168700000002</v>
      </c>
      <c r="CI29" s="22">
        <v>5.4429572022099038</v>
      </c>
      <c r="CJ29" s="22">
        <v>5.3353744796485074</v>
      </c>
      <c r="CK29" s="22">
        <v>5.9283825369769829</v>
      </c>
      <c r="CL29" s="22">
        <v>5.9371660653815681</v>
      </c>
      <c r="CM29" s="22">
        <v>7.7383168700000002</v>
      </c>
      <c r="CN29" s="22">
        <v>5.7179735297576713</v>
      </c>
      <c r="CO29" s="22">
        <v>5.6058610754106937</v>
      </c>
      <c r="CP29" s="22">
        <v>6.214838456071476</v>
      </c>
      <c r="CQ29" s="22">
        <v>6.2202616767149763</v>
      </c>
      <c r="CR29" s="22">
        <v>7.7383168700000002</v>
      </c>
      <c r="CS29" s="22">
        <v>5.8981648787075613</v>
      </c>
      <c r="CT29" s="22">
        <v>5.8812114401705671</v>
      </c>
      <c r="CU29" s="22">
        <v>6.5086990024313849</v>
      </c>
      <c r="CV29" s="22">
        <v>6.4050457289388305</v>
      </c>
      <c r="CW29" s="22">
        <v>7.7383168700000002</v>
      </c>
      <c r="CX29" s="22">
        <v>6.1842801446091826</v>
      </c>
      <c r="CY29" s="22">
        <v>6.1660182163247796</v>
      </c>
      <c r="CZ29" s="22">
        <v>6.704163832429181</v>
      </c>
      <c r="DA29" s="22">
        <v>6.7031171931185938</v>
      </c>
      <c r="DB29" s="22">
        <v>7.7383168700000002</v>
      </c>
      <c r="DC29" s="22">
        <v>6.3734579497475465</v>
      </c>
      <c r="DD29" s="22">
        <v>6.352463731548724</v>
      </c>
      <c r="DE29" s="22">
        <v>6.902297302948142</v>
      </c>
      <c r="DF29" s="22">
        <v>6.8979071529051765</v>
      </c>
      <c r="DG29" s="22">
        <v>7.7383168700000002</v>
      </c>
      <c r="DH29" s="22">
        <v>6.8763132728468719</v>
      </c>
      <c r="DI29" s="22">
        <v>6.7416155882345379</v>
      </c>
      <c r="DJ29" s="22">
        <v>7.4274581281798575</v>
      </c>
      <c r="DK29" s="22">
        <v>7.4160598104960442</v>
      </c>
      <c r="DL29" s="22">
        <v>7.7383168700000002</v>
      </c>
      <c r="DM29" s="22">
        <v>6.8642505666880638</v>
      </c>
      <c r="DN29" s="22">
        <v>6.7409668122091873</v>
      </c>
      <c r="DO29" s="22">
        <v>7.7470811670679609</v>
      </c>
      <c r="DP29" s="22">
        <v>7.7385181819824069</v>
      </c>
      <c r="DQ29" s="22">
        <v>7.7383168700000002</v>
      </c>
      <c r="DR29" s="22">
        <v>6.8528012243077399</v>
      </c>
      <c r="DS29" s="22">
        <v>6.8497197017236928</v>
      </c>
      <c r="DT29" s="22">
        <v>7.7344094753043819</v>
      </c>
      <c r="DU29" s="22">
        <v>7.737859788552008</v>
      </c>
      <c r="DV29" s="22">
        <v>7.7383168700000002</v>
      </c>
      <c r="DW29" s="22">
        <v>2.6482888977974497</v>
      </c>
      <c r="DX29" s="22">
        <v>2.5491964277178596</v>
      </c>
      <c r="DY29" s="22">
        <v>3.6311310768031504</v>
      </c>
      <c r="DZ29" s="22">
        <v>3.5271269703078758</v>
      </c>
      <c r="EA29" s="22">
        <v>7.7383168700000002</v>
      </c>
      <c r="EB29" s="22">
        <v>3.0517628405826187</v>
      </c>
      <c r="EC29" s="22">
        <v>2.8693237284923967</v>
      </c>
      <c r="ED29" s="22">
        <v>3.9695097231722372</v>
      </c>
      <c r="EE29" s="22">
        <v>3.8641567309195537</v>
      </c>
      <c r="EF29" s="22">
        <v>7.7383168700000002</v>
      </c>
      <c r="EG29" s="22">
        <v>3.3764461828267969</v>
      </c>
      <c r="EH29" s="22">
        <v>3.2736882990965128</v>
      </c>
      <c r="EI29" s="22">
        <v>4.2259686242944099</v>
      </c>
      <c r="EJ29" s="22">
        <v>4.1205177259601271</v>
      </c>
      <c r="EK29" s="22">
        <v>7.7383168700000002</v>
      </c>
      <c r="EL29" s="22">
        <v>3.620858860714236</v>
      </c>
      <c r="EM29" s="22">
        <v>3.5171619706513795</v>
      </c>
      <c r="EN29" s="22">
        <v>4.5746040088809465</v>
      </c>
      <c r="EO29" s="22">
        <v>4.4674475671537195</v>
      </c>
      <c r="EP29" s="22">
        <v>7.7383168700000002</v>
      </c>
      <c r="EQ29" s="22">
        <v>3.9524815943861213</v>
      </c>
      <c r="ER29" s="22">
        <v>3.8473003928477851</v>
      </c>
      <c r="ES29" s="22">
        <v>4.8403074860393787</v>
      </c>
      <c r="ET29" s="22">
        <v>4.7327160026547048</v>
      </c>
      <c r="EU29" s="22">
        <v>7.7383168700000002</v>
      </c>
      <c r="EV29" s="22">
        <v>4.2038036160387549</v>
      </c>
      <c r="EW29" s="22">
        <v>4.183206095972352</v>
      </c>
      <c r="EX29" s="22">
        <v>5.1110716330527097</v>
      </c>
      <c r="EY29" s="22">
        <v>5.0031545101489172</v>
      </c>
      <c r="EZ29" s="22">
        <v>7.7383168700000002</v>
      </c>
      <c r="FA29" s="22">
        <v>4.546781495929757</v>
      </c>
      <c r="FB29" s="22">
        <v>4.4394111062340329</v>
      </c>
      <c r="FC29" s="22">
        <v>5.3874135405900532</v>
      </c>
      <c r="FD29" s="22">
        <v>5.3734956652126513</v>
      </c>
      <c r="FE29" s="22">
        <v>7.7383168700000002</v>
      </c>
      <c r="FF29" s="22">
        <v>4.8076253912136409</v>
      </c>
      <c r="FG29" s="22">
        <v>4.6997712525815061</v>
      </c>
      <c r="FH29" s="22">
        <v>5.6703459134884397</v>
      </c>
      <c r="FI29" s="22">
        <v>5.5618088500619649</v>
      </c>
      <c r="FJ29" s="22">
        <v>7.7383168700000002</v>
      </c>
      <c r="FK29" s="22">
        <v>5.0739757370678618</v>
      </c>
      <c r="FL29" s="22">
        <v>4.9656026060246887</v>
      </c>
      <c r="FM29" s="22">
        <v>5.9602652562558376</v>
      </c>
      <c r="FN29" s="22">
        <v>5.8514963056606248</v>
      </c>
      <c r="FO29" s="22">
        <v>7.7383168700000002</v>
      </c>
      <c r="FP29" s="22">
        <v>5.529684707575143</v>
      </c>
      <c r="FQ29" s="22">
        <v>5.5155709374183601</v>
      </c>
      <c r="FR29" s="22">
        <v>6.4601332597584715</v>
      </c>
      <c r="FS29" s="22">
        <v>6.3517689549313445</v>
      </c>
      <c r="FT29" s="22">
        <v>7.7383168700000002</v>
      </c>
      <c r="FU29" s="22">
        <v>6.5030346938493153</v>
      </c>
      <c r="FV29" s="22">
        <v>6.3957752683847886</v>
      </c>
      <c r="FW29" s="22">
        <v>7.3123112747001713</v>
      </c>
      <c r="FX29" s="22">
        <v>7.3195008867076794</v>
      </c>
      <c r="FY29" s="22">
        <v>7.7383168700000002</v>
      </c>
      <c r="FZ29" s="22">
        <v>7.3553424143723873</v>
      </c>
      <c r="GA29" s="22">
        <v>7.3638990898342129</v>
      </c>
      <c r="GB29" s="22">
        <v>7.5283015247071319</v>
      </c>
      <c r="GC29" s="22">
        <v>7.5479600754277811</v>
      </c>
      <c r="GD29" s="22">
        <v>7.7383168700000002</v>
      </c>
      <c r="GE29" s="22">
        <v>4.1205477960786965</v>
      </c>
      <c r="GF29" s="22">
        <v>4.0008151604486244</v>
      </c>
      <c r="GG29" s="22">
        <v>4.6180781028642102</v>
      </c>
      <c r="GH29" s="22">
        <v>4.4949094273477783</v>
      </c>
      <c r="GI29" s="22">
        <v>7.7383168700000002</v>
      </c>
      <c r="GJ29" s="22">
        <v>4.4715346979975834</v>
      </c>
      <c r="GK29" s="22">
        <v>4.3492033696631367</v>
      </c>
      <c r="GL29" s="22">
        <v>4.8896046171264587</v>
      </c>
      <c r="GM29" s="22">
        <v>4.7649983165952463</v>
      </c>
      <c r="GN29" s="22">
        <v>7.7383168700000002</v>
      </c>
      <c r="GO29" s="22">
        <v>4.7384130185287461</v>
      </c>
      <c r="GP29" s="22">
        <v>4.6145802777244569</v>
      </c>
      <c r="GQ29" s="22">
        <v>5.2608440827967726</v>
      </c>
      <c r="GR29" s="22">
        <v>5.1336770757847461</v>
      </c>
      <c r="GS29" s="22">
        <v>7.7383168700000002</v>
      </c>
      <c r="GT29" s="22">
        <v>5.0099751367152123</v>
      </c>
      <c r="GU29" s="22">
        <v>4.8846731398987799</v>
      </c>
      <c r="GV29" s="22">
        <v>5.5449630790948774</v>
      </c>
      <c r="GW29" s="22">
        <v>5.4164198860390016</v>
      </c>
      <c r="GX29" s="22">
        <v>7.7383168700000002</v>
      </c>
      <c r="GY29" s="22">
        <v>5.2869290660667545</v>
      </c>
      <c r="GZ29" s="22">
        <v>5.2540190138595477</v>
      </c>
      <c r="HA29" s="22">
        <v>5.8355613892320051</v>
      </c>
      <c r="HB29" s="22">
        <v>5.7056189038389675</v>
      </c>
      <c r="HC29" s="22">
        <v>7.7383168700000002</v>
      </c>
      <c r="HD29" s="22">
        <v>5.5698906749793409</v>
      </c>
      <c r="HE29" s="22">
        <v>5.5376673479161624</v>
      </c>
      <c r="HF29" s="22">
        <v>6.0319740711656209</v>
      </c>
      <c r="HG29" s="22">
        <v>6.0020729169729492</v>
      </c>
      <c r="HH29" s="22">
        <v>7.7383168700000002</v>
      </c>
      <c r="HI29" s="22">
        <v>5.8595789289978129</v>
      </c>
      <c r="HJ29" s="22">
        <v>5.8282481676149729</v>
      </c>
      <c r="HK29" s="22">
        <v>6.3350863336866254</v>
      </c>
      <c r="HL29" s="22">
        <v>6.3065314977247979</v>
      </c>
      <c r="HM29" s="22">
        <v>7.7383168700000002</v>
      </c>
      <c r="HN29" s="22">
        <v>6.1566819956567258</v>
      </c>
      <c r="HO29" s="22">
        <v>6.0257244557800718</v>
      </c>
      <c r="HP29" s="22">
        <v>6.6467474129348645</v>
      </c>
      <c r="HQ29" s="22">
        <v>6.5139957392649208</v>
      </c>
      <c r="HR29" s="22">
        <v>7.7383168700000002</v>
      </c>
      <c r="HS29" s="22">
        <v>6.3579926708916332</v>
      </c>
      <c r="HT29" s="22">
        <v>6.3295825536351202</v>
      </c>
      <c r="HU29" s="22">
        <v>6.8584877696508286</v>
      </c>
      <c r="HV29" s="22">
        <v>6.8336402188166474</v>
      </c>
      <c r="HW29" s="22">
        <v>7.7383168700000002</v>
      </c>
      <c r="HX29" s="22">
        <v>6.8807449577821558</v>
      </c>
      <c r="HY29" s="22">
        <v>6.8561398005290144</v>
      </c>
      <c r="HZ29" s="22">
        <v>7.4098478533209544</v>
      </c>
      <c r="IA29" s="22">
        <v>7.3894212694670856</v>
      </c>
      <c r="IB29" s="22">
        <v>7.7383168700000002</v>
      </c>
      <c r="IC29" s="22">
        <v>7.6577823802024909</v>
      </c>
      <c r="ID29" s="22">
        <v>7.6432166758094056</v>
      </c>
      <c r="IE29" s="22">
        <v>7.7470815245047078</v>
      </c>
      <c r="IF29" s="22">
        <v>7.7385183820605548</v>
      </c>
      <c r="IG29" s="22">
        <v>7.7383168700000002</v>
      </c>
      <c r="IH29" s="22">
        <v>7.6452411458028777</v>
      </c>
      <c r="II29" s="22">
        <v>7.6432280719176191</v>
      </c>
      <c r="IJ29" s="22">
        <v>7.734803999240448</v>
      </c>
      <c r="IK29" s="22">
        <v>7.7380140437371026</v>
      </c>
      <c r="IL29" s="22">
        <v>7.7383168700000002</v>
      </c>
      <c r="IM29" s="22">
        <v>2.7460926897769014</v>
      </c>
      <c r="IN29" s="22">
        <v>2.6513677233375859</v>
      </c>
      <c r="IO29" s="22">
        <v>3.7658248639812371</v>
      </c>
      <c r="IP29" s="22">
        <v>3.6808237309409577</v>
      </c>
      <c r="IQ29" s="22">
        <v>7.7383168700000002</v>
      </c>
      <c r="IR29" s="22">
        <v>3.0638389195002347</v>
      </c>
      <c r="IS29" s="22">
        <v>2.9667661702234014</v>
      </c>
      <c r="IT29" s="22">
        <v>4.1018748926363671</v>
      </c>
      <c r="IU29" s="22">
        <v>4.0140572756965724</v>
      </c>
      <c r="IV29" s="22">
        <v>7.7383168700000002</v>
      </c>
      <c r="IW29" s="22">
        <v>3.3842036868179761</v>
      </c>
      <c r="IX29" s="22">
        <v>3.2823728007433957</v>
      </c>
      <c r="IY29" s="22">
        <v>4.3545769043477165</v>
      </c>
      <c r="IZ29" s="22">
        <v>4.2634313509798645</v>
      </c>
      <c r="JA29" s="22">
        <v>7.7383168700000002</v>
      </c>
      <c r="JB29" s="22">
        <v>3.622282933538898</v>
      </c>
      <c r="JC29" s="22">
        <v>3.6005171402402922</v>
      </c>
      <c r="JD29" s="22">
        <v>4.6090755127507776</v>
      </c>
      <c r="JE29" s="22">
        <v>4.6041876422660764</v>
      </c>
      <c r="JF29" s="22">
        <v>7.7383168700000002</v>
      </c>
      <c r="JG29" s="22">
        <v>3.70079514387335</v>
      </c>
      <c r="JH29" s="22">
        <v>3.6809701780431894</v>
      </c>
      <c r="JI29" s="22">
        <v>4.8679809421730198</v>
      </c>
      <c r="JJ29" s="22">
        <v>4.8614470173796391</v>
      </c>
      <c r="JK29" s="22">
        <v>7.7383168700000002</v>
      </c>
      <c r="JL29" s="22">
        <v>3.7806139095446483</v>
      </c>
      <c r="JM29" s="22">
        <v>3.6744394870365582</v>
      </c>
      <c r="JN29" s="22">
        <v>5.1311891135629253</v>
      </c>
      <c r="JO29" s="22">
        <v>5.1220855515407209</v>
      </c>
      <c r="JP29" s="22">
        <v>7.7383168700000002</v>
      </c>
      <c r="JQ29" s="22">
        <v>3.8603118571923005</v>
      </c>
      <c r="JR29" s="22">
        <v>3.7574798158716121</v>
      </c>
      <c r="JS29" s="22">
        <v>5.3079217211250196</v>
      </c>
      <c r="JT29" s="22">
        <v>5.2968367397517397</v>
      </c>
      <c r="JU29" s="22">
        <v>7.7383168700000002</v>
      </c>
      <c r="JV29" s="22">
        <v>3.855471067566647</v>
      </c>
      <c r="JW29" s="22">
        <v>3.8382516416106753</v>
      </c>
      <c r="JX29" s="22">
        <v>5.3972321362500963</v>
      </c>
      <c r="JY29" s="22">
        <v>5.3881099974050528</v>
      </c>
      <c r="JZ29" s="22">
        <v>7.7383168700000002</v>
      </c>
      <c r="KA29" s="22">
        <v>3.9354361467198586</v>
      </c>
      <c r="KB29" s="22">
        <v>3.9194426419907984</v>
      </c>
      <c r="KC29" s="22">
        <v>5.487245701107291</v>
      </c>
      <c r="KD29" s="22">
        <v>5.4800059276409456</v>
      </c>
      <c r="KE29" s="22">
        <v>7.7383168700000002</v>
      </c>
      <c r="KF29" s="22">
        <v>4.0963897422050835</v>
      </c>
      <c r="KG29" s="22">
        <v>4.0829732117968547</v>
      </c>
      <c r="KH29" s="22">
        <v>5.5724842975242623</v>
      </c>
      <c r="KI29" s="22">
        <v>5.5689502042946657</v>
      </c>
      <c r="KJ29" s="22">
        <v>7.7383168700000002</v>
      </c>
      <c r="KK29" s="22">
        <v>4.2494295631785945</v>
      </c>
      <c r="KL29" s="22">
        <v>4.2418341026465924</v>
      </c>
      <c r="KM29" s="22">
        <v>5.7453254144797583</v>
      </c>
      <c r="KN29" s="22">
        <v>5.7494488440603888</v>
      </c>
      <c r="KO29" s="22">
        <v>7.7383168700000002</v>
      </c>
      <c r="KP29" s="22">
        <v>4.4915284426673026</v>
      </c>
      <c r="KQ29" s="22">
        <v>4.4901360913278126</v>
      </c>
      <c r="KR29" s="22">
        <v>5.9212340922508488</v>
      </c>
      <c r="KS29" s="22">
        <v>5.9336204152680665</v>
      </c>
      <c r="KT29" s="22">
        <v>7.7383168700000002</v>
      </c>
      <c r="KU29" s="22">
        <v>4.2886495187534308</v>
      </c>
      <c r="KV29" s="22">
        <v>4.2811155102689398</v>
      </c>
      <c r="KW29" s="22">
        <v>4.8202084509645644</v>
      </c>
      <c r="KX29" s="22">
        <v>4.8292251333050515</v>
      </c>
      <c r="KY29" s="22">
        <v>7.7383168700000002</v>
      </c>
      <c r="KZ29" s="22">
        <v>4.6371112366768017</v>
      </c>
      <c r="LA29" s="22">
        <v>4.5360497887612965</v>
      </c>
      <c r="LB29" s="22">
        <v>5.1824437733839659</v>
      </c>
      <c r="LC29" s="22">
        <v>5.0938229596569542</v>
      </c>
      <c r="LD29" s="22">
        <v>7.7383168700000002</v>
      </c>
      <c r="LE29" s="22">
        <v>4.8986063605743908</v>
      </c>
      <c r="LF29" s="22">
        <v>4.7939550875199117</v>
      </c>
      <c r="LG29" s="22">
        <v>5.4547109171206998</v>
      </c>
      <c r="LH29" s="22">
        <v>5.3618152048143486</v>
      </c>
      <c r="LI29" s="22">
        <v>7.7383168700000002</v>
      </c>
      <c r="LJ29" s="22">
        <v>5.1642413599958132</v>
      </c>
      <c r="LK29" s="22">
        <v>5.0568786679237263</v>
      </c>
      <c r="LL29" s="22">
        <v>5.7330170765677195</v>
      </c>
      <c r="LM29" s="22">
        <v>5.6359244651350053</v>
      </c>
      <c r="LN29" s="22">
        <v>7.7383168700000002</v>
      </c>
      <c r="LO29" s="22">
        <v>5.4357325864969113</v>
      </c>
      <c r="LP29" s="22">
        <v>5.3234761713223264</v>
      </c>
      <c r="LQ29" s="22">
        <v>5.9161551551029277</v>
      </c>
      <c r="LR29" s="22">
        <v>5.9154582300811285</v>
      </c>
      <c r="LS29" s="22">
        <v>7.7383168700000002</v>
      </c>
      <c r="LT29" s="22">
        <v>5.7115391462754204</v>
      </c>
      <c r="LU29" s="22">
        <v>5.5958982703467157</v>
      </c>
      <c r="LV29" s="22">
        <v>6.2040387615076398</v>
      </c>
      <c r="LW29" s="22">
        <v>6.2016286300435652</v>
      </c>
      <c r="LX29" s="22">
        <v>7.7383168700000002</v>
      </c>
      <c r="LY29" s="22">
        <v>5.894372700155877</v>
      </c>
      <c r="LZ29" s="22">
        <v>5.8743138783152631</v>
      </c>
      <c r="MA29" s="22">
        <v>6.5005492101166453</v>
      </c>
      <c r="MB29" s="22">
        <v>6.3895289992109667</v>
      </c>
      <c r="MC29" s="22">
        <v>7.7383168700000002</v>
      </c>
      <c r="MD29" s="22">
        <v>6.1815308678171164</v>
      </c>
      <c r="ME29" s="22">
        <v>6.159125803667088</v>
      </c>
      <c r="MF29" s="22">
        <v>6.6973552332589463</v>
      </c>
      <c r="MG29" s="22">
        <v>6.6888580304019811</v>
      </c>
      <c r="MH29" s="22">
        <v>7.7383168700000002</v>
      </c>
      <c r="MI29" s="22">
        <v>6.2758678957459963</v>
      </c>
      <c r="MJ29" s="22">
        <v>6.252897419752621</v>
      </c>
      <c r="MK29" s="22">
        <v>6.8979791746652381</v>
      </c>
      <c r="ML29" s="22">
        <v>6.8868771163255289</v>
      </c>
      <c r="MM29" s="22">
        <v>7.7383168700000002</v>
      </c>
      <c r="MN29" s="22">
        <v>6.367997664319681</v>
      </c>
      <c r="MO29" s="22">
        <v>6.3490147022497183</v>
      </c>
      <c r="MP29" s="22">
        <v>7.2082806322917037</v>
      </c>
      <c r="MQ29" s="22">
        <v>7.1954442882227099</v>
      </c>
      <c r="MR29" s="22">
        <v>7.7383168700000002</v>
      </c>
      <c r="MS29" s="22">
        <v>6.5552202354899762</v>
      </c>
      <c r="MT29" s="22">
        <v>6.5443795225927772</v>
      </c>
      <c r="MU29" s="22">
        <v>7.41246791857197</v>
      </c>
      <c r="MV29" s="22">
        <v>7.408564387630534</v>
      </c>
      <c r="MW29" s="22">
        <v>7.7383168700000002</v>
      </c>
      <c r="MX29" s="22">
        <v>6.746408907594116</v>
      </c>
      <c r="MY29" s="22">
        <v>6.7439568240054157</v>
      </c>
      <c r="MZ29" s="22">
        <v>7.6213906031975185</v>
      </c>
      <c r="NA29" s="22">
        <v>7.6269122510300917</v>
      </c>
      <c r="NB29" s="22">
        <v>7.7383168700000002</v>
      </c>
      <c r="NC29" s="22">
        <v>4.9639616265146032</v>
      </c>
      <c r="ND29" s="22">
        <v>4.9849029637861122</v>
      </c>
      <c r="NE29" s="22">
        <v>5.6682079483825518</v>
      </c>
      <c r="NF29" s="22">
        <v>5.7067899416905377</v>
      </c>
      <c r="NG29" s="22">
        <v>7.7383168700000002</v>
      </c>
      <c r="NH29" s="22">
        <v>5.1160001838086728</v>
      </c>
      <c r="NI29" s="22">
        <v>5.1360078430049612</v>
      </c>
      <c r="NJ29" s="22">
        <v>5.7816359123359433</v>
      </c>
      <c r="NK29" s="22">
        <v>5.8711700442998449</v>
      </c>
      <c r="NL29" s="22">
        <v>7.7383168700000002</v>
      </c>
      <c r="NM29" s="22">
        <v>5.2190584906383961</v>
      </c>
      <c r="NN29" s="22">
        <v>5.2370233391001477</v>
      </c>
      <c r="NO29" s="22">
        <v>5.8955625935847351</v>
      </c>
      <c r="NP29" s="22">
        <v>5.9823016146379686</v>
      </c>
      <c r="NQ29" s="22">
        <v>7.7383168700000002</v>
      </c>
      <c r="NR29" s="22">
        <v>5.3221212932067274</v>
      </c>
      <c r="NS29" s="22">
        <v>5.3881826870657932</v>
      </c>
      <c r="NT29" s="22">
        <v>6.0102480773913314</v>
      </c>
      <c r="NU29" s="22">
        <v>6.0938430858513399</v>
      </c>
      <c r="NV29" s="22">
        <v>7.7383168700000002</v>
      </c>
      <c r="NW29" s="22">
        <v>5.4255411091162244</v>
      </c>
      <c r="NX29" s="22">
        <v>5.489001866990904</v>
      </c>
      <c r="NY29" s="22">
        <v>6.1258456303711952</v>
      </c>
      <c r="NZ29" s="22">
        <v>6.2066932889659938</v>
      </c>
      <c r="OA29" s="22">
        <v>7.7383168700000002</v>
      </c>
      <c r="OB29" s="22">
        <v>5.4296902664296667</v>
      </c>
      <c r="OC29" s="22">
        <v>5.4898473009498687</v>
      </c>
      <c r="OD29" s="22">
        <v>6.2425561296127086</v>
      </c>
      <c r="OE29" s="22">
        <v>6.3202073259872407</v>
      </c>
      <c r="OF29" s="22">
        <v>7.7383168700000002</v>
      </c>
      <c r="OG29" s="22">
        <v>5.4842832971739028</v>
      </c>
      <c r="OH29" s="22">
        <v>5.4907451362198287</v>
      </c>
      <c r="OI29" s="22">
        <v>6.3606735444823173</v>
      </c>
      <c r="OJ29" s="22">
        <v>6.4350731980322919</v>
      </c>
      <c r="OK29" s="22">
        <v>7.7383168700000002</v>
      </c>
      <c r="OL29" s="22">
        <v>5.4882918188047825</v>
      </c>
      <c r="OM29" s="22">
        <v>5.4917007045053623</v>
      </c>
      <c r="ON29" s="22">
        <v>6.4802800440309127</v>
      </c>
      <c r="OO29" s="22">
        <v>6.551044324727286</v>
      </c>
      <c r="OP29" s="22">
        <v>7.7383168700000002</v>
      </c>
      <c r="OQ29" s="22">
        <v>5.4922477771178251</v>
      </c>
      <c r="OR29" s="22">
        <v>5.5435696196396265</v>
      </c>
      <c r="OS29" s="22">
        <v>6.4843222023478546</v>
      </c>
      <c r="OT29" s="22">
        <v>6.5510767157492467</v>
      </c>
      <c r="OU29" s="22">
        <v>7.7383168700000002</v>
      </c>
      <c r="OV29" s="22">
        <v>5.499958845069493</v>
      </c>
      <c r="OW29" s="22">
        <v>5.545121916165094</v>
      </c>
      <c r="OX29" s="22">
        <v>6.4923119620053669</v>
      </c>
      <c r="OY29" s="22">
        <v>6.5516193457229406</v>
      </c>
      <c r="OZ29" s="22">
        <v>7.7383168700000002</v>
      </c>
      <c r="PA29" s="22">
        <v>5.5147072268385813</v>
      </c>
      <c r="PB29" s="22">
        <v>5.5476513996950985</v>
      </c>
      <c r="PC29" s="22">
        <v>6.5078482742543855</v>
      </c>
      <c r="PD29" s="22">
        <v>6.5524241609545086</v>
      </c>
      <c r="PE29" s="22">
        <v>7.7383168700000002</v>
      </c>
      <c r="PF29" s="22">
        <v>5.5287634916721728</v>
      </c>
      <c r="PG29" s="22">
        <v>5.5491054062120355</v>
      </c>
      <c r="PH29" s="22">
        <v>6.5228211990294653</v>
      </c>
      <c r="PI29" s="22">
        <v>6.5532162622765355</v>
      </c>
      <c r="PJ29" s="22">
        <v>7.7383168700000002</v>
      </c>
      <c r="PK29" s="22">
        <v>6.073789655069163</v>
      </c>
      <c r="PL29" s="22">
        <v>6.089844342238699</v>
      </c>
      <c r="PM29" s="22">
        <v>6.4527633390705486</v>
      </c>
      <c r="PN29" s="22">
        <v>6.547843168866244</v>
      </c>
      <c r="PO29" s="22">
        <v>7.7383168700000002</v>
      </c>
      <c r="PP29" s="22">
        <v>6.1927405388138368</v>
      </c>
      <c r="PQ29" s="22">
        <v>6.2062472352541818</v>
      </c>
      <c r="PR29" s="22">
        <v>6.5814852434365569</v>
      </c>
      <c r="PS29" s="22">
        <v>6.6733907475783436</v>
      </c>
      <c r="PT29" s="22">
        <v>7.7383168700000002</v>
      </c>
      <c r="PU29" s="22">
        <v>6.3128447356826598</v>
      </c>
      <c r="PV29" s="22">
        <v>6.32327879654013</v>
      </c>
      <c r="PW29" s="22">
        <v>6.7135697576117366</v>
      </c>
      <c r="PX29" s="22">
        <v>6.7398670639500686</v>
      </c>
      <c r="PY29" s="22">
        <v>7.7383168700000002</v>
      </c>
      <c r="PZ29" s="22">
        <v>6.4345850181905462</v>
      </c>
      <c r="QA29" s="22">
        <v>6.441870820262146</v>
      </c>
      <c r="QB29" s="22">
        <v>6.7842992579754444</v>
      </c>
      <c r="QC29" s="22">
        <v>6.8574124811949453</v>
      </c>
      <c r="QD29" s="22">
        <v>7.7383168700000002</v>
      </c>
      <c r="QE29" s="22">
        <v>6.5571846163241005</v>
      </c>
      <c r="QF29" s="22">
        <v>6.5613892217743199</v>
      </c>
      <c r="QG29" s="22">
        <v>6.9168109633217725</v>
      </c>
      <c r="QH29" s="22">
        <v>6.994391610910867</v>
      </c>
      <c r="QI29" s="22">
        <v>7.7383168700000002</v>
      </c>
      <c r="QJ29" s="22">
        <v>6.6819860677923089</v>
      </c>
      <c r="QK29" s="22">
        <v>6.6821004100004728</v>
      </c>
      <c r="QL29" s="22">
        <v>7.0510852558094186</v>
      </c>
      <c r="QM29" s="22">
        <v>7.1239406459638275</v>
      </c>
      <c r="QN29" s="22">
        <v>7.7383168700000002</v>
      </c>
      <c r="QO29" s="22">
        <v>6.7469918243555185</v>
      </c>
      <c r="QP29" s="22">
        <v>6.8042705620231274</v>
      </c>
      <c r="QQ29" s="22">
        <v>7.1879803709915109</v>
      </c>
      <c r="QR29" s="22">
        <v>7.1905705900388313</v>
      </c>
      <c r="QS29" s="22">
        <v>7.7383168700000002</v>
      </c>
      <c r="QT29" s="22">
        <v>6.8743934909117286</v>
      </c>
      <c r="QU29" s="22">
        <v>6.9284417410526373</v>
      </c>
      <c r="QV29" s="22">
        <v>7.2598879742787545</v>
      </c>
      <c r="QW29" s="22">
        <v>7.3235666244256947</v>
      </c>
      <c r="QX29" s="22">
        <v>7.7383168700000002</v>
      </c>
      <c r="QY29" s="22">
        <v>7.0038919572306924</v>
      </c>
      <c r="QZ29" s="22">
        <v>7.0545285096513979</v>
      </c>
      <c r="RA29" s="22">
        <v>7.3999302428771756</v>
      </c>
      <c r="RB29" s="22">
        <v>7.4593863830735074</v>
      </c>
      <c r="RC29" s="22">
        <v>7.7383168700000002</v>
      </c>
      <c r="RD29" s="22">
        <v>7.0750113953589775</v>
      </c>
      <c r="RE29" s="22">
        <v>7.1180075970968204</v>
      </c>
      <c r="RF29" s="22">
        <v>7.6172046435558798</v>
      </c>
      <c r="RG29" s="22">
        <v>7.6670509412930485</v>
      </c>
      <c r="RH29" s="22">
        <v>7.7383168700000002</v>
      </c>
      <c r="RI29" s="22">
        <v>7.0906748302673606</v>
      </c>
      <c r="RJ29" s="22">
        <v>7.1189336973252395</v>
      </c>
      <c r="RK29" s="22">
        <v>7.7044147993341241</v>
      </c>
      <c r="RL29" s="22">
        <v>7.7373169213244637</v>
      </c>
      <c r="RM29" s="22">
        <v>7.7383168700000002</v>
      </c>
      <c r="RN29" s="22">
        <v>7.1062217710149085</v>
      </c>
      <c r="RO29" s="22">
        <v>7.1193061535485782</v>
      </c>
      <c r="RP29" s="22">
        <v>7.7205747855075302</v>
      </c>
      <c r="RQ29" s="22">
        <v>7.7377336062601145</v>
      </c>
      <c r="RR29" s="22">
        <v>7.7383168700000002</v>
      </c>
      <c r="RS29" s="22">
        <v>1.8546394475555203</v>
      </c>
      <c r="RT29" s="22">
        <v>1.7327832742355511</v>
      </c>
      <c r="RU29" s="22">
        <v>3.2263919700327222</v>
      </c>
      <c r="RV29" s="22">
        <v>3.1132279101030491</v>
      </c>
      <c r="RW29" s="22">
        <v>7.7383168700000002</v>
      </c>
      <c r="RX29" s="22">
        <v>2.3527807774485936</v>
      </c>
      <c r="RY29" s="22">
        <v>2.2248998857474618</v>
      </c>
      <c r="RZ29" s="22">
        <v>3.6090159508495887</v>
      </c>
      <c r="SA29" s="22">
        <v>3.4924246196814721</v>
      </c>
      <c r="SB29" s="22">
        <v>7.7383168700000002</v>
      </c>
      <c r="SC29" s="22">
        <v>2.8369417286837475</v>
      </c>
      <c r="SD29" s="22">
        <v>2.6070815225694517</v>
      </c>
      <c r="SE29" s="22">
        <v>3.9857408503090781</v>
      </c>
      <c r="SF29" s="22">
        <v>3.8666939595862644</v>
      </c>
      <c r="SG29" s="22">
        <v>7.7383168700000002</v>
      </c>
      <c r="SH29" s="22">
        <v>3.2138181671745585</v>
      </c>
      <c r="SI29" s="22">
        <v>3.0773171949240776</v>
      </c>
      <c r="SJ29" s="22">
        <v>4.2619028667316243</v>
      </c>
      <c r="SK29" s="22">
        <v>4.2380450195143382</v>
      </c>
      <c r="SL29" s="22">
        <v>7.7383168700000002</v>
      </c>
      <c r="SM29" s="22">
        <v>3.5856935101068572</v>
      </c>
      <c r="SN29" s="22">
        <v>3.4435606482498997</v>
      </c>
      <c r="SO29" s="22">
        <v>4.6376946964247097</v>
      </c>
      <c r="SP29" s="22">
        <v>4.5098865609983392</v>
      </c>
      <c r="SQ29" s="22">
        <v>7.7383168700000002</v>
      </c>
      <c r="SR29" s="22">
        <v>3.8569660741408569</v>
      </c>
      <c r="SS29" s="22">
        <v>3.8062812180121881</v>
      </c>
      <c r="ST29" s="22">
        <v>4.9148969293910767</v>
      </c>
      <c r="SU29" s="22">
        <v>4.8820294887699305</v>
      </c>
      <c r="SV29" s="22">
        <v>7.7383168700000002</v>
      </c>
      <c r="SW29" s="22">
        <v>4.1314928237540798</v>
      </c>
      <c r="SX29" s="22">
        <v>4.0751240419179382</v>
      </c>
      <c r="SY29" s="22">
        <v>5.2948435448731104</v>
      </c>
      <c r="SZ29" s="22">
        <v>5.1562561389147632</v>
      </c>
      <c r="TA29" s="22">
        <v>7.7383168700000002</v>
      </c>
      <c r="TB29" s="22">
        <v>4.125499055552261</v>
      </c>
      <c r="TC29" s="22">
        <v>4.0736991591816007</v>
      </c>
      <c r="TD29" s="22">
        <v>5.5771397072697724</v>
      </c>
      <c r="TE29" s="22">
        <v>5.4333843089731246</v>
      </c>
      <c r="TF29" s="22">
        <v>7.7383168700000002</v>
      </c>
      <c r="TG29" s="22">
        <v>4.1196403950986635</v>
      </c>
      <c r="TH29" s="22">
        <v>4.0723808877427743</v>
      </c>
      <c r="TI29" s="22">
        <v>5.8630324392712936</v>
      </c>
      <c r="TJ29" s="22">
        <v>5.7137091729271319</v>
      </c>
      <c r="TK29" s="22">
        <v>7.7383168700000002</v>
      </c>
      <c r="TL29" s="22">
        <v>4.2061378079174219</v>
      </c>
      <c r="TM29" s="22">
        <v>4.0700442127835856</v>
      </c>
      <c r="TN29" s="22">
        <v>5.9474994666240875</v>
      </c>
      <c r="TO29" s="22">
        <v>5.9064275058860005</v>
      </c>
      <c r="TP29" s="22">
        <v>7.7383168700000002</v>
      </c>
      <c r="TQ29" s="22">
        <v>4.1843919529917315</v>
      </c>
      <c r="TR29" s="22">
        <v>4.1634172394386582</v>
      </c>
      <c r="TS29" s="22">
        <v>5.9220737358960704</v>
      </c>
      <c r="TT29" s="22">
        <v>5.9043638989351237</v>
      </c>
      <c r="TU29" s="22">
        <v>7.7383168700000002</v>
      </c>
      <c r="TV29" s="22">
        <v>4.1642210462122904</v>
      </c>
      <c r="TW29" s="22">
        <v>4.1610017856533048</v>
      </c>
      <c r="TX29" s="22">
        <v>5.8976217855320101</v>
      </c>
      <c r="TY29" s="22">
        <v>5.9030411164958636</v>
      </c>
      <c r="TZ29" s="22">
        <v>7.7383168700000002</v>
      </c>
      <c r="UA29" s="22">
        <v>3.8951117170878859</v>
      </c>
      <c r="UB29" s="22">
        <v>3.7737338785644852</v>
      </c>
      <c r="UC29" s="22">
        <v>4.462093569351822</v>
      </c>
      <c r="UD29" s="22">
        <v>4.4636065897373634</v>
      </c>
      <c r="UE29" s="22">
        <v>7.7383168700000002</v>
      </c>
      <c r="UF29" s="22">
        <v>4.2801300316931403</v>
      </c>
      <c r="UG29" s="22">
        <v>4.1498476697912565</v>
      </c>
      <c r="UH29" s="22">
        <v>4.8463274987846567</v>
      </c>
      <c r="UI29" s="22">
        <v>4.7397252021163681</v>
      </c>
      <c r="UJ29" s="22">
        <v>7.7383168700000002</v>
      </c>
      <c r="UK29" s="22">
        <v>4.5556257760086183</v>
      </c>
      <c r="UL29" s="22">
        <v>4.4253429908968513</v>
      </c>
      <c r="UM29" s="22">
        <v>5.1280538288070971</v>
      </c>
      <c r="UN29" s="22">
        <v>5.1195583026371096</v>
      </c>
      <c r="UO29" s="22">
        <v>7.7383168700000002</v>
      </c>
      <c r="UP29" s="22">
        <v>4.9375663139179551</v>
      </c>
      <c r="UQ29" s="22">
        <v>4.8014264879035267</v>
      </c>
      <c r="UR29" s="22">
        <v>5.5135986098412033</v>
      </c>
      <c r="US29" s="22">
        <v>5.3960995585426943</v>
      </c>
      <c r="UT29" s="22">
        <v>7.7383168700000002</v>
      </c>
      <c r="UU29" s="22">
        <v>5.2158472089251902</v>
      </c>
      <c r="UV29" s="22">
        <v>5.0744403152876245</v>
      </c>
      <c r="UW29" s="22">
        <v>5.7978031743047325</v>
      </c>
      <c r="UX29" s="22">
        <v>5.6750045951616883</v>
      </c>
      <c r="UY29" s="22">
        <v>7.7383168700000002</v>
      </c>
      <c r="UZ29" s="22">
        <v>5.4971188429434363</v>
      </c>
      <c r="VA29" s="22">
        <v>5.4529975403825404</v>
      </c>
      <c r="VB29" s="22">
        <v>6.083559133567519</v>
      </c>
      <c r="VC29" s="22">
        <v>5.9535366026720311</v>
      </c>
      <c r="VD29" s="22">
        <v>7.7383168700000002</v>
      </c>
      <c r="VE29" s="22">
        <v>5.7809062413444536</v>
      </c>
      <c r="VF29" s="22">
        <v>5.7328737045545139</v>
      </c>
      <c r="VG29" s="22">
        <v>6.3740842296344553</v>
      </c>
      <c r="VH29" s="22">
        <v>6.2392712363706551</v>
      </c>
      <c r="VI29" s="22">
        <v>7.7383168700000002</v>
      </c>
      <c r="VJ29" s="22">
        <v>6.0688300688839689</v>
      </c>
      <c r="VK29" s="22">
        <v>6.0169450962551707</v>
      </c>
      <c r="VL29" s="22">
        <v>6.669216391911938</v>
      </c>
      <c r="VM29" s="22">
        <v>6.5281478514491198</v>
      </c>
      <c r="VN29" s="22">
        <v>7.7383168700000002</v>
      </c>
      <c r="VO29" s="22">
        <v>6.3614584410179233</v>
      </c>
      <c r="VP29" s="22">
        <v>6.3060322036900942</v>
      </c>
      <c r="VQ29" s="22">
        <v>6.8595261676457326</v>
      </c>
      <c r="VR29" s="22">
        <v>6.8240940450671133</v>
      </c>
      <c r="VS29" s="22">
        <v>7.7383168700000002</v>
      </c>
      <c r="VT29" s="22">
        <v>6.8537697183935649</v>
      </c>
      <c r="VU29" s="22">
        <v>6.7919237134365744</v>
      </c>
      <c r="VV29" s="22">
        <v>7.3652679635517302</v>
      </c>
      <c r="VW29" s="22">
        <v>7.3224239608089263</v>
      </c>
      <c r="VX29" s="22">
        <v>7.7383168700000002</v>
      </c>
      <c r="VY29" s="22">
        <v>6.8265336566695041</v>
      </c>
      <c r="VZ29" s="22">
        <v>6.7906468016649129</v>
      </c>
      <c r="WA29" s="22">
        <v>7.7714073112849533</v>
      </c>
      <c r="WB29" s="22">
        <v>7.7392232003803016</v>
      </c>
      <c r="WC29" s="22">
        <v>7.7383168700000002</v>
      </c>
      <c r="WD29" s="22">
        <v>6.7999432768298078</v>
      </c>
      <c r="WE29" s="22">
        <v>6.7900271794305809</v>
      </c>
      <c r="WF29" s="22">
        <v>7.7431441126839715</v>
      </c>
      <c r="WG29" s="22">
        <v>7.7387005306796652</v>
      </c>
      <c r="WH29" s="22">
        <v>7.7383168700000002</v>
      </c>
      <c r="WI29" s="22">
        <v>3.0666442455151639</v>
      </c>
      <c r="WJ29" s="22">
        <v>2.9121460285977889</v>
      </c>
      <c r="WK29" s="22">
        <v>4.1426443368091697</v>
      </c>
      <c r="WL29" s="22">
        <v>4.0037020511308654</v>
      </c>
      <c r="WM29" s="22">
        <v>7.7383168700000002</v>
      </c>
      <c r="WN29" s="22">
        <v>3.4280131411988464</v>
      </c>
      <c r="WO29" s="22">
        <v>3.2671067546207624</v>
      </c>
      <c r="WP29" s="22">
        <v>4.4852315574106569</v>
      </c>
      <c r="WQ29" s="22">
        <v>4.3420642274526813</v>
      </c>
      <c r="WR29" s="22">
        <v>7.7383168700000002</v>
      </c>
      <c r="WS29" s="22">
        <v>3.7808118493553309</v>
      </c>
      <c r="WT29" s="22">
        <v>3.6128401587209709</v>
      </c>
      <c r="WU29" s="22">
        <v>4.8263648374441743</v>
      </c>
      <c r="WV29" s="22">
        <v>4.6730175046371372</v>
      </c>
      <c r="WW29" s="22">
        <v>7.7383168700000002</v>
      </c>
      <c r="WX29" s="22">
        <v>4.1266927170729701</v>
      </c>
      <c r="WY29" s="22">
        <v>3.9513017846904859</v>
      </c>
      <c r="WZ29" s="22">
        <v>5.0719992651502395</v>
      </c>
      <c r="XA29" s="22">
        <v>4.9129797638375621</v>
      </c>
      <c r="XB29" s="22">
        <v>7.7383168700000002</v>
      </c>
      <c r="XC29" s="22">
        <v>4.4696249029999464</v>
      </c>
      <c r="XD29" s="22">
        <v>4.2870380107690451</v>
      </c>
      <c r="XE29" s="22">
        <v>5.3186310432497379</v>
      </c>
      <c r="XF29" s="22">
        <v>5.1540632535354263</v>
      </c>
      <c r="XG29" s="22">
        <v>7.7383168700000002</v>
      </c>
      <c r="XH29" s="22">
        <v>4.7163076923556773</v>
      </c>
      <c r="XI29" s="22">
        <v>4.529912785050314</v>
      </c>
      <c r="XJ29" s="22">
        <v>5.5662252777210952</v>
      </c>
      <c r="XK29" s="22">
        <v>5.4916162110883633</v>
      </c>
      <c r="XL29" s="22">
        <v>7.7383168700000002</v>
      </c>
      <c r="XM29" s="22">
        <v>4.7892872308275258</v>
      </c>
      <c r="XN29" s="22">
        <v>4.691593757667043</v>
      </c>
      <c r="XO29" s="22">
        <v>5.8180495604977054</v>
      </c>
      <c r="XP29" s="22">
        <v>5.7387029984336522</v>
      </c>
      <c r="XQ29" s="22">
        <v>7.7383168700000002</v>
      </c>
      <c r="XR29" s="22">
        <v>4.7788204895814417</v>
      </c>
      <c r="XS29" s="22">
        <v>4.6892166054762399</v>
      </c>
      <c r="XT29" s="22">
        <v>6.0741907790315182</v>
      </c>
      <c r="XU29" s="22">
        <v>5.8950249471512421</v>
      </c>
      <c r="XV29" s="22">
        <v>7.7383168700000002</v>
      </c>
      <c r="XW29" s="22">
        <v>4.8625366032757853</v>
      </c>
      <c r="XX29" s="22">
        <v>4.6869868166138602</v>
      </c>
      <c r="XY29" s="22">
        <v>6.333892455654528</v>
      </c>
      <c r="XZ29" s="22">
        <v>6.1487641248880394</v>
      </c>
      <c r="YA29" s="22">
        <v>7.7383168700000002</v>
      </c>
      <c r="YB29" s="22">
        <v>4.8424552486593697</v>
      </c>
      <c r="YC29" s="22">
        <v>4.7756158315187207</v>
      </c>
      <c r="YD29" s="22">
        <v>6.3087753244367164</v>
      </c>
      <c r="YE29" s="22">
        <v>6.2351236218845685</v>
      </c>
      <c r="YF29" s="22">
        <v>7.7383168700000002</v>
      </c>
      <c r="YG29" s="22">
        <v>4.8045921136216876</v>
      </c>
      <c r="YH29" s="22">
        <v>4.7694183422582981</v>
      </c>
      <c r="YI29" s="22">
        <v>6.267227453793268</v>
      </c>
      <c r="YJ29" s="22">
        <v>6.2317734825962319</v>
      </c>
      <c r="YK29" s="22">
        <v>7.7383168700000002</v>
      </c>
      <c r="YL29" s="22">
        <v>4.769405890120197</v>
      </c>
      <c r="YM29" s="22">
        <v>4.7652987317482243</v>
      </c>
      <c r="YN29" s="22">
        <v>6.2273756768940842</v>
      </c>
      <c r="YO29" s="22">
        <v>6.2297200009459033</v>
      </c>
      <c r="YP29" s="22">
        <v>7.7383168700000002</v>
      </c>
      <c r="YQ29" s="22">
        <v>4.7697560874439375</v>
      </c>
      <c r="YR29" s="22">
        <v>4.6230263162206668</v>
      </c>
      <c r="YS29" s="22">
        <v>5.3048740412298017</v>
      </c>
      <c r="YT29" s="22">
        <v>5.287169960141032</v>
      </c>
      <c r="YU29" s="22">
        <v>7.7383168700000002</v>
      </c>
      <c r="YV29" s="22">
        <v>5.0123144661831844</v>
      </c>
      <c r="YW29" s="22">
        <v>4.9529217227672646</v>
      </c>
      <c r="YX29" s="22">
        <v>5.5446491092776711</v>
      </c>
      <c r="YY29" s="22">
        <v>5.5185817307014666</v>
      </c>
      <c r="YZ29" s="22">
        <v>7.7383168700000002</v>
      </c>
      <c r="ZA29" s="22">
        <v>5.352013342638152</v>
      </c>
      <c r="ZB29" s="22">
        <v>5.1896673011724488</v>
      </c>
      <c r="ZC29" s="22">
        <v>5.7864204572582665</v>
      </c>
      <c r="ZD29" s="22">
        <v>5.7527164721378732</v>
      </c>
      <c r="ZE29" s="22">
        <v>7.7383168700000002</v>
      </c>
      <c r="ZF29" s="22">
        <v>5.5954027187892592</v>
      </c>
      <c r="ZG29" s="22">
        <v>5.4259500930923963</v>
      </c>
      <c r="ZH29" s="22">
        <v>6.0275830712789826</v>
      </c>
      <c r="ZI29" s="22">
        <v>5.9855221955507432</v>
      </c>
      <c r="ZJ29" s="22">
        <v>7.7383168700000002</v>
      </c>
      <c r="ZK29" s="22">
        <v>5.8404363982570473</v>
      </c>
      <c r="ZL29" s="22">
        <v>5.6673080906099074</v>
      </c>
      <c r="ZM29" s="22">
        <v>6.2736836087237364</v>
      </c>
      <c r="ZN29" s="22">
        <v>6.2196402205379897</v>
      </c>
      <c r="ZO29" s="22">
        <v>7.7383168700000002</v>
      </c>
      <c r="ZP29" s="22">
        <v>6.0910930175206346</v>
      </c>
      <c r="ZQ29" s="22">
        <v>5.9085549066556311</v>
      </c>
      <c r="ZR29" s="22">
        <v>6.519914381188336</v>
      </c>
      <c r="ZS29" s="22">
        <v>6.4619999329587188</v>
      </c>
      <c r="ZT29" s="22">
        <v>7.7383168700000002</v>
      </c>
      <c r="ZU29" s="22">
        <v>6.2454396275511428</v>
      </c>
      <c r="ZV29" s="22">
        <v>6.15964815240131</v>
      </c>
      <c r="ZW29" s="22">
        <v>6.7744722103701918</v>
      </c>
      <c r="ZX29" s="22">
        <v>6.6134363318061702</v>
      </c>
      <c r="ZY29" s="22">
        <v>7.7383168700000002</v>
      </c>
      <c r="ZZ29" s="22">
        <v>6.5040431432975865</v>
      </c>
      <c r="AAA29" s="22">
        <v>6.4101695311121816</v>
      </c>
      <c r="AAB29" s="22">
        <v>6.9325732939978835</v>
      </c>
      <c r="AAC29" s="22">
        <v>6.866375074049138</v>
      </c>
      <c r="AAD29" s="22">
        <v>7.7383168700000002</v>
      </c>
      <c r="AAE29" s="22">
        <v>6.767763421631372</v>
      </c>
      <c r="AAF29" s="22">
        <v>6.57191800953143</v>
      </c>
      <c r="AAG29" s="22">
        <v>7.2011085413608455</v>
      </c>
      <c r="AAH29" s="22">
        <v>7.023112085884371</v>
      </c>
      <c r="AAI29" s="22">
        <v>7.7383168700000002</v>
      </c>
      <c r="AAJ29" s="22">
        <v>7.1151637314504868</v>
      </c>
      <c r="AAK29" s="22">
        <v>7.0159579525615641</v>
      </c>
      <c r="AAL29" s="22">
        <v>7.5471055568088232</v>
      </c>
      <c r="AAM29" s="22">
        <v>7.4674020906675267</v>
      </c>
      <c r="AAN29" s="22">
        <v>7.7383168700000002</v>
      </c>
      <c r="AAO29" s="22">
        <v>7.0714526102754789</v>
      </c>
      <c r="AAP29" s="22">
        <v>7.0144608038873528</v>
      </c>
      <c r="AAQ29" s="22">
        <v>7.7950509686371063</v>
      </c>
      <c r="AAR29" s="22">
        <v>7.7384986694655069</v>
      </c>
      <c r="AAS29" s="22">
        <v>7.7383168700000002</v>
      </c>
      <c r="AAT29" s="22">
        <v>7.0290127645854668</v>
      </c>
      <c r="AAU29" s="22">
        <v>7.0128112147101689</v>
      </c>
      <c r="AAV29" s="22">
        <v>7.750710799249859</v>
      </c>
      <c r="AAW29" s="22">
        <v>7.7384738273562235</v>
      </c>
      <c r="AAX29" s="22">
        <v>7.7383168700000002</v>
      </c>
      <c r="AAY29" s="22">
        <v>3.0286967443766954</v>
      </c>
      <c r="AAZ29" s="22">
        <v>2.7644636075433695</v>
      </c>
      <c r="ABA29" s="22">
        <v>3.9222652256063171</v>
      </c>
      <c r="ABB29" s="22">
        <v>3.7367806723937917</v>
      </c>
      <c r="ABC29" s="22">
        <v>7.7383168700000002</v>
      </c>
      <c r="ABD29" s="22">
        <v>3.3995983305755644</v>
      </c>
      <c r="ABE29" s="22">
        <v>3.2263714984239513</v>
      </c>
      <c r="ABF29" s="22">
        <v>4.2786249671937568</v>
      </c>
      <c r="ABG29" s="22">
        <v>4.0899078771169002</v>
      </c>
      <c r="ABH29" s="22">
        <v>7.7383168700000002</v>
      </c>
      <c r="ABI29" s="22">
        <v>3.7639872239519647</v>
      </c>
      <c r="ABJ29" s="22">
        <v>3.5872047446924853</v>
      </c>
      <c r="ABK29" s="22">
        <v>4.633827861239979</v>
      </c>
      <c r="ABL29" s="22">
        <v>4.4425940765146166</v>
      </c>
      <c r="ABM29" s="22">
        <v>7.7383168700000002</v>
      </c>
      <c r="ABN29" s="22">
        <v>4.1241399131023755</v>
      </c>
      <c r="ABO29" s="22">
        <v>3.9445106007362014</v>
      </c>
      <c r="ABP29" s="22">
        <v>4.9898552092854374</v>
      </c>
      <c r="ABQ29" s="22">
        <v>4.7968104227421122</v>
      </c>
      <c r="ABR29" s="22">
        <v>7.7383168700000002</v>
      </c>
      <c r="ABS29" s="22">
        <v>4.4821167273837403</v>
      </c>
      <c r="ABT29" s="22">
        <v>4.3004144951144028</v>
      </c>
      <c r="ABU29" s="22">
        <v>5.2549006129160247</v>
      </c>
      <c r="ABV29" s="22">
        <v>5.0628765576330679</v>
      </c>
      <c r="ABW29" s="22">
        <v>7.7383168700000002</v>
      </c>
      <c r="ABX29" s="22">
        <v>4.7465497589331065</v>
      </c>
      <c r="ABY29" s="22">
        <v>4.5654315294864602</v>
      </c>
      <c r="ABZ29" s="22">
        <v>5.5222780489743641</v>
      </c>
      <c r="ACA29" s="22">
        <v>5.3319272099311164</v>
      </c>
      <c r="ACB29" s="22">
        <v>7.7383168700000002</v>
      </c>
      <c r="ACC29" s="22">
        <v>5.0116993063399846</v>
      </c>
      <c r="ACD29" s="22">
        <v>4.9238634124429623</v>
      </c>
      <c r="ACE29" s="22">
        <v>5.7930304779069601</v>
      </c>
      <c r="ACF29" s="22">
        <v>5.6048107250452261</v>
      </c>
      <c r="ACG29" s="22">
        <v>7.7383168700000002</v>
      </c>
      <c r="ACH29" s="22">
        <v>5.37323764967757</v>
      </c>
      <c r="ACI29" s="22">
        <v>5.193288073679895</v>
      </c>
      <c r="ACJ29" s="22">
        <v>6.0678634124794755</v>
      </c>
      <c r="ACK29" s="22">
        <v>5.8823596693110787</v>
      </c>
      <c r="ACL29" s="22">
        <v>7.7383168700000002</v>
      </c>
      <c r="ACM29" s="22">
        <v>5.6435926234138094</v>
      </c>
      <c r="ACN29" s="22">
        <v>5.4660530160071019</v>
      </c>
      <c r="ACO29" s="22">
        <v>6.3476709737296773</v>
      </c>
      <c r="ACP29" s="22">
        <v>6.1654629940436365</v>
      </c>
      <c r="ACQ29" s="22">
        <v>7.7383168700000002</v>
      </c>
      <c r="ACR29" s="22">
        <v>6.0977057729760133</v>
      </c>
      <c r="ACS29" s="22">
        <v>6.0251136054905459</v>
      </c>
      <c r="ACT29" s="22">
        <v>6.8231682250692032</v>
      </c>
      <c r="ACU29" s="22">
        <v>6.7517546794732297</v>
      </c>
      <c r="ACV29" s="22">
        <v>7.7383168700000002</v>
      </c>
      <c r="ACW29" s="22">
        <v>7.0538088888269286</v>
      </c>
      <c r="ACX29" s="22">
        <v>7.0104922304878627</v>
      </c>
      <c r="ACY29" s="22">
        <v>7.7308156682409006</v>
      </c>
      <c r="ACZ29" s="22">
        <v>7.6953278421703217</v>
      </c>
      <c r="ADA29" s="22">
        <v>7.7383168700000002</v>
      </c>
      <c r="ADB29" s="22">
        <v>7.8747994475827525</v>
      </c>
      <c r="ADC29" s="22">
        <v>7.8720297180402454</v>
      </c>
      <c r="ADD29" s="22">
        <v>7.7967155505524488</v>
      </c>
      <c r="ADE29" s="22">
        <v>7.804059736355434</v>
      </c>
      <c r="ADF29" s="22">
        <v>7.7383168700000002</v>
      </c>
      <c r="ADG29" s="22">
        <v>4.4641067803204848</v>
      </c>
      <c r="ADH29" s="22">
        <v>4.1610506187906182</v>
      </c>
      <c r="ADI29" s="22">
        <v>4.8004826445789206</v>
      </c>
      <c r="ADJ29" s="22">
        <v>4.5813070564480043</v>
      </c>
      <c r="ADK29" s="22">
        <v>7.7383168700000002</v>
      </c>
      <c r="ADL29" s="22">
        <v>4.7257601832807694</v>
      </c>
      <c r="ADM29" s="22">
        <v>4.5124214410146521</v>
      </c>
      <c r="ADN29" s="22">
        <v>5.1565763087349055</v>
      </c>
      <c r="ADO29" s="22">
        <v>4.933760241045384</v>
      </c>
      <c r="ADP29" s="22">
        <v>7.7383168700000002</v>
      </c>
      <c r="ADQ29" s="22">
        <v>5.0825024309031477</v>
      </c>
      <c r="ADR29" s="22">
        <v>4.865647760292795</v>
      </c>
      <c r="ADS29" s="22">
        <v>5.4224284147358333</v>
      </c>
      <c r="ADT29" s="22">
        <v>5.1992917942737407</v>
      </c>
      <c r="ADU29" s="22">
        <v>7.7383168700000002</v>
      </c>
      <c r="ADV29" s="22">
        <v>5.3484941399557115</v>
      </c>
      <c r="ADW29" s="22">
        <v>5.1314091477847441</v>
      </c>
      <c r="ADX29" s="22">
        <v>5.6911924359577668</v>
      </c>
      <c r="ADY29" s="22">
        <v>5.5605853023084464</v>
      </c>
      <c r="ADZ29" s="22">
        <v>7.7383168700000002</v>
      </c>
      <c r="AEA29" s="22">
        <v>5.6171511149971991</v>
      </c>
      <c r="AEB29" s="22">
        <v>5.4004275412805569</v>
      </c>
      <c r="AEC29" s="22">
        <v>6.0601323026233231</v>
      </c>
      <c r="AED29" s="22">
        <v>5.8353510175257881</v>
      </c>
      <c r="AEE29" s="22">
        <v>7.7383168700000002</v>
      </c>
      <c r="AEF29" s="22">
        <v>5.8893377363647659</v>
      </c>
      <c r="AEG29" s="22">
        <v>5.7673148193009425</v>
      </c>
      <c r="AEH29" s="22">
        <v>6.2410680928781161</v>
      </c>
      <c r="AEI29" s="22">
        <v>6.1155625258356849</v>
      </c>
      <c r="AEJ29" s="22">
        <v>7.7383168700000002</v>
      </c>
      <c r="AEK29" s="22">
        <v>6.1659879209747217</v>
      </c>
      <c r="AEL29" s="22">
        <v>6.0469669111575968</v>
      </c>
      <c r="AEM29" s="22">
        <v>6.5238204156245558</v>
      </c>
      <c r="AEN29" s="22">
        <v>6.402072431277233</v>
      </c>
      <c r="AEO29" s="22">
        <v>7.7383168700000002</v>
      </c>
      <c r="AEP29" s="22">
        <v>6.4478928364400261</v>
      </c>
      <c r="AEQ29" s="22">
        <v>6.2353407443599096</v>
      </c>
      <c r="AER29" s="22">
        <v>6.8130306109225813</v>
      </c>
      <c r="AES29" s="22">
        <v>6.5961010356799008</v>
      </c>
      <c r="AET29" s="22">
        <v>7.7383168700000002</v>
      </c>
      <c r="AEU29" s="22">
        <v>6.735972692744987</v>
      </c>
      <c r="AEV29" s="22">
        <v>6.525805430005363</v>
      </c>
      <c r="AEW29" s="22">
        <v>7.0057622302598617</v>
      </c>
      <c r="AEX29" s="22">
        <v>6.8954145887223888</v>
      </c>
      <c r="AEY29" s="22">
        <v>7.7383168700000002</v>
      </c>
      <c r="AEZ29" s="22">
        <v>7.2282661615971548</v>
      </c>
      <c r="AFA29" s="22">
        <v>7.0265818322923934</v>
      </c>
      <c r="AFB29" s="22">
        <v>7.5104454807297572</v>
      </c>
      <c r="AFC29" s="22">
        <v>7.4140321080220062</v>
      </c>
      <c r="AFD29" s="22">
        <v>7.7383168700000002</v>
      </c>
      <c r="AFE29" s="22">
        <v>7.833762077355388</v>
      </c>
      <c r="AFF29" s="22">
        <v>7.7726290871617039</v>
      </c>
      <c r="AFG29" s="22">
        <v>7.7950070604984916</v>
      </c>
      <c r="AFH29" s="22">
        <v>7.7391105866127035</v>
      </c>
      <c r="AFI29" s="22">
        <v>7.7383168700000002</v>
      </c>
      <c r="AFJ29" s="22">
        <v>7.7886205475207504</v>
      </c>
      <c r="AFK29" s="22">
        <v>7.7714870807981953</v>
      </c>
      <c r="AFL29" s="22">
        <v>7.7507222842362467</v>
      </c>
      <c r="AFM29" s="22">
        <v>7.7383786733424529</v>
      </c>
    </row>
    <row r="30" spans="1:845">
      <c r="A30" s="22" t="s">
        <v>117</v>
      </c>
      <c r="B30" s="7">
        <f>FixedParams!$B$6-B29</f>
        <v>59.793367389999993</v>
      </c>
      <c r="C30" s="22">
        <f>SUMPRODUCT(Sectors!$AB$17:$AB$217,Sectors!$AH$17:$AH$217)/COUNT(Sectors!$AB$17:$AB$217)</f>
        <v>55.851235799602954</v>
      </c>
      <c r="D30" s="22">
        <f>SUMPRODUCT(Sectors!$AU$17:$AU$217,Sectors!$BA$17:$BA$217)/COUNT(Sectors!$AU$17:$AU$217)</f>
        <v>55.806066685986522</v>
      </c>
      <c r="F30" s="22">
        <v>59.793367389999993</v>
      </c>
      <c r="G30" s="22">
        <v>55.849393502330848</v>
      </c>
      <c r="H30" s="22">
        <v>55.814698456954922</v>
      </c>
      <c r="I30" s="22">
        <v>46.960314157646941</v>
      </c>
      <c r="J30" s="22">
        <v>46.716145244493468</v>
      </c>
      <c r="K30" s="22">
        <v>59.793367389999993</v>
      </c>
      <c r="L30" s="22">
        <v>57.171842892039713</v>
      </c>
      <c r="M30" s="22">
        <v>57.187193631273686</v>
      </c>
      <c r="N30" s="22">
        <v>48.653433052022052</v>
      </c>
      <c r="O30" s="22">
        <v>48.811940583191017</v>
      </c>
      <c r="P30" s="22">
        <v>59.793367389999993</v>
      </c>
      <c r="Q30" s="22">
        <v>58.473278154403772</v>
      </c>
      <c r="R30" s="22">
        <v>58.507643788470865</v>
      </c>
      <c r="S30" s="22">
        <v>50.445720278938815</v>
      </c>
      <c r="T30" s="22">
        <v>50.632415831079683</v>
      </c>
      <c r="U30" s="22">
        <v>59.793367389999993</v>
      </c>
      <c r="V30" s="22">
        <v>59.740383728621147</v>
      </c>
      <c r="W30" s="22">
        <v>59.784346674507688</v>
      </c>
      <c r="X30" s="22">
        <v>52.263168042757101</v>
      </c>
      <c r="Y30" s="22">
        <v>52.455354222765031</v>
      </c>
      <c r="Z30" s="22">
        <v>59.793367389999993</v>
      </c>
      <c r="AA30" s="22">
        <v>61.072962490111614</v>
      </c>
      <c r="AB30" s="22">
        <v>61.119710406972814</v>
      </c>
      <c r="AC30" s="22">
        <v>54.047325998360577</v>
      </c>
      <c r="AD30" s="22">
        <v>54.061940486195631</v>
      </c>
      <c r="AE30" s="22">
        <v>59.793367389999993</v>
      </c>
      <c r="AF30" s="22">
        <v>62.446008435028368</v>
      </c>
      <c r="AG30" s="22">
        <v>62.484859785499921</v>
      </c>
      <c r="AH30" s="22">
        <v>55.759657500318411</v>
      </c>
      <c r="AI30" s="22">
        <v>55.989792393873003</v>
      </c>
      <c r="AJ30" s="22">
        <v>59.793367389999993</v>
      </c>
      <c r="AK30" s="22">
        <v>62.995934777119665</v>
      </c>
      <c r="AL30" s="22">
        <v>63.286344139842356</v>
      </c>
      <c r="AM30" s="22">
        <v>57.528044313018647</v>
      </c>
      <c r="AN30" s="22">
        <v>57.608887560682916</v>
      </c>
      <c r="AO30" s="22">
        <v>59.793367389999993</v>
      </c>
      <c r="AP30" s="22">
        <v>63.004581658605098</v>
      </c>
      <c r="AQ30" s="22">
        <v>63.287209635413326</v>
      </c>
      <c r="AR30" s="22">
        <v>59.279549675065802</v>
      </c>
      <c r="AS30" s="22">
        <v>59.376042164772393</v>
      </c>
      <c r="AT30" s="22">
        <v>59.793367389999993</v>
      </c>
      <c r="AU30" s="22">
        <v>63.013235646108463</v>
      </c>
      <c r="AV30" s="22">
        <v>63.201386418455613</v>
      </c>
      <c r="AW30" s="22">
        <v>61.087345347534587</v>
      </c>
      <c r="AX30" s="22">
        <v>61.184815905468689</v>
      </c>
      <c r="AY30" s="22">
        <v>59.793367389999993</v>
      </c>
      <c r="AZ30" s="22">
        <v>63.029885194537641</v>
      </c>
      <c r="BA30" s="22">
        <v>63.203450367153643</v>
      </c>
      <c r="BB30" s="22">
        <v>61.312057783254666</v>
      </c>
      <c r="BC30" s="22">
        <v>61.591676632931858</v>
      </c>
      <c r="BD30" s="22">
        <v>59.793367389999993</v>
      </c>
      <c r="BE30" s="22">
        <v>63.063414738186012</v>
      </c>
      <c r="BF30" s="22">
        <v>63.206366535223061</v>
      </c>
      <c r="BG30" s="22">
        <v>61.349183789073038</v>
      </c>
      <c r="BH30" s="22">
        <v>61.593032173978656</v>
      </c>
      <c r="BI30" s="22">
        <v>59.793367389999993</v>
      </c>
      <c r="BJ30" s="22">
        <v>63.09704525460306</v>
      </c>
      <c r="BK30" s="22">
        <v>63.208402312970435</v>
      </c>
      <c r="BL30" s="22">
        <v>61.385754490426777</v>
      </c>
      <c r="BM30" s="22">
        <v>61.594338329988993</v>
      </c>
      <c r="BN30" s="22">
        <v>59.793367389999993</v>
      </c>
      <c r="BO30" s="22">
        <v>38.857668133562314</v>
      </c>
      <c r="BP30" s="22">
        <v>38.550391264300124</v>
      </c>
      <c r="BQ30" s="22">
        <v>25.253812924003725</v>
      </c>
      <c r="BR30" s="22">
        <v>24.514334470431741</v>
      </c>
      <c r="BS30" s="22">
        <v>59.793367389999993</v>
      </c>
      <c r="BT30" s="22">
        <v>41.52868552761317</v>
      </c>
      <c r="BU30" s="22">
        <v>41.295394500280807</v>
      </c>
      <c r="BV30" s="22">
        <v>28.873758579868415</v>
      </c>
      <c r="BW30" s="22">
        <v>28.267907567421435</v>
      </c>
      <c r="BX30" s="22">
        <v>59.793367389999993</v>
      </c>
      <c r="BY30" s="22">
        <v>43.868416161868971</v>
      </c>
      <c r="BZ30" s="22">
        <v>43.693466262757376</v>
      </c>
      <c r="CA30" s="22">
        <v>32.093280900966761</v>
      </c>
      <c r="CB30" s="22">
        <v>31.598552871908343</v>
      </c>
      <c r="CC30" s="22">
        <v>59.793367389999993</v>
      </c>
      <c r="CD30" s="22">
        <v>46.311027954366914</v>
      </c>
      <c r="CE30" s="22">
        <v>45.749058153279776</v>
      </c>
      <c r="CF30" s="22">
        <v>35.621876862171263</v>
      </c>
      <c r="CG30" s="22">
        <v>35.240226634635235</v>
      </c>
      <c r="CH30" s="22">
        <v>59.793367389999993</v>
      </c>
      <c r="CI30" s="22">
        <v>48.421713288281374</v>
      </c>
      <c r="CJ30" s="22">
        <v>48.341642042079314</v>
      </c>
      <c r="CK30" s="22">
        <v>38.685435307020505</v>
      </c>
      <c r="CL30" s="22">
        <v>38.394394017954077</v>
      </c>
      <c r="CM30" s="22">
        <v>59.793367389999993</v>
      </c>
      <c r="CN30" s="22">
        <v>50.541631436693315</v>
      </c>
      <c r="CO30" s="22">
        <v>50.49684064406992</v>
      </c>
      <c r="CP30" s="22">
        <v>41.84949515360357</v>
      </c>
      <c r="CQ30" s="22">
        <v>41.643507279740938</v>
      </c>
      <c r="CR30" s="22">
        <v>59.793367389999993</v>
      </c>
      <c r="CS30" s="22">
        <v>52.835999283197779</v>
      </c>
      <c r="CT30" s="22">
        <v>52.822747453531463</v>
      </c>
      <c r="CU30" s="22">
        <v>44.967312473918248</v>
      </c>
      <c r="CV30" s="22">
        <v>44.8342875207437</v>
      </c>
      <c r="CW30" s="22">
        <v>59.793367389999993</v>
      </c>
      <c r="CX30" s="22">
        <v>54.949110552580663</v>
      </c>
      <c r="CY30" s="22">
        <v>54.966566495944171</v>
      </c>
      <c r="CZ30" s="22">
        <v>47.590044548555575</v>
      </c>
      <c r="DA30" s="22">
        <v>47.510267378875859</v>
      </c>
      <c r="DB30" s="22">
        <v>59.793367389999993</v>
      </c>
      <c r="DC30" s="22">
        <v>57.02807357439918</v>
      </c>
      <c r="DD30" s="22">
        <v>56.885964162968463</v>
      </c>
      <c r="DE30" s="22">
        <v>50.384668522148424</v>
      </c>
      <c r="DF30" s="22">
        <v>50.352819183831052</v>
      </c>
      <c r="DG30" s="22">
        <v>59.793367389999993</v>
      </c>
      <c r="DH30" s="22">
        <v>60.557900328444617</v>
      </c>
      <c r="DI30" s="22">
        <v>60.788871830216891</v>
      </c>
      <c r="DJ30" s="22">
        <v>55.903957980010226</v>
      </c>
      <c r="DK30" s="22">
        <v>55.929617680480511</v>
      </c>
      <c r="DL30" s="22">
        <v>59.793367389999993</v>
      </c>
      <c r="DM30" s="22">
        <v>60.593867311739949</v>
      </c>
      <c r="DN30" s="22">
        <v>60.78908695125687</v>
      </c>
      <c r="DO30" s="22">
        <v>59.663368544059836</v>
      </c>
      <c r="DP30" s="22">
        <v>59.792106991308579</v>
      </c>
      <c r="DQ30" s="22">
        <v>59.793367389999993</v>
      </c>
      <c r="DR30" s="22">
        <v>60.632282259173081</v>
      </c>
      <c r="DS30" s="22">
        <v>60.68560211635495</v>
      </c>
      <c r="DT30" s="22">
        <v>59.697011105731086</v>
      </c>
      <c r="DU30" s="22">
        <v>59.789194136420129</v>
      </c>
      <c r="DV30" s="22">
        <v>59.793367389999993</v>
      </c>
      <c r="DW30" s="22">
        <v>59.868564079739272</v>
      </c>
      <c r="DX30" s="22">
        <v>60.155157581281209</v>
      </c>
      <c r="DY30" s="22">
        <v>59.656257723099039</v>
      </c>
      <c r="DZ30" s="22">
        <v>60.020498973232833</v>
      </c>
      <c r="EA30" s="22">
        <v>59.793367389999993</v>
      </c>
      <c r="EB30" s="22">
        <v>59.861537263145301</v>
      </c>
      <c r="EC30" s="22">
        <v>60.147864767069798</v>
      </c>
      <c r="ED30" s="22">
        <v>59.64902069513245</v>
      </c>
      <c r="EE30" s="22">
        <v>60.010928325812657</v>
      </c>
      <c r="EF30" s="22">
        <v>59.793367389999993</v>
      </c>
      <c r="EG30" s="22">
        <v>59.861046952860598</v>
      </c>
      <c r="EH30" s="22">
        <v>60.146867275321441</v>
      </c>
      <c r="EI30" s="22">
        <v>59.648692701088414</v>
      </c>
      <c r="EJ30" s="22">
        <v>60.012620822768383</v>
      </c>
      <c r="EK30" s="22">
        <v>59.793367389999993</v>
      </c>
      <c r="EL30" s="22">
        <v>59.858633815907297</v>
      </c>
      <c r="EM30" s="22">
        <v>60.137498680299416</v>
      </c>
      <c r="EN30" s="22">
        <v>59.640659678698675</v>
      </c>
      <c r="EO30" s="22">
        <v>59.995907352308471</v>
      </c>
      <c r="EP30" s="22">
        <v>59.793367389999993</v>
      </c>
      <c r="EQ30" s="22">
        <v>59.858369975952947</v>
      </c>
      <c r="ER30" s="22">
        <v>60.13410751825905</v>
      </c>
      <c r="ES30" s="22">
        <v>59.63978797896246</v>
      </c>
      <c r="ET30" s="22">
        <v>59.990538150545042</v>
      </c>
      <c r="EU30" s="22">
        <v>59.793367389999993</v>
      </c>
      <c r="EV30" s="22">
        <v>59.860500571544918</v>
      </c>
      <c r="EW30" s="22">
        <v>60.131321775444974</v>
      </c>
      <c r="EX30" s="22">
        <v>59.639759473741186</v>
      </c>
      <c r="EY30" s="22">
        <v>59.98639122849012</v>
      </c>
      <c r="EZ30" s="22">
        <v>59.793367389999993</v>
      </c>
      <c r="FA30" s="22">
        <v>59.867329920184112</v>
      </c>
      <c r="FB30" s="22">
        <v>60.133426911895441</v>
      </c>
      <c r="FC30" s="22">
        <v>59.639450962568553</v>
      </c>
      <c r="FD30" s="22">
        <v>59.983070001846308</v>
      </c>
      <c r="FE30" s="22">
        <v>59.793367389999993</v>
      </c>
      <c r="FF30" s="22">
        <v>59.868285118716905</v>
      </c>
      <c r="FG30" s="22">
        <v>60.130320411149562</v>
      </c>
      <c r="FH30" s="22">
        <v>59.642015846050477</v>
      </c>
      <c r="FI30" s="22">
        <v>59.978652536390314</v>
      </c>
      <c r="FJ30" s="22">
        <v>59.793367389999993</v>
      </c>
      <c r="FK30" s="22">
        <v>59.873851817759395</v>
      </c>
      <c r="FL30" s="22">
        <v>60.130688061016286</v>
      </c>
      <c r="FM30" s="22">
        <v>59.644755629397437</v>
      </c>
      <c r="FN30" s="22">
        <v>59.976295654056607</v>
      </c>
      <c r="FO30" s="22">
        <v>59.793367389999993</v>
      </c>
      <c r="FP30" s="22">
        <v>59.886097134598955</v>
      </c>
      <c r="FQ30" s="22">
        <v>60.133996878018152</v>
      </c>
      <c r="FR30" s="22">
        <v>59.655548168920468</v>
      </c>
      <c r="FS30" s="22">
        <v>59.974037049264282</v>
      </c>
      <c r="FT30" s="22">
        <v>59.793367389999993</v>
      </c>
      <c r="FU30" s="22">
        <v>59.920176023754692</v>
      </c>
      <c r="FV30" s="22">
        <v>60.146887833317571</v>
      </c>
      <c r="FW30" s="22">
        <v>59.685875763483914</v>
      </c>
      <c r="FX30" s="22">
        <v>59.974570359448656</v>
      </c>
      <c r="FY30" s="22">
        <v>59.793367389999993</v>
      </c>
      <c r="FZ30" s="22">
        <v>59.967092832490252</v>
      </c>
      <c r="GA30" s="22">
        <v>60.169175535858081</v>
      </c>
      <c r="GB30" s="22">
        <v>59.72146722072047</v>
      </c>
      <c r="GC30" s="22">
        <v>59.97711231490301</v>
      </c>
      <c r="GD30" s="22">
        <v>59.793367389999993</v>
      </c>
      <c r="GE30" s="22">
        <v>59.746036675711473</v>
      </c>
      <c r="GF30" s="22">
        <v>59.945080953755372</v>
      </c>
      <c r="GG30" s="22">
        <v>59.630415504603199</v>
      </c>
      <c r="GH30" s="22">
        <v>59.863583157449639</v>
      </c>
      <c r="GI30" s="22">
        <v>59.793367389999993</v>
      </c>
      <c r="GJ30" s="22">
        <v>59.740224921543955</v>
      </c>
      <c r="GK30" s="22">
        <v>59.934414239663987</v>
      </c>
      <c r="GL30" s="22">
        <v>59.626072293672756</v>
      </c>
      <c r="GM30" s="22">
        <v>59.853087340549898</v>
      </c>
      <c r="GN30" s="22">
        <v>59.793367389999993</v>
      </c>
      <c r="GO30" s="22">
        <v>59.738446252573993</v>
      </c>
      <c r="GP30" s="22">
        <v>59.926272774741577</v>
      </c>
      <c r="GQ30" s="22">
        <v>59.619496445227689</v>
      </c>
      <c r="GR30" s="22">
        <v>59.841270292444463</v>
      </c>
      <c r="GS30" s="22">
        <v>59.793367389999993</v>
      </c>
      <c r="GT30" s="22">
        <v>59.737075588568942</v>
      </c>
      <c r="GU30" s="22">
        <v>59.918457653069666</v>
      </c>
      <c r="GV30" s="22">
        <v>59.617540981781183</v>
      </c>
      <c r="GW30" s="22">
        <v>59.832991601542624</v>
      </c>
      <c r="GX30" s="22">
        <v>59.793367389999993</v>
      </c>
      <c r="GY30" s="22">
        <v>59.737132007752201</v>
      </c>
      <c r="GZ30" s="22">
        <v>59.910942267694693</v>
      </c>
      <c r="HA30" s="22">
        <v>59.616067984197876</v>
      </c>
      <c r="HB30" s="22">
        <v>59.824704399591482</v>
      </c>
      <c r="HC30" s="22">
        <v>59.793367389999993</v>
      </c>
      <c r="HD30" s="22">
        <v>59.738035760461578</v>
      </c>
      <c r="HE30" s="22">
        <v>59.905349892232472</v>
      </c>
      <c r="HF30" s="22">
        <v>59.618011526491088</v>
      </c>
      <c r="HG30" s="22">
        <v>59.817298647834633</v>
      </c>
      <c r="HH30" s="22">
        <v>59.793367389999993</v>
      </c>
      <c r="HI30" s="22">
        <v>59.740115574451117</v>
      </c>
      <c r="HJ30" s="22">
        <v>59.900425593524716</v>
      </c>
      <c r="HK30" s="22">
        <v>59.618096952668985</v>
      </c>
      <c r="HL30" s="22">
        <v>59.810758820550241</v>
      </c>
      <c r="HM30" s="22">
        <v>59.793367389999993</v>
      </c>
      <c r="HN30" s="22">
        <v>59.74292418558008</v>
      </c>
      <c r="HO30" s="22">
        <v>59.897155018561598</v>
      </c>
      <c r="HP30" s="22">
        <v>59.619246183620199</v>
      </c>
      <c r="HQ30" s="22">
        <v>59.806363497820207</v>
      </c>
      <c r="HR30" s="22">
        <v>59.793367389999993</v>
      </c>
      <c r="HS30" s="22">
        <v>59.747838317233416</v>
      </c>
      <c r="HT30" s="22">
        <v>59.893559157917437</v>
      </c>
      <c r="HU30" s="22">
        <v>59.623152496384513</v>
      </c>
      <c r="HV30" s="22">
        <v>59.801178570450737</v>
      </c>
      <c r="HW30" s="22">
        <v>59.793367389999993</v>
      </c>
      <c r="HX30" s="22">
        <v>59.757539729356793</v>
      </c>
      <c r="HY30" s="22">
        <v>59.889152111402559</v>
      </c>
      <c r="HZ30" s="22">
        <v>59.631920809719887</v>
      </c>
      <c r="IA30" s="22">
        <v>59.793925493991374</v>
      </c>
      <c r="IB30" s="22">
        <v>59.793367389999993</v>
      </c>
      <c r="IC30" s="22">
        <v>59.788370188656998</v>
      </c>
      <c r="ID30" s="22">
        <v>59.886620430275876</v>
      </c>
      <c r="IE30" s="22">
        <v>59.663371086133736</v>
      </c>
      <c r="IF30" s="22">
        <v>59.792108390432283</v>
      </c>
      <c r="IG30" s="22">
        <v>59.793367389999993</v>
      </c>
      <c r="IH30" s="22">
        <v>59.823872968727123</v>
      </c>
      <c r="II30" s="22">
        <v>59.89022971144027</v>
      </c>
      <c r="IJ30" s="22">
        <v>59.700364977560163</v>
      </c>
      <c r="IK30" s="22">
        <v>59.790271171305854</v>
      </c>
      <c r="IL30" s="22">
        <v>59.793367389999993</v>
      </c>
      <c r="IM30" s="22">
        <v>60.479266809445242</v>
      </c>
      <c r="IN30" s="22">
        <v>60.54665693369958</v>
      </c>
      <c r="IO30" s="22">
        <v>53.969764474266505</v>
      </c>
      <c r="IP30" s="22">
        <v>54.011174002968517</v>
      </c>
      <c r="IQ30" s="22">
        <v>59.793367389999993</v>
      </c>
      <c r="IR30" s="22">
        <v>61.621653160704234</v>
      </c>
      <c r="IS30" s="22">
        <v>61.589117781311181</v>
      </c>
      <c r="IT30" s="22">
        <v>55.323198022031193</v>
      </c>
      <c r="IU30" s="22">
        <v>55.39982207483898</v>
      </c>
      <c r="IV30" s="22">
        <v>59.793367389999993</v>
      </c>
      <c r="IW30" s="22">
        <v>62.771226766599177</v>
      </c>
      <c r="IX30" s="22">
        <v>62.714586401474456</v>
      </c>
      <c r="IY30" s="22">
        <v>56.693899918495561</v>
      </c>
      <c r="IZ30" s="22">
        <v>56.790216556104042</v>
      </c>
      <c r="JA30" s="22">
        <v>59.793367389999993</v>
      </c>
      <c r="JB30" s="22">
        <v>63.718546695307978</v>
      </c>
      <c r="JC30" s="22">
        <v>63.92750111840332</v>
      </c>
      <c r="JD30" s="22">
        <v>58.021164425423791</v>
      </c>
      <c r="JE30" s="22">
        <v>58.285029150443009</v>
      </c>
      <c r="JF30" s="22">
        <v>59.793367389999993</v>
      </c>
      <c r="JG30" s="22">
        <v>63.635244786486538</v>
      </c>
      <c r="JH30" s="22">
        <v>63.85344281184603</v>
      </c>
      <c r="JI30" s="22">
        <v>59.444357565619669</v>
      </c>
      <c r="JJ30" s="22">
        <v>59.705786970098124</v>
      </c>
      <c r="JK30" s="22">
        <v>59.793367389999993</v>
      </c>
      <c r="JL30" s="22">
        <v>63.56773498647734</v>
      </c>
      <c r="JM30" s="22">
        <v>63.810784378512203</v>
      </c>
      <c r="JN30" s="22">
        <v>60.902310137644108</v>
      </c>
      <c r="JO30" s="22">
        <v>61.033372415871838</v>
      </c>
      <c r="JP30" s="22">
        <v>59.793367389999993</v>
      </c>
      <c r="JQ30" s="22">
        <v>63.493202991544209</v>
      </c>
      <c r="JR30" s="22">
        <v>63.77083890481692</v>
      </c>
      <c r="JS30" s="22">
        <v>61.91385046979449</v>
      </c>
      <c r="JT30" s="22">
        <v>62.230777068598002</v>
      </c>
      <c r="JU30" s="22">
        <v>59.793367389999993</v>
      </c>
      <c r="JV30" s="22">
        <v>63.505334727464408</v>
      </c>
      <c r="JW30" s="22">
        <v>63.689820689849448</v>
      </c>
      <c r="JX30" s="22">
        <v>61.828671602027953</v>
      </c>
      <c r="JY30" s="22">
        <v>62.140398300348664</v>
      </c>
      <c r="JZ30" s="22">
        <v>59.793367389999993</v>
      </c>
      <c r="KA30" s="22">
        <v>63.429608393796293</v>
      </c>
      <c r="KB30" s="22">
        <v>63.609227329083836</v>
      </c>
      <c r="KC30" s="22">
        <v>61.743157200155316</v>
      </c>
      <c r="KD30" s="22">
        <v>62.048194233460634</v>
      </c>
      <c r="KE30" s="22">
        <v>59.793367389999993</v>
      </c>
      <c r="KF30" s="22">
        <v>63.277342531433952</v>
      </c>
      <c r="KG30" s="22">
        <v>63.446491620130942</v>
      </c>
      <c r="KH30" s="22">
        <v>61.670124244125027</v>
      </c>
      <c r="KI30" s="22">
        <v>61.959082955001776</v>
      </c>
      <c r="KJ30" s="22">
        <v>59.793367389999993</v>
      </c>
      <c r="KK30" s="22">
        <v>63.147319928594243</v>
      </c>
      <c r="KL30" s="22">
        <v>63.289787781162588</v>
      </c>
      <c r="KM30" s="22">
        <v>61.52131672125298</v>
      </c>
      <c r="KN30" s="22">
        <v>61.777712517871628</v>
      </c>
      <c r="KO30" s="22">
        <v>59.793367389999993</v>
      </c>
      <c r="KP30" s="22">
        <v>62.925917107034522</v>
      </c>
      <c r="KQ30" s="22">
        <v>63.042204124970425</v>
      </c>
      <c r="KR30" s="22">
        <v>61.36841713135798</v>
      </c>
      <c r="KS30" s="22">
        <v>61.594072651593137</v>
      </c>
      <c r="KT30" s="22">
        <v>59.793367389999993</v>
      </c>
      <c r="KU30" s="22">
        <v>48.346402549348078</v>
      </c>
      <c r="KV30" s="22">
        <v>48.286517958883103</v>
      </c>
      <c r="KW30" s="22">
        <v>38.036790512763957</v>
      </c>
      <c r="KX30" s="22">
        <v>37.742852104425587</v>
      </c>
      <c r="KY30" s="22">
        <v>59.793367389999993</v>
      </c>
      <c r="KZ30" s="22">
        <v>50.183378285899842</v>
      </c>
      <c r="LA30" s="22">
        <v>50.157125856326125</v>
      </c>
      <c r="LB30" s="22">
        <v>40.77877997434156</v>
      </c>
      <c r="LC30" s="22">
        <v>40.564376495146796</v>
      </c>
      <c r="LD30" s="22">
        <v>59.793367389999993</v>
      </c>
      <c r="LE30" s="22">
        <v>52.044465606241708</v>
      </c>
      <c r="LF30" s="22">
        <v>52.04603082352714</v>
      </c>
      <c r="LG30" s="22">
        <v>43.625397418359178</v>
      </c>
      <c r="LH30" s="22">
        <v>43.484891730337829</v>
      </c>
      <c r="LI30" s="22">
        <v>59.793367389999993</v>
      </c>
      <c r="LJ30" s="22">
        <v>53.868736581486793</v>
      </c>
      <c r="LK30" s="22">
        <v>53.676623549944637</v>
      </c>
      <c r="LL30" s="22">
        <v>46.070212317423056</v>
      </c>
      <c r="LM30" s="22">
        <v>45.986088168157089</v>
      </c>
      <c r="LN30" s="22">
        <v>59.793367389999993</v>
      </c>
      <c r="LO30" s="22">
        <v>55.436810366499053</v>
      </c>
      <c r="LP30" s="22">
        <v>55.472505755389491</v>
      </c>
      <c r="LQ30" s="22">
        <v>48.51061432985545</v>
      </c>
      <c r="LR30" s="22">
        <v>48.474231551136967</v>
      </c>
      <c r="LS30" s="22">
        <v>59.793367389999993</v>
      </c>
      <c r="LT30" s="22">
        <v>57.266601022159563</v>
      </c>
      <c r="LU30" s="22">
        <v>57.158512061905405</v>
      </c>
      <c r="LV30" s="22">
        <v>51.127883275631042</v>
      </c>
      <c r="LW30" s="22">
        <v>50.864886970520025</v>
      </c>
      <c r="LX30" s="22">
        <v>59.793367389999993</v>
      </c>
      <c r="LY30" s="22">
        <v>58.944539873959307</v>
      </c>
      <c r="LZ30" s="22">
        <v>58.861629905640413</v>
      </c>
      <c r="MA30" s="22">
        <v>53.293039567702799</v>
      </c>
      <c r="MB30" s="22">
        <v>53.329431910916369</v>
      </c>
      <c r="MC30" s="22">
        <v>59.793367389999993</v>
      </c>
      <c r="MD30" s="22">
        <v>60.708543286940696</v>
      </c>
      <c r="ME30" s="22">
        <v>60.641326360379587</v>
      </c>
      <c r="MF30" s="22">
        <v>55.480176921091328</v>
      </c>
      <c r="MG30" s="22">
        <v>55.534931986587331</v>
      </c>
      <c r="MH30" s="22">
        <v>59.793367389999993</v>
      </c>
      <c r="MI30" s="22">
        <v>61.142280268218776</v>
      </c>
      <c r="MJ30" s="22">
        <v>61.276630959568898</v>
      </c>
      <c r="MK30" s="22">
        <v>57.732809779946791</v>
      </c>
      <c r="ML30" s="22">
        <v>57.797622576793096</v>
      </c>
      <c r="MM30" s="22">
        <v>59.793367389999993</v>
      </c>
      <c r="MN30" s="22">
        <v>61.062765800627879</v>
      </c>
      <c r="MO30" s="22">
        <v>61.181736024461699</v>
      </c>
      <c r="MP30" s="22">
        <v>60.16664584815301</v>
      </c>
      <c r="MQ30" s="22">
        <v>60.332583576165867</v>
      </c>
      <c r="MR30" s="22">
        <v>59.793367389999993</v>
      </c>
      <c r="MS30" s="22">
        <v>60.900812799004022</v>
      </c>
      <c r="MT30" s="22">
        <v>60.987941066804012</v>
      </c>
      <c r="MU30" s="22">
        <v>59.988272507425371</v>
      </c>
      <c r="MV30" s="22">
        <v>60.119832524922629</v>
      </c>
      <c r="MW30" s="22">
        <v>59.793367389999993</v>
      </c>
      <c r="MX30" s="22">
        <v>60.735363097271716</v>
      </c>
      <c r="MY30" s="22">
        <v>60.789067423215563</v>
      </c>
      <c r="MZ30" s="22">
        <v>59.804552808660269</v>
      </c>
      <c r="NA30" s="22">
        <v>59.90219166651184</v>
      </c>
      <c r="NB30" s="22">
        <v>59.793367389999993</v>
      </c>
      <c r="NC30" s="22">
        <v>58.927796915757867</v>
      </c>
      <c r="ND30" s="22">
        <v>58.820974010377022</v>
      </c>
      <c r="NE30" s="22">
        <v>50.393209308659159</v>
      </c>
      <c r="NF30" s="22">
        <v>49.860060293811685</v>
      </c>
      <c r="NG30" s="22">
        <v>59.793367389999993</v>
      </c>
      <c r="NH30" s="22">
        <v>59.783681419018897</v>
      </c>
      <c r="NI30" s="22">
        <v>59.623690052622877</v>
      </c>
      <c r="NJ30" s="22">
        <v>52.50802195128125</v>
      </c>
      <c r="NK30" s="22">
        <v>52.142027085209065</v>
      </c>
      <c r="NL30" s="22">
        <v>59.793367389999993</v>
      </c>
      <c r="NM30" s="22">
        <v>60.553292639842546</v>
      </c>
      <c r="NN30" s="22">
        <v>60.436298830889399</v>
      </c>
      <c r="NO30" s="22">
        <v>54.412395488962815</v>
      </c>
      <c r="NP30" s="22">
        <v>54.184858514123114</v>
      </c>
      <c r="NQ30" s="22">
        <v>59.793367389999993</v>
      </c>
      <c r="NR30" s="22">
        <v>61.310231863272797</v>
      </c>
      <c r="NS30" s="22">
        <v>61.225293044774062</v>
      </c>
      <c r="NT30" s="22">
        <v>56.063841199146815</v>
      </c>
      <c r="NU30" s="22">
        <v>55.940822805939511</v>
      </c>
      <c r="NV30" s="22">
        <v>59.793367389999993</v>
      </c>
      <c r="NW30" s="22">
        <v>61.955712972976244</v>
      </c>
      <c r="NX30" s="22">
        <v>61.988003358389676</v>
      </c>
      <c r="NY30" s="22">
        <v>57.462156403325814</v>
      </c>
      <c r="NZ30" s="22">
        <v>57.420043018916552</v>
      </c>
      <c r="OA30" s="22">
        <v>59.793367389999993</v>
      </c>
      <c r="OB30" s="22">
        <v>61.955709967471854</v>
      </c>
      <c r="OC30" s="22">
        <v>62.037792564483745</v>
      </c>
      <c r="OD30" s="22">
        <v>58.736235765012012</v>
      </c>
      <c r="OE30" s="22">
        <v>58.753165196488567</v>
      </c>
      <c r="OF30" s="22">
        <v>59.793367389999993</v>
      </c>
      <c r="OG30" s="22">
        <v>61.903678455167594</v>
      </c>
      <c r="OH30" s="22">
        <v>62.037068249234807</v>
      </c>
      <c r="OI30" s="22">
        <v>59.779776517186995</v>
      </c>
      <c r="OJ30" s="22">
        <v>59.833669334929873</v>
      </c>
      <c r="OK30" s="22">
        <v>59.793367389999993</v>
      </c>
      <c r="OL30" s="22">
        <v>61.903705333508739</v>
      </c>
      <c r="OM30" s="22">
        <v>62.037869998740035</v>
      </c>
      <c r="ON30" s="22">
        <v>60.782319200403414</v>
      </c>
      <c r="OO30" s="22">
        <v>60.79603645846818</v>
      </c>
      <c r="OP30" s="22">
        <v>59.793367389999993</v>
      </c>
      <c r="OQ30" s="22">
        <v>61.903991397752776</v>
      </c>
      <c r="OR30" s="22">
        <v>61.986380142718815</v>
      </c>
      <c r="OS30" s="22">
        <v>60.783323686389025</v>
      </c>
      <c r="OT30" s="22">
        <v>60.975706678153713</v>
      </c>
      <c r="OU30" s="22">
        <v>59.793367389999993</v>
      </c>
      <c r="OV30" s="22">
        <v>61.904752280107779</v>
      </c>
      <c r="OW30" s="22">
        <v>61.987063228015352</v>
      </c>
      <c r="OX30" s="22">
        <v>60.785688712856931</v>
      </c>
      <c r="OY30" s="22">
        <v>60.97360050973559</v>
      </c>
      <c r="OZ30" s="22">
        <v>59.793367389999993</v>
      </c>
      <c r="PA30" s="22">
        <v>61.907342431276987</v>
      </c>
      <c r="PB30" s="22">
        <v>61.989205214645395</v>
      </c>
      <c r="PC30" s="22">
        <v>60.790661621391308</v>
      </c>
      <c r="PD30" s="22">
        <v>60.969885729926951</v>
      </c>
      <c r="PE30" s="22">
        <v>59.793367389999993</v>
      </c>
      <c r="PF30" s="22">
        <v>61.911931491229488</v>
      </c>
      <c r="PG30" s="22">
        <v>61.987543931212812</v>
      </c>
      <c r="PH30" s="22">
        <v>60.795192458251236</v>
      </c>
      <c r="PI30" s="22">
        <v>60.970198814134946</v>
      </c>
      <c r="PJ30" s="22">
        <v>59.793367389999993</v>
      </c>
      <c r="PK30" s="22">
        <v>38.305467482641802</v>
      </c>
      <c r="PL30" s="22">
        <v>37.457058860219952</v>
      </c>
      <c r="PM30" s="22">
        <v>3.0329941852192039</v>
      </c>
      <c r="PN30" s="22">
        <v>3.0615418761982629</v>
      </c>
      <c r="PO30" s="22">
        <v>59.793367389999993</v>
      </c>
      <c r="PP30" s="22">
        <v>42.596904405597513</v>
      </c>
      <c r="PQ30" s="22">
        <v>41.941737960933999</v>
      </c>
      <c r="PR30" s="22">
        <v>15.756907229985732</v>
      </c>
      <c r="PS30" s="22">
        <v>13.611811699187095</v>
      </c>
      <c r="PT30" s="22">
        <v>59.793367389999993</v>
      </c>
      <c r="PU30" s="22">
        <v>46.539955952705292</v>
      </c>
      <c r="PV30" s="22">
        <v>46.065359139587308</v>
      </c>
      <c r="PW30" s="22">
        <v>23.589047711020761</v>
      </c>
      <c r="PX30" s="22">
        <v>21.946802869240198</v>
      </c>
      <c r="PY30" s="22">
        <v>59.793367389999993</v>
      </c>
      <c r="PZ30" s="22">
        <v>49.528302152255684</v>
      </c>
      <c r="QA30" s="22">
        <v>49.179802169871358</v>
      </c>
      <c r="QB30" s="22">
        <v>31.212312290576353</v>
      </c>
      <c r="QC30" s="22">
        <v>29.976923233086996</v>
      </c>
      <c r="QD30" s="22">
        <v>59.793367389999993</v>
      </c>
      <c r="QE30" s="22">
        <v>52.47503497057663</v>
      </c>
      <c r="QF30" s="22">
        <v>51.911631953055121</v>
      </c>
      <c r="QG30" s="22">
        <v>38.013370261672186</v>
      </c>
      <c r="QH30" s="22">
        <v>37.213984256464926</v>
      </c>
      <c r="QI30" s="22">
        <v>59.793367389999993</v>
      </c>
      <c r="QJ30" s="22">
        <v>54.614026950627547</v>
      </c>
      <c r="QK30" s="22">
        <v>54.209545580993776</v>
      </c>
      <c r="QL30" s="22">
        <v>43.739448991414775</v>
      </c>
      <c r="QM30" s="22">
        <v>43.201856986275786</v>
      </c>
      <c r="QN30" s="22">
        <v>59.793367389999993</v>
      </c>
      <c r="QO30" s="22">
        <v>56.545439421441912</v>
      </c>
      <c r="QP30" s="22">
        <v>56.267343723207148</v>
      </c>
      <c r="QQ30" s="22">
        <v>47.836868815285143</v>
      </c>
      <c r="QR30" s="22">
        <v>47.481244003430831</v>
      </c>
      <c r="QS30" s="22">
        <v>59.793367389999993</v>
      </c>
      <c r="QT30" s="22">
        <v>58.060078799508489</v>
      </c>
      <c r="QU30" s="22">
        <v>57.866578032805506</v>
      </c>
      <c r="QV30" s="22">
        <v>51.536375281258479</v>
      </c>
      <c r="QW30" s="22">
        <v>51.326153630173522</v>
      </c>
      <c r="QX30" s="22">
        <v>59.793367389999993</v>
      </c>
      <c r="QY30" s="22">
        <v>59.433273659540347</v>
      </c>
      <c r="QZ30" s="22">
        <v>59.301277729889073</v>
      </c>
      <c r="RA30" s="22">
        <v>54.329733086157958</v>
      </c>
      <c r="RB30" s="22">
        <v>54.215026949593458</v>
      </c>
      <c r="RC30" s="22">
        <v>59.793367389999993</v>
      </c>
      <c r="RD30" s="22">
        <v>60.38245837375063</v>
      </c>
      <c r="RE30" s="22">
        <v>60.413771883410888</v>
      </c>
      <c r="RF30" s="22">
        <v>58.53818089664</v>
      </c>
      <c r="RG30" s="22">
        <v>58.526330983836097</v>
      </c>
      <c r="RH30" s="22">
        <v>59.793367389999993</v>
      </c>
      <c r="RI30" s="22">
        <v>60.384611386468478</v>
      </c>
      <c r="RJ30" s="22">
        <v>60.416321199169325</v>
      </c>
      <c r="RK30" s="22">
        <v>59.714339782677804</v>
      </c>
      <c r="RL30" s="22">
        <v>59.787558381515581</v>
      </c>
      <c r="RM30" s="22">
        <v>59.793367389999993</v>
      </c>
      <c r="RN30" s="22">
        <v>60.388412497765366</v>
      </c>
      <c r="RO30" s="22">
        <v>60.415614497463181</v>
      </c>
      <c r="RP30" s="22">
        <v>59.717210681017697</v>
      </c>
      <c r="RQ30" s="22">
        <v>59.789281484850029</v>
      </c>
      <c r="RR30" s="22">
        <v>59.793367389999993</v>
      </c>
      <c r="RS30" s="22">
        <v>55.19199261077997</v>
      </c>
      <c r="RT30" s="22">
        <v>55.300679006088956</v>
      </c>
      <c r="RU30" s="22">
        <v>46.615675201829106</v>
      </c>
      <c r="RV30" s="22">
        <v>46.860345920996167</v>
      </c>
      <c r="RW30" s="22">
        <v>59.793367389999993</v>
      </c>
      <c r="RX30" s="22">
        <v>56.314320701109708</v>
      </c>
      <c r="RY30" s="22">
        <v>56.407544302494955</v>
      </c>
      <c r="RZ30" s="22">
        <v>48.166406835391108</v>
      </c>
      <c r="SA30" s="22">
        <v>48.438434776499044</v>
      </c>
      <c r="SB30" s="22">
        <v>59.793367389999993</v>
      </c>
      <c r="SC30" s="22">
        <v>57.616193130316034</v>
      </c>
      <c r="SD30" s="22">
        <v>57.754478229991911</v>
      </c>
      <c r="SE30" s="22">
        <v>50.083084474126174</v>
      </c>
      <c r="SF30" s="22">
        <v>50.124982147904632</v>
      </c>
      <c r="SG30" s="22">
        <v>59.793367389999993</v>
      </c>
      <c r="SH30" s="22">
        <v>58.91658200538857</v>
      </c>
      <c r="SI30" s="22">
        <v>59.058203111594047</v>
      </c>
      <c r="SJ30" s="22">
        <v>51.755658214729579</v>
      </c>
      <c r="SK30" s="22">
        <v>51.849358796576119</v>
      </c>
      <c r="SL30" s="22">
        <v>59.793367389999993</v>
      </c>
      <c r="SM30" s="22">
        <v>60.328237828836521</v>
      </c>
      <c r="SN30" s="22">
        <v>60.456694474839942</v>
      </c>
      <c r="SO30" s="22">
        <v>53.425743548612338</v>
      </c>
      <c r="SP30" s="22">
        <v>53.561450727131593</v>
      </c>
      <c r="SQ30" s="22">
        <v>59.793367389999993</v>
      </c>
      <c r="SR30" s="22">
        <v>61.951266908427328</v>
      </c>
      <c r="SS30" s="22">
        <v>62.05524304330406</v>
      </c>
      <c r="ST30" s="22">
        <v>55.064583520785725</v>
      </c>
      <c r="SU30" s="22">
        <v>55.225424564668806</v>
      </c>
      <c r="SV30" s="22">
        <v>59.793367389999993</v>
      </c>
      <c r="SW30" s="22">
        <v>63.185815756554867</v>
      </c>
      <c r="SX30" s="22">
        <v>63.452564425955664</v>
      </c>
      <c r="SY30" s="22">
        <v>56.800623007267902</v>
      </c>
      <c r="SZ30" s="22">
        <v>56.976308849494515</v>
      </c>
      <c r="TA30" s="22">
        <v>59.793367389999993</v>
      </c>
      <c r="TB30" s="22">
        <v>63.19845868010804</v>
      </c>
      <c r="TC30" s="22">
        <v>63.454062841368255</v>
      </c>
      <c r="TD30" s="22">
        <v>58.577396432453078</v>
      </c>
      <c r="TE30" s="22">
        <v>58.752965631260857</v>
      </c>
      <c r="TF30" s="22">
        <v>59.793367389999993</v>
      </c>
      <c r="TG30" s="22">
        <v>63.210974476519489</v>
      </c>
      <c r="TH30" s="22">
        <v>63.455537298697855</v>
      </c>
      <c r="TI30" s="22">
        <v>60.490480284400206</v>
      </c>
      <c r="TJ30" s="22">
        <v>60.647544831844264</v>
      </c>
      <c r="TK30" s="22">
        <v>59.793367389999993</v>
      </c>
      <c r="TL30" s="22">
        <v>63.135216825149151</v>
      </c>
      <c r="TM30" s="22">
        <v>63.458386752756738</v>
      </c>
      <c r="TN30" s="22">
        <v>61.286843813819139</v>
      </c>
      <c r="TO30" s="22">
        <v>61.621818659348094</v>
      </c>
      <c r="TP30" s="22">
        <v>59.793367389999993</v>
      </c>
      <c r="TQ30" s="22">
        <v>63.183513020976562</v>
      </c>
      <c r="TR30" s="22">
        <v>63.365833198029407</v>
      </c>
      <c r="TS30" s="22">
        <v>61.341538494441743</v>
      </c>
      <c r="TT30" s="22">
        <v>61.624515423618114</v>
      </c>
      <c r="TU30" s="22">
        <v>59.793367389999993</v>
      </c>
      <c r="TV30" s="22">
        <v>63.230733019149028</v>
      </c>
      <c r="TW30" s="22">
        <v>63.36913155443478</v>
      </c>
      <c r="TX30" s="22">
        <v>61.394211239451607</v>
      </c>
      <c r="TY30" s="22">
        <v>61.62637751826697</v>
      </c>
      <c r="TZ30" s="22">
        <v>59.793367389999993</v>
      </c>
      <c r="UA30" s="22">
        <v>39.452271428688647</v>
      </c>
      <c r="UB30" s="22">
        <v>39.287809626596086</v>
      </c>
      <c r="UC30" s="22">
        <v>26.854288190170969</v>
      </c>
      <c r="UD30" s="22">
        <v>26.284622441196785</v>
      </c>
      <c r="UE30" s="22">
        <v>59.793367389999993</v>
      </c>
      <c r="UF30" s="22">
        <v>41.844753924265184</v>
      </c>
      <c r="UG30" s="22">
        <v>41.715242227535043</v>
      </c>
      <c r="UH30" s="22">
        <v>30.063237179805004</v>
      </c>
      <c r="UI30" s="22">
        <v>29.614384959926028</v>
      </c>
      <c r="UJ30" s="22">
        <v>59.793367389999993</v>
      </c>
      <c r="UK30" s="22">
        <v>43.909251497524075</v>
      </c>
      <c r="UL30" s="22">
        <v>43.862967955797743</v>
      </c>
      <c r="UM30" s="22">
        <v>32.93147871261948</v>
      </c>
      <c r="UN30" s="22">
        <v>33.282009619934634</v>
      </c>
      <c r="UO30" s="22">
        <v>59.793367389999993</v>
      </c>
      <c r="UP30" s="22">
        <v>45.76670044027513</v>
      </c>
      <c r="UQ30" s="22">
        <v>45.755754298408924</v>
      </c>
      <c r="UR30" s="22">
        <v>36.091385029182597</v>
      </c>
      <c r="US30" s="22">
        <v>35.83924521529665</v>
      </c>
      <c r="UT30" s="22">
        <v>59.793367389999993</v>
      </c>
      <c r="UU30" s="22">
        <v>48.040078327204647</v>
      </c>
      <c r="UV30" s="22">
        <v>48.070132002270817</v>
      </c>
      <c r="UW30" s="22">
        <v>38.853287456022855</v>
      </c>
      <c r="UX30" s="22">
        <v>38.680790860361419</v>
      </c>
      <c r="UY30" s="22">
        <v>59.793367389999993</v>
      </c>
      <c r="UZ30" s="22">
        <v>50.265599487220136</v>
      </c>
      <c r="VA30" s="22">
        <v>50.05191773453344</v>
      </c>
      <c r="VB30" s="22">
        <v>41.727913248971632</v>
      </c>
      <c r="VC30" s="22">
        <v>41.621858875322999</v>
      </c>
      <c r="VD30" s="22">
        <v>59.793367389999993</v>
      </c>
      <c r="VE30" s="22">
        <v>52.157006091048274</v>
      </c>
      <c r="VF30" s="22">
        <v>52.237805210306739</v>
      </c>
      <c r="VG30" s="22">
        <v>44.592415370297395</v>
      </c>
      <c r="VH30" s="22">
        <v>44.559392149695952</v>
      </c>
      <c r="VI30" s="22">
        <v>59.793367389999993</v>
      </c>
      <c r="VJ30" s="22">
        <v>54.182052086329485</v>
      </c>
      <c r="VK30" s="22">
        <v>54.273942362073612</v>
      </c>
      <c r="VL30" s="22">
        <v>47.343863794114064</v>
      </c>
      <c r="VM30" s="22">
        <v>47.362061488906527</v>
      </c>
      <c r="VN30" s="22">
        <v>59.793367389999993</v>
      </c>
      <c r="VO30" s="22">
        <v>56.229202768018588</v>
      </c>
      <c r="VP30" s="22">
        <v>56.322913480022123</v>
      </c>
      <c r="VQ30" s="22">
        <v>49.925572273630138</v>
      </c>
      <c r="VR30" s="22">
        <v>49.980023242126791</v>
      </c>
      <c r="VS30" s="22">
        <v>59.793367389999993</v>
      </c>
      <c r="VT30" s="22">
        <v>60.565776491364844</v>
      </c>
      <c r="VU30" s="22">
        <v>60.738189169150729</v>
      </c>
      <c r="VV30" s="22">
        <v>55.194500014646849</v>
      </c>
      <c r="VW30" s="22">
        <v>55.283591429539584</v>
      </c>
      <c r="VX30" s="22">
        <v>59.793367389999993</v>
      </c>
      <c r="VY30" s="22">
        <v>60.619930770060854</v>
      </c>
      <c r="VZ30" s="22">
        <v>60.739288803173004</v>
      </c>
      <c r="WA30" s="22">
        <v>59.634413522122308</v>
      </c>
      <c r="WB30" s="22">
        <v>59.791408385110934</v>
      </c>
      <c r="WC30" s="22">
        <v>59.793367389999993</v>
      </c>
      <c r="WD30" s="22">
        <v>60.672629099149574</v>
      </c>
      <c r="WE30" s="22">
        <v>60.741891858060356</v>
      </c>
      <c r="WF30" s="22">
        <v>59.690555977668247</v>
      </c>
      <c r="WG30" s="22">
        <v>59.791356562135235</v>
      </c>
      <c r="WH30" s="22">
        <v>59.793367389999993</v>
      </c>
      <c r="WI30" s="22">
        <v>55.130683403951998</v>
      </c>
      <c r="WJ30" s="22">
        <v>55.38632283900084</v>
      </c>
      <c r="WK30" s="22">
        <v>46.795965618086015</v>
      </c>
      <c r="WL30" s="22">
        <v>47.145568116394259</v>
      </c>
      <c r="WM30" s="22">
        <v>59.793367389999993</v>
      </c>
      <c r="WN30" s="22">
        <v>56.350949753009154</v>
      </c>
      <c r="WO30" s="22">
        <v>56.629278727367868</v>
      </c>
      <c r="WP30" s="22">
        <v>48.677608748485589</v>
      </c>
      <c r="WQ30" s="22">
        <v>48.764357535364056</v>
      </c>
      <c r="WR30" s="22">
        <v>59.793367389999993</v>
      </c>
      <c r="WS30" s="22">
        <v>57.573124802141322</v>
      </c>
      <c r="WT30" s="22">
        <v>57.857069217976779</v>
      </c>
      <c r="WU30" s="22">
        <v>50.314200810816814</v>
      </c>
      <c r="WV30" s="22">
        <v>50.729468882673622</v>
      </c>
      <c r="WW30" s="22">
        <v>59.793367389999993</v>
      </c>
      <c r="WX30" s="22">
        <v>58.908273723000221</v>
      </c>
      <c r="WY30" s="22">
        <v>59.185838698091978</v>
      </c>
      <c r="WZ30" s="22">
        <v>51.971525916296983</v>
      </c>
      <c r="XA30" s="22">
        <v>52.402669762765839</v>
      </c>
      <c r="XB30" s="22">
        <v>59.793367389999993</v>
      </c>
      <c r="XC30" s="22">
        <v>60.228314588716479</v>
      </c>
      <c r="XD30" s="22">
        <v>60.484890238438702</v>
      </c>
      <c r="XE30" s="22">
        <v>53.604788949855312</v>
      </c>
      <c r="XF30" s="22">
        <v>54.042370331873862</v>
      </c>
      <c r="XG30" s="22">
        <v>59.793367389999993</v>
      </c>
      <c r="XH30" s="22">
        <v>61.758785612698453</v>
      </c>
      <c r="XI30" s="22">
        <v>61.877162283561972</v>
      </c>
      <c r="XJ30" s="22">
        <v>55.346591732729422</v>
      </c>
      <c r="XK30" s="22">
        <v>55.621599214585636</v>
      </c>
      <c r="XL30" s="22">
        <v>59.793367389999993</v>
      </c>
      <c r="XM30" s="22">
        <v>62.463523165826032</v>
      </c>
      <c r="XN30" s="22">
        <v>62.835346883219806</v>
      </c>
      <c r="XO30" s="22">
        <v>56.978470995608646</v>
      </c>
      <c r="XP30" s="22">
        <v>57.261901076807533</v>
      </c>
      <c r="XQ30" s="22">
        <v>59.793367389999993</v>
      </c>
      <c r="XR30" s="22">
        <v>62.481471154182238</v>
      </c>
      <c r="XS30" s="22">
        <v>62.837920984098339</v>
      </c>
      <c r="XT30" s="22">
        <v>58.640406905349174</v>
      </c>
      <c r="XU30" s="22">
        <v>58.913460641867076</v>
      </c>
      <c r="XV30" s="22">
        <v>59.793367389999993</v>
      </c>
      <c r="XW30" s="22">
        <v>62.402453578353075</v>
      </c>
      <c r="XX30" s="22">
        <v>62.840129081694222</v>
      </c>
      <c r="XY30" s="22">
        <v>60.538605210342702</v>
      </c>
      <c r="XZ30" s="22">
        <v>60.781328115878502</v>
      </c>
      <c r="YA30" s="22">
        <v>59.793367389999993</v>
      </c>
      <c r="YB30" s="22">
        <v>62.437940107792592</v>
      </c>
      <c r="YC30" s="22">
        <v>62.752175627746126</v>
      </c>
      <c r="YD30" s="22">
        <v>60.887828528009798</v>
      </c>
      <c r="YE30" s="22">
        <v>61.292645684155488</v>
      </c>
      <c r="YF30" s="22">
        <v>59.793367389999993</v>
      </c>
      <c r="YG30" s="22">
        <v>62.505843659451706</v>
      </c>
      <c r="YH30" s="22">
        <v>62.759382773021407</v>
      </c>
      <c r="YI30" s="22">
        <v>60.961623353126953</v>
      </c>
      <c r="YJ30" s="22">
        <v>61.29610162287188</v>
      </c>
      <c r="YK30" s="22">
        <v>59.793367389999993</v>
      </c>
      <c r="YL30" s="22">
        <v>62.571186708857866</v>
      </c>
      <c r="YM30" s="22">
        <v>62.763987821725188</v>
      </c>
      <c r="YN30" s="22">
        <v>61.033093414973905</v>
      </c>
      <c r="YO30" s="22">
        <v>61.299239040785096</v>
      </c>
      <c r="YP30" s="22">
        <v>59.793367389999993</v>
      </c>
      <c r="YQ30" s="22">
        <v>39.301179350537424</v>
      </c>
      <c r="YR30" s="22">
        <v>39.173452727604662</v>
      </c>
      <c r="YS30" s="22">
        <v>25.133248248266483</v>
      </c>
      <c r="YT30" s="22">
        <v>24.44300500502484</v>
      </c>
      <c r="YU30" s="22">
        <v>59.793367389999993</v>
      </c>
      <c r="YV30" s="22">
        <v>41.854345639985752</v>
      </c>
      <c r="YW30" s="22">
        <v>41.8110466170546</v>
      </c>
      <c r="YX30" s="22">
        <v>28.861113819149196</v>
      </c>
      <c r="YY30" s="22">
        <v>28.333293687552857</v>
      </c>
      <c r="YZ30" s="22">
        <v>59.793367389999993</v>
      </c>
      <c r="ZA30" s="22">
        <v>44.074627729600692</v>
      </c>
      <c r="ZB30" s="22">
        <v>44.0904880735376</v>
      </c>
      <c r="ZC30" s="22">
        <v>32.140035639909009</v>
      </c>
      <c r="ZD30" s="22">
        <v>31.744785634357729</v>
      </c>
      <c r="ZE30" s="22">
        <v>59.793367389999993</v>
      </c>
      <c r="ZF30" s="22">
        <v>46.375259885775307</v>
      </c>
      <c r="ZG30" s="22">
        <v>46.446124445034542</v>
      </c>
      <c r="ZH30" s="22">
        <v>35.69312290759693</v>
      </c>
      <c r="ZI30" s="22">
        <v>35.431902234455791</v>
      </c>
      <c r="ZJ30" s="22">
        <v>59.793367389999993</v>
      </c>
      <c r="ZK30" s="22">
        <v>48.655006111223351</v>
      </c>
      <c r="ZL30" s="22">
        <v>48.460855897015129</v>
      </c>
      <c r="ZM30" s="22">
        <v>38.740543419391592</v>
      </c>
      <c r="ZN30" s="22">
        <v>39.160201563772752</v>
      </c>
      <c r="ZO30" s="22">
        <v>59.793367389999993</v>
      </c>
      <c r="ZP30" s="22">
        <v>50.588316224378197</v>
      </c>
      <c r="ZQ30" s="22">
        <v>50.731824416267578</v>
      </c>
      <c r="ZR30" s="22">
        <v>42.32447647828473</v>
      </c>
      <c r="ZS30" s="22">
        <v>42.275075218310697</v>
      </c>
      <c r="ZT30" s="22">
        <v>59.793367389999993</v>
      </c>
      <c r="ZU30" s="22">
        <v>52.680204904507043</v>
      </c>
      <c r="ZV30" s="22">
        <v>52.637350276593935</v>
      </c>
      <c r="ZW30" s="22">
        <v>45.274834775108722</v>
      </c>
      <c r="ZX30" s="22">
        <v>44.900868158959355</v>
      </c>
      <c r="ZY30" s="22">
        <v>59.793367389999993</v>
      </c>
      <c r="ZZ30" s="22">
        <v>54.615629512785638</v>
      </c>
      <c r="AAA30" s="22">
        <v>54.789270990363875</v>
      </c>
      <c r="AAB30" s="22">
        <v>48.052580539903452</v>
      </c>
      <c r="AAC30" s="22">
        <v>47.807608654578111</v>
      </c>
      <c r="AAD30" s="22">
        <v>59.793367389999993</v>
      </c>
      <c r="AAE30" s="22">
        <v>56.694338884685905</v>
      </c>
      <c r="AAF30" s="22">
        <v>56.716354863465241</v>
      </c>
      <c r="AAG30" s="22">
        <v>50.604442373706682</v>
      </c>
      <c r="AAH30" s="22">
        <v>50.72257777961498</v>
      </c>
      <c r="AAI30" s="22">
        <v>59.793367389999993</v>
      </c>
      <c r="AAJ30" s="22">
        <v>60.285520625666699</v>
      </c>
      <c r="AAK30" s="22">
        <v>60.513930971245017</v>
      </c>
      <c r="AAL30" s="22">
        <v>55.663315221772152</v>
      </c>
      <c r="AAM30" s="22">
        <v>55.809876837548778</v>
      </c>
      <c r="AAN30" s="22">
        <v>59.793367389999993</v>
      </c>
      <c r="AAO30" s="22">
        <v>60.357994288999386</v>
      </c>
      <c r="AAP30" s="22">
        <v>60.518797960235183</v>
      </c>
      <c r="AAQ30" s="22">
        <v>59.607599863198736</v>
      </c>
      <c r="AAR30" s="22">
        <v>59.787572140460604</v>
      </c>
      <c r="AAS30" s="22">
        <v>59.793367389999993</v>
      </c>
      <c r="AAT30" s="22">
        <v>60.430161943432189</v>
      </c>
      <c r="AAU30" s="22">
        <v>60.518198543584774</v>
      </c>
      <c r="AAV30" s="22">
        <v>59.681706946028243</v>
      </c>
      <c r="AAW30" s="22">
        <v>59.791989060202376</v>
      </c>
      <c r="AAX30" s="22">
        <v>59.793367389999993</v>
      </c>
      <c r="AAY30" s="22">
        <v>59.133962597888406</v>
      </c>
      <c r="AAZ30" s="22">
        <v>59.652710780413777</v>
      </c>
      <c r="ABA30" s="22">
        <v>59.189906414338701</v>
      </c>
      <c r="ABB30" s="22">
        <v>59.763140800106669</v>
      </c>
      <c r="ABC30" s="22">
        <v>59.793367389999993</v>
      </c>
      <c r="ABD30" s="22">
        <v>59.131995980931912</v>
      </c>
      <c r="ABE30" s="22">
        <v>59.647537797048912</v>
      </c>
      <c r="ABF30" s="22">
        <v>59.187988969622161</v>
      </c>
      <c r="ABG30" s="22">
        <v>59.753219276993356</v>
      </c>
      <c r="ABH30" s="22">
        <v>59.793367389999993</v>
      </c>
      <c r="ABI30" s="22">
        <v>59.132666371068616</v>
      </c>
      <c r="ABJ30" s="22">
        <v>59.64025897320532</v>
      </c>
      <c r="ABK30" s="22">
        <v>59.18839791042538</v>
      </c>
      <c r="ABL30" s="22">
        <v>59.744719831481753</v>
      </c>
      <c r="ABM30" s="22">
        <v>59.793367389999993</v>
      </c>
      <c r="ABN30" s="22">
        <v>59.135898446043321</v>
      </c>
      <c r="ABO30" s="22">
        <v>59.634725413386889</v>
      </c>
      <c r="ABP30" s="22">
        <v>59.191048097128032</v>
      </c>
      <c r="ABQ30" s="22">
        <v>59.737560571598749</v>
      </c>
      <c r="ABR30" s="22">
        <v>59.793367389999993</v>
      </c>
      <c r="ABS30" s="22">
        <v>59.140428283099958</v>
      </c>
      <c r="ABT30" s="22">
        <v>59.630711666605308</v>
      </c>
      <c r="ABU30" s="22">
        <v>59.196417210961975</v>
      </c>
      <c r="ABV30" s="22">
        <v>59.729983678579551</v>
      </c>
      <c r="ABW30" s="22">
        <v>59.793367389999993</v>
      </c>
      <c r="ABX30" s="22">
        <v>59.147669686059757</v>
      </c>
      <c r="ABY30" s="22">
        <v>59.62500315173817</v>
      </c>
      <c r="ABZ30" s="22">
        <v>59.202144160376911</v>
      </c>
      <c r="ACA30" s="22">
        <v>59.723753054988585</v>
      </c>
      <c r="ACB30" s="22">
        <v>59.793367389999993</v>
      </c>
      <c r="ACC30" s="22">
        <v>59.155275290710016</v>
      </c>
      <c r="ACD30" s="22">
        <v>59.624136551971681</v>
      </c>
      <c r="ACE30" s="22">
        <v>59.210912148447186</v>
      </c>
      <c r="ACF30" s="22">
        <v>59.718914900004066</v>
      </c>
      <c r="ACG30" s="22">
        <v>59.793367389999993</v>
      </c>
      <c r="ACH30" s="22">
        <v>59.166970831702862</v>
      </c>
      <c r="ACI30" s="22">
        <v>59.621567027949354</v>
      </c>
      <c r="ACJ30" s="22">
        <v>59.220692980762088</v>
      </c>
      <c r="ACK30" s="22">
        <v>59.715326098862427</v>
      </c>
      <c r="ACL30" s="22">
        <v>59.793367389999993</v>
      </c>
      <c r="ACM30" s="22">
        <v>59.179106111128334</v>
      </c>
      <c r="ACN30" s="22">
        <v>59.620321481534681</v>
      </c>
      <c r="ACO30" s="22">
        <v>59.231822461429914</v>
      </c>
      <c r="ACP30" s="22">
        <v>59.713144260480135</v>
      </c>
      <c r="ACQ30" s="22">
        <v>59.793367389999993</v>
      </c>
      <c r="ACR30" s="22">
        <v>59.206056347595066</v>
      </c>
      <c r="ACS30" s="22">
        <v>59.622457175469293</v>
      </c>
      <c r="ACT30" s="22">
        <v>59.258756490859376</v>
      </c>
      <c r="ACU30" s="22">
        <v>59.711776481136361</v>
      </c>
      <c r="ACV30" s="22">
        <v>59.793367389999993</v>
      </c>
      <c r="ACW30" s="22">
        <v>59.276272876095668</v>
      </c>
      <c r="ACX30" s="22">
        <v>59.632573929002398</v>
      </c>
      <c r="ACY30" s="22">
        <v>59.328068020989015</v>
      </c>
      <c r="ACZ30" s="22">
        <v>59.720421246156853</v>
      </c>
      <c r="ADA30" s="22">
        <v>59.793367389999993</v>
      </c>
      <c r="ADB30" s="22">
        <v>59.361213826426912</v>
      </c>
      <c r="ADC30" s="22">
        <v>59.65644798039866</v>
      </c>
      <c r="ADD30" s="22">
        <v>59.406946949176032</v>
      </c>
      <c r="ADE30" s="22">
        <v>59.723783514091544</v>
      </c>
      <c r="ADF30" s="22">
        <v>59.793367389999993</v>
      </c>
      <c r="ADG30" s="22">
        <v>59.438321055196212</v>
      </c>
      <c r="ADH30" s="22">
        <v>59.809120816512433</v>
      </c>
      <c r="ADI30" s="22">
        <v>59.446424096602996</v>
      </c>
      <c r="ADJ30" s="22">
        <v>59.852653491549042</v>
      </c>
      <c r="ADK30" s="22">
        <v>59.793367389999993</v>
      </c>
      <c r="ADL30" s="22">
        <v>59.424061819097574</v>
      </c>
      <c r="ADM30" s="22">
        <v>59.799810215822774</v>
      </c>
      <c r="ADN30" s="22">
        <v>59.447572886116198</v>
      </c>
      <c r="ADO30" s="22">
        <v>59.842428964317413</v>
      </c>
      <c r="ADP30" s="22">
        <v>59.793367389999993</v>
      </c>
      <c r="ADQ30" s="22">
        <v>59.426989531798966</v>
      </c>
      <c r="ADR30" s="22">
        <v>59.790553353374285</v>
      </c>
      <c r="ADS30" s="22">
        <v>59.450753416343261</v>
      </c>
      <c r="ADT30" s="22">
        <v>59.831465086156548</v>
      </c>
      <c r="ADU30" s="22">
        <v>59.793367389999993</v>
      </c>
      <c r="ADV30" s="22">
        <v>59.432417690453299</v>
      </c>
      <c r="ADW30" s="22">
        <v>59.781279562018547</v>
      </c>
      <c r="ADX30" s="22">
        <v>59.455204610678472</v>
      </c>
      <c r="ADY30" s="22">
        <v>59.822639738004263</v>
      </c>
      <c r="ADZ30" s="22">
        <v>59.793367389999993</v>
      </c>
      <c r="AEA30" s="22">
        <v>59.439051759979463</v>
      </c>
      <c r="AEB30" s="22">
        <v>59.773575226488369</v>
      </c>
      <c r="AEC30" s="22">
        <v>59.461435578240433</v>
      </c>
      <c r="AED30" s="22">
        <v>59.814401479196839</v>
      </c>
      <c r="AEE30" s="22">
        <v>59.793367389999993</v>
      </c>
      <c r="AEF30" s="22">
        <v>59.447137293663957</v>
      </c>
      <c r="AEG30" s="22">
        <v>59.768399251954683</v>
      </c>
      <c r="AEH30" s="22">
        <v>59.470497934914512</v>
      </c>
      <c r="AEI30" s="22">
        <v>59.807520455454011</v>
      </c>
      <c r="AEJ30" s="22">
        <v>59.793367389999993</v>
      </c>
      <c r="AEK30" s="22">
        <v>59.457569837047551</v>
      </c>
      <c r="AEL30" s="22">
        <v>59.763380418158874</v>
      </c>
      <c r="AEM30" s="22">
        <v>59.47999649844958</v>
      </c>
      <c r="AEN30" s="22">
        <v>59.801768017320555</v>
      </c>
      <c r="AEO30" s="22">
        <v>59.793367389999993</v>
      </c>
      <c r="AEP30" s="22">
        <v>59.469231185300991</v>
      </c>
      <c r="AEQ30" s="22">
        <v>59.758521731934884</v>
      </c>
      <c r="AER30" s="22">
        <v>59.491198451786786</v>
      </c>
      <c r="AES30" s="22">
        <v>59.796931652207995</v>
      </c>
      <c r="AET30" s="22">
        <v>59.793367389999993</v>
      </c>
      <c r="AEU30" s="22">
        <v>59.482300008985966</v>
      </c>
      <c r="AEV30" s="22">
        <v>59.755922533546482</v>
      </c>
      <c r="AEW30" s="22">
        <v>59.504311387717138</v>
      </c>
      <c r="AEX30" s="22">
        <v>59.793704523198812</v>
      </c>
      <c r="AEY30" s="22">
        <v>59.793367389999993</v>
      </c>
      <c r="AEZ30" s="22">
        <v>59.512630181643168</v>
      </c>
      <c r="AFA30" s="22">
        <v>59.753620160306085</v>
      </c>
      <c r="AFB30" s="22">
        <v>59.53368167811405</v>
      </c>
      <c r="AFC30" s="22">
        <v>59.789807723939695</v>
      </c>
      <c r="AFD30" s="22">
        <v>59.793367389999993</v>
      </c>
      <c r="AFE30" s="22">
        <v>59.584564715502154</v>
      </c>
      <c r="AFF30" s="22">
        <v>59.757376417095301</v>
      </c>
      <c r="AFG30" s="22">
        <v>59.607220211445309</v>
      </c>
      <c r="AFH30" s="22">
        <v>59.791061924391492</v>
      </c>
      <c r="AFI30" s="22">
        <v>59.793367389999993</v>
      </c>
      <c r="AFJ30" s="22">
        <v>59.659196817762094</v>
      </c>
      <c r="AFK30" s="22">
        <v>59.760352935705939</v>
      </c>
      <c r="AFL30" s="22">
        <v>59.681809375258254</v>
      </c>
      <c r="AFM30" s="22">
        <v>59.791447762264553</v>
      </c>
    </row>
    <row r="31" spans="1:845">
      <c r="A31" s="23" t="s">
        <v>53</v>
      </c>
      <c r="B31" s="23">
        <f>Sectors!$B12</f>
        <v>0.39101505882574561</v>
      </c>
      <c r="C31" s="23">
        <f>Sectors!$Z12</f>
        <v>0.3289867028089799</v>
      </c>
      <c r="D31" s="23">
        <f>Sectors!$AS12</f>
        <v>0.31095634382056564</v>
      </c>
      <c r="F31" s="23">
        <v>0.39101505882574561</v>
      </c>
      <c r="G31" s="23">
        <v>0.32897937528801896</v>
      </c>
      <c r="H31" s="23">
        <v>0.31099041519385029</v>
      </c>
      <c r="I31" s="23">
        <v>0.33895344116344628</v>
      </c>
      <c r="J31" s="23">
        <v>0.32400836014847256</v>
      </c>
      <c r="K31" s="23">
        <v>0.39101505882574561</v>
      </c>
      <c r="L31" s="23">
        <v>0.3282912702531392</v>
      </c>
      <c r="M31" s="23">
        <v>0.31012664225688613</v>
      </c>
      <c r="N31" s="23">
        <v>0.33816863678494213</v>
      </c>
      <c r="O31" s="23">
        <v>0.32252801369958517</v>
      </c>
      <c r="P31" s="23">
        <v>0.39101505882574561</v>
      </c>
      <c r="Q31" s="23">
        <v>0.32791350382420276</v>
      </c>
      <c r="R31" s="23">
        <v>0.30958406094086721</v>
      </c>
      <c r="S31" s="23">
        <v>0.33784258940680734</v>
      </c>
      <c r="T31" s="23">
        <v>0.32204484193370703</v>
      </c>
      <c r="U31" s="23">
        <v>0.39101505882574561</v>
      </c>
      <c r="V31" s="23">
        <v>0.32820355003896895</v>
      </c>
      <c r="W31" s="23">
        <v>0.30988869744109832</v>
      </c>
      <c r="X31" s="23">
        <v>0.33769684450337767</v>
      </c>
      <c r="Y31" s="23">
        <v>0.32172811895191195</v>
      </c>
      <c r="Z31" s="23">
        <v>0.39101505882574561</v>
      </c>
      <c r="AA31" s="23">
        <v>0.32839492881218352</v>
      </c>
      <c r="AB31" s="23">
        <v>0.31007681866313541</v>
      </c>
      <c r="AC31" s="23">
        <v>0.33779751403367647</v>
      </c>
      <c r="AD31" s="23">
        <v>0.32178637842095448</v>
      </c>
      <c r="AE31" s="23">
        <v>0.39101505882574561</v>
      </c>
      <c r="AF31" s="23">
        <v>0.32915835908325508</v>
      </c>
      <c r="AG31" s="23">
        <v>0.31099994381069568</v>
      </c>
      <c r="AH31" s="23">
        <v>0.33819713659811729</v>
      </c>
      <c r="AI31" s="23">
        <v>0.32201027893518047</v>
      </c>
      <c r="AJ31" s="23">
        <v>0.39101505882574561</v>
      </c>
      <c r="AK31" s="23">
        <v>0.33162399319658464</v>
      </c>
      <c r="AL31" s="23">
        <v>0.31364811093549982</v>
      </c>
      <c r="AM31" s="23">
        <v>0.33879389984666752</v>
      </c>
      <c r="AN31" s="23">
        <v>0.32293235738535275</v>
      </c>
      <c r="AO31" s="23">
        <v>0.39101505882574561</v>
      </c>
      <c r="AP31" s="23">
        <v>0.33541025999452412</v>
      </c>
      <c r="AQ31" s="23">
        <v>0.31846017809217075</v>
      </c>
      <c r="AR31" s="23">
        <v>0.33968430265885258</v>
      </c>
      <c r="AS31" s="23">
        <v>0.32429848303998399</v>
      </c>
      <c r="AT31" s="23">
        <v>0.39101505882574561</v>
      </c>
      <c r="AU31" s="23">
        <v>0.33921141478302119</v>
      </c>
      <c r="AV31" s="23">
        <v>0.32313078938533546</v>
      </c>
      <c r="AW31" s="23">
        <v>0.34083579372858236</v>
      </c>
      <c r="AX31" s="23">
        <v>0.32571613016493994</v>
      </c>
      <c r="AY31" s="23">
        <v>0.39101505882574561</v>
      </c>
      <c r="AZ31" s="23">
        <v>0.34686778068398549</v>
      </c>
      <c r="BA31" s="23">
        <v>0.33295316187472807</v>
      </c>
      <c r="BB31" s="23">
        <v>0.34826046172655717</v>
      </c>
      <c r="BC31" s="23">
        <v>0.33473561250078221</v>
      </c>
      <c r="BD31" s="23">
        <v>0.39101505882574561</v>
      </c>
      <c r="BE31" s="23">
        <v>0.36243944780334758</v>
      </c>
      <c r="BF31" s="23">
        <v>0.35315971250860095</v>
      </c>
      <c r="BG31" s="23">
        <v>0.36381117591005074</v>
      </c>
      <c r="BH31" s="23">
        <v>0.35494576678582057</v>
      </c>
      <c r="BI31" s="23">
        <v>0.39101505882574561</v>
      </c>
      <c r="BJ31" s="23">
        <v>0.37845715785842449</v>
      </c>
      <c r="BK31" s="23">
        <v>0.37426239939987721</v>
      </c>
      <c r="BL31" s="23">
        <v>0.37983940852830345</v>
      </c>
      <c r="BM31" s="23">
        <v>0.37608048087693613</v>
      </c>
      <c r="BN31" s="23">
        <v>0.39101505882574561</v>
      </c>
      <c r="BO31" s="23">
        <v>0.34635542867364177</v>
      </c>
      <c r="BP31" s="23">
        <v>0.33275741199999453</v>
      </c>
      <c r="BQ31" s="23">
        <v>0.35498263360704169</v>
      </c>
      <c r="BR31" s="23">
        <v>0.34446260764860653</v>
      </c>
      <c r="BS31" s="23">
        <v>0.39101505882574561</v>
      </c>
      <c r="BT31" s="23">
        <v>0.34503150057488496</v>
      </c>
      <c r="BU31" s="23">
        <v>0.33140616923468991</v>
      </c>
      <c r="BV31" s="23">
        <v>0.35377462049998654</v>
      </c>
      <c r="BW31" s="23">
        <v>0.34281617257475816</v>
      </c>
      <c r="BX31" s="23">
        <v>0.39101505882574561</v>
      </c>
      <c r="BY31" s="23">
        <v>0.34443483858385826</v>
      </c>
      <c r="BZ31" s="23">
        <v>0.33056532771273256</v>
      </c>
      <c r="CA31" s="23">
        <v>0.35290353566665478</v>
      </c>
      <c r="CB31" s="23">
        <v>0.34161359815013359</v>
      </c>
      <c r="CC31" s="23">
        <v>0.39101505882574561</v>
      </c>
      <c r="CD31" s="23">
        <v>0.34394092621429567</v>
      </c>
      <c r="CE31" s="23">
        <v>0.32996286803806546</v>
      </c>
      <c r="CF31" s="23">
        <v>0.3520281775837269</v>
      </c>
      <c r="CG31" s="23">
        <v>0.34039401846744277</v>
      </c>
      <c r="CH31" s="23">
        <v>0.39101505882574561</v>
      </c>
      <c r="CI31" s="23">
        <v>0.34387844878452339</v>
      </c>
      <c r="CJ31" s="23">
        <v>0.32972014394450622</v>
      </c>
      <c r="CK31" s="23">
        <v>0.35180254144884154</v>
      </c>
      <c r="CL31" s="23">
        <v>0.3397113213528391</v>
      </c>
      <c r="CM31" s="23">
        <v>0.39101505882574561</v>
      </c>
      <c r="CN31" s="23">
        <v>0.34401761554699356</v>
      </c>
      <c r="CO31" s="23">
        <v>0.32983687769500536</v>
      </c>
      <c r="CP31" s="23">
        <v>0.35143123441876711</v>
      </c>
      <c r="CQ31" s="23">
        <v>0.33917872407010619</v>
      </c>
      <c r="CR31" s="23">
        <v>0.39101505882574561</v>
      </c>
      <c r="CS31" s="23">
        <v>0.34446513847246363</v>
      </c>
      <c r="CT31" s="23">
        <v>0.3300705331526459</v>
      </c>
      <c r="CU31" s="23">
        <v>0.35129385915977407</v>
      </c>
      <c r="CV31" s="23">
        <v>0.3392019273653048</v>
      </c>
      <c r="CW31" s="23">
        <v>0.39101505882574561</v>
      </c>
      <c r="CX31" s="23">
        <v>0.34504059167830986</v>
      </c>
      <c r="CY31" s="23">
        <v>0.33084997032650831</v>
      </c>
      <c r="CZ31" s="23">
        <v>0.3517888961838101</v>
      </c>
      <c r="DA31" s="23">
        <v>0.33958456139704246</v>
      </c>
      <c r="DB31" s="23">
        <v>0.39101505882574561</v>
      </c>
      <c r="DC31" s="23">
        <v>0.34612495012428679</v>
      </c>
      <c r="DD31" s="23">
        <v>0.3322995814751063</v>
      </c>
      <c r="DE31" s="23">
        <v>0.35244126203913995</v>
      </c>
      <c r="DF31" s="23">
        <v>0.34034373727329631</v>
      </c>
      <c r="DG31" s="23">
        <v>0.39101505882574561</v>
      </c>
      <c r="DH31" s="23">
        <v>0.34947657979687452</v>
      </c>
      <c r="DI31" s="23">
        <v>0.336397944293019</v>
      </c>
      <c r="DJ31" s="23">
        <v>0.35429281245674543</v>
      </c>
      <c r="DK31" s="23">
        <v>0.3426640201864054</v>
      </c>
      <c r="DL31" s="23">
        <v>0.39101505882574561</v>
      </c>
      <c r="DM31" s="23">
        <v>0.36503560354962988</v>
      </c>
      <c r="DN31" s="23">
        <v>0.35664687985137783</v>
      </c>
      <c r="DO31" s="23">
        <v>0.36664980890283944</v>
      </c>
      <c r="DP31" s="23">
        <v>0.35866003254091394</v>
      </c>
      <c r="DQ31" s="23">
        <v>0.39101505882574561</v>
      </c>
      <c r="DR31" s="23">
        <v>0.38107123697194589</v>
      </c>
      <c r="DS31" s="23">
        <v>0.37775761129589414</v>
      </c>
      <c r="DT31" s="23">
        <v>0.38274878854130079</v>
      </c>
      <c r="DU31" s="23">
        <v>0.37992796721140931</v>
      </c>
      <c r="DV31" s="23">
        <v>0.39101505882574561</v>
      </c>
      <c r="DW31" s="23">
        <v>0.32344367355248244</v>
      </c>
      <c r="DX31" s="23">
        <v>0.30353632182599488</v>
      </c>
      <c r="DY31" s="23">
        <v>0.32312417970560497</v>
      </c>
      <c r="DZ31" s="23">
        <v>0.30309868179106164</v>
      </c>
      <c r="EA31" s="23">
        <v>0.39101505882574561</v>
      </c>
      <c r="EB31" s="23">
        <v>0.32441644663307395</v>
      </c>
      <c r="EC31" s="23">
        <v>0.30520410797432035</v>
      </c>
      <c r="ED31" s="23">
        <v>0.32477895536630252</v>
      </c>
      <c r="EE31" s="23">
        <v>0.30516734337477913</v>
      </c>
      <c r="EF31" s="23">
        <v>0.39101505882574561</v>
      </c>
      <c r="EG31" s="23">
        <v>0.32599069408477227</v>
      </c>
      <c r="EH31" s="23">
        <v>0.30671710210381831</v>
      </c>
      <c r="EI31" s="23">
        <v>0.32693845568427926</v>
      </c>
      <c r="EJ31" s="23">
        <v>0.30789175484653591</v>
      </c>
      <c r="EK31" s="23">
        <v>0.39101505882574561</v>
      </c>
      <c r="EL31" s="23">
        <v>0.32804506197203964</v>
      </c>
      <c r="EM31" s="23">
        <v>0.30929084878709845</v>
      </c>
      <c r="EN31" s="23">
        <v>0.328909240243977</v>
      </c>
      <c r="EO31" s="23">
        <v>0.31034736003233593</v>
      </c>
      <c r="EP31" s="23">
        <v>0.39101505882574561</v>
      </c>
      <c r="EQ31" s="23">
        <v>0.32995326826047855</v>
      </c>
      <c r="ER31" s="23">
        <v>0.31168763472539368</v>
      </c>
      <c r="ES31" s="23">
        <v>0.33132875230681724</v>
      </c>
      <c r="ET31" s="23">
        <v>0.31339629675638125</v>
      </c>
      <c r="EU31" s="23">
        <v>0.39101505882574561</v>
      </c>
      <c r="EV31" s="23">
        <v>0.33230258671446972</v>
      </c>
      <c r="EW31" s="23">
        <v>0.3143065154106352</v>
      </c>
      <c r="EX31" s="23">
        <v>0.33387094971268855</v>
      </c>
      <c r="EY31" s="23">
        <v>0.31660926635754288</v>
      </c>
      <c r="EZ31" s="23">
        <v>0.39101505882574561</v>
      </c>
      <c r="FA31" s="23">
        <v>0.33453985191961455</v>
      </c>
      <c r="FB31" s="23">
        <v>0.3174730405912935</v>
      </c>
      <c r="FC31" s="23">
        <v>0.33652643684688843</v>
      </c>
      <c r="FD31" s="23">
        <v>0.31968840081480659</v>
      </c>
      <c r="FE31" s="23">
        <v>0.39101505882574561</v>
      </c>
      <c r="FF31" s="23">
        <v>0.33714605004338294</v>
      </c>
      <c r="FG31" s="23">
        <v>0.32078126483031566</v>
      </c>
      <c r="FH31" s="23">
        <v>0.33931749856871973</v>
      </c>
      <c r="FI31" s="23">
        <v>0.32351231582893708</v>
      </c>
      <c r="FJ31" s="23">
        <v>0.39101505882574561</v>
      </c>
      <c r="FK31" s="23">
        <v>0.33988493267505854</v>
      </c>
      <c r="FL31" s="23">
        <v>0.32426231039111736</v>
      </c>
      <c r="FM31" s="23">
        <v>0.34221812971431692</v>
      </c>
      <c r="FN31" s="23">
        <v>0.32720675202796007</v>
      </c>
      <c r="FO31" s="23">
        <v>0.39101505882574561</v>
      </c>
      <c r="FP31" s="23">
        <v>0.34590078787053574</v>
      </c>
      <c r="FQ31" s="23">
        <v>0.33171229650895345</v>
      </c>
      <c r="FR31" s="23">
        <v>0.3485323843859861</v>
      </c>
      <c r="FS31" s="23">
        <v>0.33529558675468096</v>
      </c>
      <c r="FT31" s="23">
        <v>0.39101505882574561</v>
      </c>
      <c r="FU31" s="23">
        <v>0.35915011869451885</v>
      </c>
      <c r="FV31" s="23">
        <v>0.34901978216083812</v>
      </c>
      <c r="FW31" s="23">
        <v>0.36259486358675913</v>
      </c>
      <c r="FX31" s="23">
        <v>0.35334975503070526</v>
      </c>
      <c r="FY31" s="23">
        <v>0.39101505882574561</v>
      </c>
      <c r="FZ31" s="23">
        <v>0.37415803754487453</v>
      </c>
      <c r="GA31" s="23">
        <v>0.36857925790402163</v>
      </c>
      <c r="GB31" s="23">
        <v>0.37836233588285134</v>
      </c>
      <c r="GC31" s="23">
        <v>0.37411733592098423</v>
      </c>
      <c r="GD31" s="23">
        <v>0.39101505882574561</v>
      </c>
      <c r="GE31" s="23">
        <v>0.3233189083546848</v>
      </c>
      <c r="GF31" s="23">
        <v>0.30332848495508496</v>
      </c>
      <c r="GG31" s="23">
        <v>0.32360150629499995</v>
      </c>
      <c r="GH31" s="23">
        <v>0.30367020828927094</v>
      </c>
      <c r="GI31" s="23">
        <v>0.39101505882574561</v>
      </c>
      <c r="GJ31" s="23">
        <v>0.32510354194679913</v>
      </c>
      <c r="GK31" s="23">
        <v>0.30556153108469386</v>
      </c>
      <c r="GL31" s="23">
        <v>0.32582224950432148</v>
      </c>
      <c r="GM31" s="23">
        <v>0.30645286420189566</v>
      </c>
      <c r="GN31" s="23">
        <v>0.39101505882574561</v>
      </c>
      <c r="GO31" s="23">
        <v>0.32736073551391787</v>
      </c>
      <c r="GP31" s="23">
        <v>0.30839592696319118</v>
      </c>
      <c r="GQ31" s="23">
        <v>0.32787223298588447</v>
      </c>
      <c r="GR31" s="23">
        <v>0.30902420986023216</v>
      </c>
      <c r="GS31" s="23">
        <v>0.39101505882574561</v>
      </c>
      <c r="GT31" s="23">
        <v>0.32974378817768768</v>
      </c>
      <c r="GU31" s="23">
        <v>0.31139173281005023</v>
      </c>
      <c r="GV31" s="23">
        <v>0.33035730088861892</v>
      </c>
      <c r="GW31" s="23">
        <v>0.31215580790376357</v>
      </c>
      <c r="GX31" s="23">
        <v>0.39101505882574561</v>
      </c>
      <c r="GY31" s="23">
        <v>0.33224769140980315</v>
      </c>
      <c r="GZ31" s="23">
        <v>0.31421744759169651</v>
      </c>
      <c r="HA31" s="23">
        <v>0.33296306316388824</v>
      </c>
      <c r="HB31" s="23">
        <v>0.31544401757588186</v>
      </c>
      <c r="HC31" s="23">
        <v>0.39101505882574561</v>
      </c>
      <c r="HD31" s="23">
        <v>0.33487230689361064</v>
      </c>
      <c r="HE31" s="23">
        <v>0.31756040554043813</v>
      </c>
      <c r="HF31" s="23">
        <v>0.33592728338181616</v>
      </c>
      <c r="HG31" s="23">
        <v>0.31889197614380116</v>
      </c>
      <c r="HH31" s="23">
        <v>0.39101505882574561</v>
      </c>
      <c r="HI31" s="23">
        <v>0.33761531356689778</v>
      </c>
      <c r="HJ31" s="23">
        <v>0.32106276875110723</v>
      </c>
      <c r="HK31" s="23">
        <v>0.33875225435731321</v>
      </c>
      <c r="HL31" s="23">
        <v>0.32249994187357145</v>
      </c>
      <c r="HM31" s="23">
        <v>0.39101505882574561</v>
      </c>
      <c r="HN31" s="23">
        <v>0.34047715706493414</v>
      </c>
      <c r="HO31" s="23">
        <v>0.324994203904721</v>
      </c>
      <c r="HP31" s="23">
        <v>0.34169418645425798</v>
      </c>
      <c r="HQ31" s="23">
        <v>0.32653173414818204</v>
      </c>
      <c r="HR31" s="23">
        <v>0.39101505882574561</v>
      </c>
      <c r="HS31" s="23">
        <v>0.34365026641040325</v>
      </c>
      <c r="HT31" s="23">
        <v>0.32879623838029887</v>
      </c>
      <c r="HU31" s="23">
        <v>0.34494351352325098</v>
      </c>
      <c r="HV31" s="23">
        <v>0.33044111571177365</v>
      </c>
      <c r="HW31" s="23">
        <v>0.39101505882574561</v>
      </c>
      <c r="HX31" s="23">
        <v>0.35009324471426934</v>
      </c>
      <c r="HY31" s="23">
        <v>0.33709671969302069</v>
      </c>
      <c r="HZ31" s="23">
        <v>0.35153836898024493</v>
      </c>
      <c r="IA31" s="23">
        <v>0.3389551511781157</v>
      </c>
      <c r="IB31" s="23">
        <v>0.39101505882574561</v>
      </c>
      <c r="IC31" s="23">
        <v>0.36450700947451742</v>
      </c>
      <c r="ID31" s="23">
        <v>0.35585431567300146</v>
      </c>
      <c r="IE31" s="23">
        <v>0.36664981767309168</v>
      </c>
      <c r="IF31" s="23">
        <v>0.35866003847345623</v>
      </c>
      <c r="IG31" s="23">
        <v>0.39101505882574561</v>
      </c>
      <c r="IH31" s="23">
        <v>0.38053386869507072</v>
      </c>
      <c r="II31" s="23">
        <v>0.3770197282433827</v>
      </c>
      <c r="IJ31" s="23">
        <v>0.3827354272915342</v>
      </c>
      <c r="IK31" s="23">
        <v>0.37993288483689769</v>
      </c>
      <c r="IL31" s="23">
        <v>0.39101505882574561</v>
      </c>
      <c r="IM31" s="23">
        <v>0.33124626557097536</v>
      </c>
      <c r="IN31" s="23">
        <v>0.31380002717451833</v>
      </c>
      <c r="IO31" s="23">
        <v>0.33929363063956353</v>
      </c>
      <c r="IP31" s="23">
        <v>0.32412462197823561</v>
      </c>
      <c r="IQ31" s="23">
        <v>0.39101505882574561</v>
      </c>
      <c r="IR31" s="23">
        <v>0.33073423105288741</v>
      </c>
      <c r="IS31" s="23">
        <v>0.31326857993931417</v>
      </c>
      <c r="IT31" s="23">
        <v>0.33884625775209659</v>
      </c>
      <c r="IU31" s="23">
        <v>0.32348051173873743</v>
      </c>
      <c r="IV31" s="23">
        <v>0.39101505882574561</v>
      </c>
      <c r="IW31" s="23">
        <v>0.33062472925553338</v>
      </c>
      <c r="IX31" s="23">
        <v>0.31295083403089963</v>
      </c>
      <c r="IY31" s="23">
        <v>0.33890829095078973</v>
      </c>
      <c r="IZ31" s="23">
        <v>0.32353855038126034</v>
      </c>
      <c r="JA31" s="23">
        <v>0.39101505882574561</v>
      </c>
      <c r="JB31" s="23">
        <v>0.33119673384922527</v>
      </c>
      <c r="JC31" s="23">
        <v>0.31295009757965597</v>
      </c>
      <c r="JD31" s="23">
        <v>0.33925362017392274</v>
      </c>
      <c r="JE31" s="23">
        <v>0.32333696328369121</v>
      </c>
      <c r="JF31" s="23">
        <v>0.39101505882574561</v>
      </c>
      <c r="JG31" s="23">
        <v>0.33399266332322453</v>
      </c>
      <c r="JH31" s="23">
        <v>0.31655535050724559</v>
      </c>
      <c r="JI31" s="23">
        <v>0.33971386074528598</v>
      </c>
      <c r="JJ31" s="23">
        <v>0.32391903112951231</v>
      </c>
      <c r="JK31" s="23">
        <v>0.39101505882574561</v>
      </c>
      <c r="JL31" s="23">
        <v>0.33685729249617674</v>
      </c>
      <c r="JM31" s="23">
        <v>0.32024810034208889</v>
      </c>
      <c r="JN31" s="23">
        <v>0.34035583357847476</v>
      </c>
      <c r="JO31" s="23">
        <v>0.32482091466165602</v>
      </c>
      <c r="JP31" s="23">
        <v>0.39101505882574561</v>
      </c>
      <c r="JQ31" s="23">
        <v>0.33972270481010419</v>
      </c>
      <c r="JR31" s="23">
        <v>0.32403116183409991</v>
      </c>
      <c r="JS31" s="23">
        <v>0.34193125042687394</v>
      </c>
      <c r="JT31" s="23">
        <v>0.3266184936638486</v>
      </c>
      <c r="JU31" s="23">
        <v>0.39101505882574561</v>
      </c>
      <c r="JV31" s="23">
        <v>0.34277696702119526</v>
      </c>
      <c r="JW31" s="23">
        <v>0.32770509935758907</v>
      </c>
      <c r="JX31" s="23">
        <v>0.34490756831832825</v>
      </c>
      <c r="JY31" s="23">
        <v>0.33043830882627057</v>
      </c>
      <c r="JZ31" s="23">
        <v>0.39101505882574561</v>
      </c>
      <c r="KA31" s="23">
        <v>0.34566678716110533</v>
      </c>
      <c r="KB31" s="23">
        <v>0.33141620076092848</v>
      </c>
      <c r="KC31" s="23">
        <v>0.34790210774011043</v>
      </c>
      <c r="KD31" s="23">
        <v>0.33429036364034265</v>
      </c>
      <c r="KE31" s="23">
        <v>0.39101505882574561</v>
      </c>
      <c r="KF31" s="23">
        <v>0.35150449923703003</v>
      </c>
      <c r="KG31" s="23">
        <v>0.33894499715384324</v>
      </c>
      <c r="KH31" s="23">
        <v>0.35407995611443033</v>
      </c>
      <c r="KI31" s="23">
        <v>0.34227426684131756</v>
      </c>
      <c r="KJ31" s="23">
        <v>0.39101505882574561</v>
      </c>
      <c r="KK31" s="23">
        <v>0.36374325714260947</v>
      </c>
      <c r="KL31" s="23">
        <v>0.35487072709323009</v>
      </c>
      <c r="KM31" s="23">
        <v>0.36667343799702612</v>
      </c>
      <c r="KN31" s="23">
        <v>0.35869805789168396</v>
      </c>
      <c r="KO31" s="23">
        <v>0.39101505882574561</v>
      </c>
      <c r="KP31" s="23">
        <v>0.37618262493048776</v>
      </c>
      <c r="KQ31" s="23">
        <v>0.3712469067357978</v>
      </c>
      <c r="KR31" s="23">
        <v>0.37964761658521801</v>
      </c>
      <c r="KS31" s="23">
        <v>0.37582921413071568</v>
      </c>
      <c r="KT31" s="23">
        <v>0.39101505882574561</v>
      </c>
      <c r="KU31" s="23">
        <v>0.34507742838893352</v>
      </c>
      <c r="KV31" s="23">
        <v>0.33092413451044561</v>
      </c>
      <c r="KW31" s="23">
        <v>0.35245373136508784</v>
      </c>
      <c r="KX31" s="23">
        <v>0.34054171798742733</v>
      </c>
      <c r="KY31" s="23">
        <v>0.39101505882574561</v>
      </c>
      <c r="KZ31" s="23">
        <v>0.34441018460776968</v>
      </c>
      <c r="LA31" s="23">
        <v>0.33043651849438516</v>
      </c>
      <c r="LB31" s="23">
        <v>0.35149808503245045</v>
      </c>
      <c r="LC31" s="23">
        <v>0.33965231248037892</v>
      </c>
      <c r="LD31" s="23">
        <v>0.39101505882574561</v>
      </c>
      <c r="LE31" s="23">
        <v>0.34422956992848314</v>
      </c>
      <c r="LF31" s="23">
        <v>0.33015290657161828</v>
      </c>
      <c r="LG31" s="23">
        <v>0.35095419546576601</v>
      </c>
      <c r="LH31" s="23">
        <v>0.33888631620957255</v>
      </c>
      <c r="LI31" s="23">
        <v>0.39101505882574561</v>
      </c>
      <c r="LJ31" s="23">
        <v>0.34425405276045323</v>
      </c>
      <c r="LK31" s="23">
        <v>0.33033716372566013</v>
      </c>
      <c r="LL31" s="23">
        <v>0.35077443947386877</v>
      </c>
      <c r="LM31" s="23">
        <v>0.33859419790740736</v>
      </c>
      <c r="LN31" s="23">
        <v>0.39101505882574561</v>
      </c>
      <c r="LO31" s="23">
        <v>0.34465884365866634</v>
      </c>
      <c r="LP31" s="23">
        <v>0.33061184867132737</v>
      </c>
      <c r="LQ31" s="23">
        <v>0.35101597797642398</v>
      </c>
      <c r="LR31" s="23">
        <v>0.33852617465302004</v>
      </c>
      <c r="LS31" s="23">
        <v>0.39101505882574561</v>
      </c>
      <c r="LT31" s="23">
        <v>0.3450716936206244</v>
      </c>
      <c r="LU31" s="23">
        <v>0.33124876250182272</v>
      </c>
      <c r="LV31" s="23">
        <v>0.35106660921774163</v>
      </c>
      <c r="LW31" s="23">
        <v>0.33875543154581006</v>
      </c>
      <c r="LX31" s="23">
        <v>0.39101505882574561</v>
      </c>
      <c r="LY31" s="23">
        <v>0.3460430438498307</v>
      </c>
      <c r="LZ31" s="23">
        <v>0.3321512361177737</v>
      </c>
      <c r="MA31" s="23">
        <v>0.35156494283784917</v>
      </c>
      <c r="MB31" s="23">
        <v>0.33945465757556337</v>
      </c>
      <c r="MC31" s="23">
        <v>0.39101505882574561</v>
      </c>
      <c r="MD31" s="23">
        <v>0.3469494703423866</v>
      </c>
      <c r="ME31" s="23">
        <v>0.33328622625758136</v>
      </c>
      <c r="MF31" s="23">
        <v>0.35246442829567637</v>
      </c>
      <c r="MG31" s="23">
        <v>0.34031100599362057</v>
      </c>
      <c r="MH31" s="23">
        <v>0.39101505882574561</v>
      </c>
      <c r="MI31" s="23">
        <v>0.34955387929384518</v>
      </c>
      <c r="MJ31" s="23">
        <v>0.33641987441363369</v>
      </c>
      <c r="MK31" s="23">
        <v>0.35352460853034778</v>
      </c>
      <c r="ML31" s="23">
        <v>0.3416600416324479</v>
      </c>
      <c r="MM31" s="23">
        <v>0.39101505882574561</v>
      </c>
      <c r="MN31" s="23">
        <v>0.35581451425169341</v>
      </c>
      <c r="MO31" s="23">
        <v>0.3445278920846605</v>
      </c>
      <c r="MP31" s="23">
        <v>0.35776639348769818</v>
      </c>
      <c r="MQ31" s="23">
        <v>0.34705311205639411</v>
      </c>
      <c r="MR31" s="23">
        <v>0.39101505882574561</v>
      </c>
      <c r="MS31" s="23">
        <v>0.36859013663444445</v>
      </c>
      <c r="MT31" s="23">
        <v>0.3612249747061721</v>
      </c>
      <c r="MU31" s="23">
        <v>0.37072740890937506</v>
      </c>
      <c r="MV31" s="23">
        <v>0.36402472191571589</v>
      </c>
      <c r="MW31" s="23">
        <v>0.39101505882574561</v>
      </c>
      <c r="MX31" s="23">
        <v>0.38176935451601657</v>
      </c>
      <c r="MY31" s="23">
        <v>0.37866143179611361</v>
      </c>
      <c r="MZ31" s="23">
        <v>0.38412335158040528</v>
      </c>
      <c r="NA31" s="23">
        <v>0.38178596107667456</v>
      </c>
      <c r="NB31" s="23">
        <v>0.39101505882574561</v>
      </c>
      <c r="NC31" s="23">
        <v>0.30874602903265358</v>
      </c>
      <c r="ND31" s="23">
        <v>0.28687160248241117</v>
      </c>
      <c r="NE31" s="23">
        <v>0.32149491596652258</v>
      </c>
      <c r="NF31" s="23">
        <v>0.30308593416107205</v>
      </c>
      <c r="NG31" s="23">
        <v>0.39101505882574561</v>
      </c>
      <c r="NH31" s="23">
        <v>0.310530520487246</v>
      </c>
      <c r="NI31" s="23">
        <v>0.28911271479645662</v>
      </c>
      <c r="NJ31" s="23">
        <v>0.32224172964046127</v>
      </c>
      <c r="NK31" s="23">
        <v>0.30365655853453821</v>
      </c>
      <c r="NL31" s="23">
        <v>0.39101505882574561</v>
      </c>
      <c r="NM31" s="23">
        <v>0.31270852721200093</v>
      </c>
      <c r="NN31" s="23">
        <v>0.29169924099625061</v>
      </c>
      <c r="NO31" s="23">
        <v>0.32330330766822457</v>
      </c>
      <c r="NP31" s="23">
        <v>0.30482970186521707</v>
      </c>
      <c r="NQ31" s="23">
        <v>0.39101505882574561</v>
      </c>
      <c r="NR31" s="23">
        <v>0.31503442670602988</v>
      </c>
      <c r="NS31" s="23">
        <v>0.29433305176294039</v>
      </c>
      <c r="NT31" s="23">
        <v>0.32471855635804209</v>
      </c>
      <c r="NU31" s="23">
        <v>0.30646277642466541</v>
      </c>
      <c r="NV31" s="23">
        <v>0.39101505882574561</v>
      </c>
      <c r="NW31" s="23">
        <v>0.3176469273243076</v>
      </c>
      <c r="NX31" s="23">
        <v>0.29734838689895554</v>
      </c>
      <c r="NY31" s="23">
        <v>0.32649611582229188</v>
      </c>
      <c r="NZ31" s="23">
        <v>0.30858712654101239</v>
      </c>
      <c r="OA31" s="23">
        <v>0.39101505882574561</v>
      </c>
      <c r="OB31" s="23">
        <v>0.32142272967493718</v>
      </c>
      <c r="OC31" s="23">
        <v>0.30193825328811746</v>
      </c>
      <c r="OD31" s="23">
        <v>0.32852376362636543</v>
      </c>
      <c r="OE31" s="23">
        <v>0.31103878360315551</v>
      </c>
      <c r="OF31" s="23">
        <v>0.39101505882574561</v>
      </c>
      <c r="OG31" s="23">
        <v>0.32515250281776792</v>
      </c>
      <c r="OH31" s="23">
        <v>0.30664065566556792</v>
      </c>
      <c r="OI31" s="23">
        <v>0.33090816894002761</v>
      </c>
      <c r="OJ31" s="23">
        <v>0.31396216333131133</v>
      </c>
      <c r="OK31" s="23">
        <v>0.39101505882574561</v>
      </c>
      <c r="OL31" s="23">
        <v>0.32895317936032853</v>
      </c>
      <c r="OM31" s="23">
        <v>0.31138147679474643</v>
      </c>
      <c r="ON31" s="23">
        <v>0.33348421220249808</v>
      </c>
      <c r="OO31" s="23">
        <v>0.31721350007278248</v>
      </c>
      <c r="OP31" s="23">
        <v>0.39101505882574561</v>
      </c>
      <c r="OQ31" s="23">
        <v>0.33276804199276871</v>
      </c>
      <c r="OR31" s="23">
        <v>0.31608167649587293</v>
      </c>
      <c r="OS31" s="23">
        <v>0.33731219309288218</v>
      </c>
      <c r="OT31" s="23">
        <v>0.32180492336915961</v>
      </c>
      <c r="OU31" s="23">
        <v>0.39101505882574561</v>
      </c>
      <c r="OV31" s="23">
        <v>0.34045008154245582</v>
      </c>
      <c r="OW31" s="23">
        <v>0.32574754724917127</v>
      </c>
      <c r="OX31" s="23">
        <v>0.34502521072273329</v>
      </c>
      <c r="OY31" s="23">
        <v>0.33153788137506468</v>
      </c>
      <c r="OZ31" s="23">
        <v>0.39101505882574561</v>
      </c>
      <c r="PA31" s="23">
        <v>0.3560718948396569</v>
      </c>
      <c r="PB31" s="23">
        <v>0.34561767838479857</v>
      </c>
      <c r="PC31" s="23">
        <v>0.36073479430479033</v>
      </c>
      <c r="PD31" s="23">
        <v>0.35157518501209933</v>
      </c>
      <c r="PE31" s="23">
        <v>0.39101505882574561</v>
      </c>
      <c r="PF31" s="23">
        <v>0.37213655978017296</v>
      </c>
      <c r="PG31" s="23">
        <v>0.36632785730701517</v>
      </c>
      <c r="PH31" s="23">
        <v>0.37692901301389464</v>
      </c>
      <c r="PI31" s="23">
        <v>0.37253211634966293</v>
      </c>
      <c r="PJ31" s="23">
        <v>0.39101505882574561</v>
      </c>
      <c r="PK31" s="23">
        <v>0.33304514750305986</v>
      </c>
      <c r="PL31" s="23">
        <v>0.31740307291677483</v>
      </c>
      <c r="PM31" s="23">
        <v>0.35431781032133008</v>
      </c>
      <c r="PN31" s="23">
        <v>0.34331217926420321</v>
      </c>
      <c r="PO31" s="23">
        <v>0.39101505882574561</v>
      </c>
      <c r="PP31" s="23">
        <v>0.33236227996805168</v>
      </c>
      <c r="PQ31" s="23">
        <v>0.31637699160216343</v>
      </c>
      <c r="PR31" s="23">
        <v>0.34985493808612395</v>
      </c>
      <c r="PS31" s="23">
        <v>0.33893711439081869</v>
      </c>
      <c r="PT31" s="23">
        <v>0.39101505882574561</v>
      </c>
      <c r="PU31" s="23">
        <v>0.33203259106684269</v>
      </c>
      <c r="PV31" s="23">
        <v>0.31583025796711378</v>
      </c>
      <c r="PW31" s="23">
        <v>0.34773199202394905</v>
      </c>
      <c r="PX31" s="23">
        <v>0.33616955232026269</v>
      </c>
      <c r="PY31" s="23">
        <v>0.39101505882574561</v>
      </c>
      <c r="PZ31" s="23">
        <v>0.3324910876085968</v>
      </c>
      <c r="QA31" s="23">
        <v>0.31629742461879767</v>
      </c>
      <c r="QB31" s="23">
        <v>0.34598345623923177</v>
      </c>
      <c r="QC31" s="23">
        <v>0.33325760319733283</v>
      </c>
      <c r="QD31" s="23">
        <v>0.39101505882574561</v>
      </c>
      <c r="QE31" s="23">
        <v>0.33312494492488093</v>
      </c>
      <c r="QF31" s="23">
        <v>0.31728012670896871</v>
      </c>
      <c r="QG31" s="23">
        <v>0.3446565046377324</v>
      </c>
      <c r="QH31" s="23">
        <v>0.33169756156232738</v>
      </c>
      <c r="QI31" s="23">
        <v>0.39101505882574561</v>
      </c>
      <c r="QJ31" s="23">
        <v>0.3344781532862266</v>
      </c>
      <c r="QK31" s="23">
        <v>0.31882772980938173</v>
      </c>
      <c r="QL31" s="23">
        <v>0.34402937808697748</v>
      </c>
      <c r="QM31" s="23">
        <v>0.33075661217850244</v>
      </c>
      <c r="QN31" s="23">
        <v>0.39101505882574561</v>
      </c>
      <c r="QO31" s="23">
        <v>0.33624097668449926</v>
      </c>
      <c r="QP31" s="23">
        <v>0.32078961800822708</v>
      </c>
      <c r="QQ31" s="23">
        <v>0.34443138064884571</v>
      </c>
      <c r="QR31" s="23">
        <v>0.33127765412326271</v>
      </c>
      <c r="QS31" s="23">
        <v>0.39101505882574561</v>
      </c>
      <c r="QT31" s="23">
        <v>0.33835815668935004</v>
      </c>
      <c r="QU31" s="23">
        <v>0.32336849190734124</v>
      </c>
      <c r="QV31" s="23">
        <v>0.34532757630799343</v>
      </c>
      <c r="QW31" s="23">
        <v>0.33219034698776856</v>
      </c>
      <c r="QX31" s="23">
        <v>0.39101505882574561</v>
      </c>
      <c r="QY31" s="23">
        <v>0.3407445737455565</v>
      </c>
      <c r="QZ31" s="23">
        <v>0.32631337984347275</v>
      </c>
      <c r="RA31" s="23">
        <v>0.34680633939319777</v>
      </c>
      <c r="RB31" s="23">
        <v>0.33399545774505091</v>
      </c>
      <c r="RC31" s="23">
        <v>0.39101505882574561</v>
      </c>
      <c r="RD31" s="23">
        <v>0.34759825178310155</v>
      </c>
      <c r="RE31" s="23">
        <v>0.33482849026165007</v>
      </c>
      <c r="RF31" s="23">
        <v>0.35119722422853733</v>
      </c>
      <c r="RG31" s="23">
        <v>0.33947681971007954</v>
      </c>
      <c r="RH31" s="23">
        <v>0.39101505882574561</v>
      </c>
      <c r="RI31" s="23">
        <v>0.36337390770067274</v>
      </c>
      <c r="RJ31" s="23">
        <v>0.35501231595359545</v>
      </c>
      <c r="RK31" s="23">
        <v>0.36620067981538451</v>
      </c>
      <c r="RL31" s="23">
        <v>0.35863238539333364</v>
      </c>
      <c r="RM31" s="23">
        <v>0.39101505882574561</v>
      </c>
      <c r="RN31" s="23">
        <v>0.37965445867119185</v>
      </c>
      <c r="RO31" s="23">
        <v>0.37612097017554275</v>
      </c>
      <c r="RP31" s="23">
        <v>0.38258070346888412</v>
      </c>
      <c r="RQ31" s="23">
        <v>0.37992651584374021</v>
      </c>
      <c r="RR31" s="23">
        <v>0.39101505882574561</v>
      </c>
      <c r="RS31" s="23">
        <v>0.33847072139802198</v>
      </c>
      <c r="RT31" s="23">
        <v>0.3225016110575486</v>
      </c>
      <c r="RU31" s="23">
        <v>0.34526885030973142</v>
      </c>
      <c r="RV31" s="23">
        <v>0.33110633473469037</v>
      </c>
      <c r="RW31" s="23">
        <v>0.39101505882574561</v>
      </c>
      <c r="RX31" s="23">
        <v>0.33662462256481279</v>
      </c>
      <c r="RY31" s="23">
        <v>0.31989548017474956</v>
      </c>
      <c r="RZ31" s="23">
        <v>0.34402438717332229</v>
      </c>
      <c r="SA31" s="23">
        <v>0.32940253291904115</v>
      </c>
      <c r="SB31" s="23">
        <v>0.39101505882574561</v>
      </c>
      <c r="SC31" s="23">
        <v>0.33502722972405991</v>
      </c>
      <c r="SD31" s="23">
        <v>0.31850819405785025</v>
      </c>
      <c r="SE31" s="23">
        <v>0.34272475862675933</v>
      </c>
      <c r="SF31" s="23">
        <v>0.32798145946552354</v>
      </c>
      <c r="SG31" s="23">
        <v>0.39101505882574561</v>
      </c>
      <c r="SH31" s="23">
        <v>0.33430864396741727</v>
      </c>
      <c r="SI31" s="23">
        <v>0.31695135616450126</v>
      </c>
      <c r="SJ31" s="23">
        <v>0.34230397239444516</v>
      </c>
      <c r="SK31" s="23">
        <v>0.32688639707204692</v>
      </c>
      <c r="SL31" s="23">
        <v>0.39101505882574561</v>
      </c>
      <c r="SM31" s="23">
        <v>0.33382322315559354</v>
      </c>
      <c r="SN31" s="23">
        <v>0.31627373456552638</v>
      </c>
      <c r="SO31" s="23">
        <v>0.34180027611348957</v>
      </c>
      <c r="SP31" s="23">
        <v>0.32661148666660639</v>
      </c>
      <c r="SQ31" s="23">
        <v>0.39101505882574561</v>
      </c>
      <c r="SR31" s="23">
        <v>0.33380524387194982</v>
      </c>
      <c r="SS31" s="23">
        <v>0.31581969337480592</v>
      </c>
      <c r="ST31" s="23">
        <v>0.34192877440059921</v>
      </c>
      <c r="SU31" s="23">
        <v>0.32630449197289463</v>
      </c>
      <c r="SV31" s="23">
        <v>0.39101505882574561</v>
      </c>
      <c r="SW31" s="23">
        <v>0.33473211824365917</v>
      </c>
      <c r="SX31" s="23">
        <v>0.31667781538819784</v>
      </c>
      <c r="SY31" s="23">
        <v>0.34195412206707354</v>
      </c>
      <c r="SZ31" s="23">
        <v>0.32665556692856978</v>
      </c>
      <c r="TA31" s="23">
        <v>0.39101505882574561</v>
      </c>
      <c r="TB31" s="23">
        <v>0.33850271345470501</v>
      </c>
      <c r="TC31" s="23">
        <v>0.32152570968277155</v>
      </c>
      <c r="TD31" s="23">
        <v>0.34253097860312492</v>
      </c>
      <c r="TE31" s="23">
        <v>0.32734396706112773</v>
      </c>
      <c r="TF31" s="23">
        <v>0.39101505882574561</v>
      </c>
      <c r="TG31" s="23">
        <v>0.34228818610975598</v>
      </c>
      <c r="TH31" s="23">
        <v>0.32641263989568353</v>
      </c>
      <c r="TI31" s="23">
        <v>0.34330063633406221</v>
      </c>
      <c r="TJ31" s="23">
        <v>0.32829954416368162</v>
      </c>
      <c r="TK31" s="23">
        <v>0.39101505882574561</v>
      </c>
      <c r="TL31" s="23">
        <v>0.34973297782165053</v>
      </c>
      <c r="TM31" s="23">
        <v>0.33631321450187046</v>
      </c>
      <c r="TN31" s="23">
        <v>0.34982451990137153</v>
      </c>
      <c r="TO31" s="23">
        <v>0.33618823222655192</v>
      </c>
      <c r="TP31" s="23">
        <v>0.39101505882574561</v>
      </c>
      <c r="TQ31" s="23">
        <v>0.36523279853875606</v>
      </c>
      <c r="TR31" s="23">
        <v>0.35644970069365395</v>
      </c>
      <c r="TS31" s="23">
        <v>0.36525863913947021</v>
      </c>
      <c r="TT31" s="23">
        <v>0.35647403021932722</v>
      </c>
      <c r="TU31" s="23">
        <v>0.39101505882574561</v>
      </c>
      <c r="TV31" s="23">
        <v>0.38117659266481346</v>
      </c>
      <c r="TW31" s="23">
        <v>0.37772733795849506</v>
      </c>
      <c r="TX31" s="23">
        <v>0.38115449494560977</v>
      </c>
      <c r="TY31" s="23">
        <v>0.37768966287530653</v>
      </c>
      <c r="TZ31" s="23">
        <v>0.39101505882574561</v>
      </c>
      <c r="UA31" s="23">
        <v>0.35085331741146941</v>
      </c>
      <c r="UB31" s="23">
        <v>0.33847822043121645</v>
      </c>
      <c r="UC31" s="23">
        <v>0.35870103910637818</v>
      </c>
      <c r="UD31" s="23">
        <v>0.34838094593444746</v>
      </c>
      <c r="UE31" s="23">
        <v>0.39101505882574561</v>
      </c>
      <c r="UF31" s="23">
        <v>0.34939167731783782</v>
      </c>
      <c r="UG31" s="23">
        <v>0.33627595424666018</v>
      </c>
      <c r="UH31" s="23">
        <v>0.35699986767344016</v>
      </c>
      <c r="UI31" s="23">
        <v>0.34651434302499529</v>
      </c>
      <c r="UJ31" s="23">
        <v>0.39101505882574561</v>
      </c>
      <c r="UK31" s="23">
        <v>0.34845086665335201</v>
      </c>
      <c r="UL31" s="23">
        <v>0.33520910356644701</v>
      </c>
      <c r="UM31" s="23">
        <v>0.35595283664684679</v>
      </c>
      <c r="UN31" s="23">
        <v>0.34431559527145827</v>
      </c>
      <c r="UO31" s="23">
        <v>0.39101505882574561</v>
      </c>
      <c r="UP31" s="23">
        <v>0.34769857147651989</v>
      </c>
      <c r="UQ31" s="23">
        <v>0.33413530448797718</v>
      </c>
      <c r="UR31" s="23">
        <v>0.35465025740872413</v>
      </c>
      <c r="US31" s="23">
        <v>0.34332333542229915</v>
      </c>
      <c r="UT31" s="23">
        <v>0.39101505882574561</v>
      </c>
      <c r="UU31" s="23">
        <v>0.34720737801296903</v>
      </c>
      <c r="UV31" s="23">
        <v>0.33342397115957007</v>
      </c>
      <c r="UW31" s="23">
        <v>0.35407074817241929</v>
      </c>
      <c r="UX31" s="23">
        <v>0.34248592725665461</v>
      </c>
      <c r="UY31" s="23">
        <v>0.39101505882574561</v>
      </c>
      <c r="UZ31" s="23">
        <v>0.34703223107161191</v>
      </c>
      <c r="VA31" s="23">
        <v>0.33290910795929907</v>
      </c>
      <c r="VB31" s="23">
        <v>0.35357894832959141</v>
      </c>
      <c r="VC31" s="23">
        <v>0.34174707657793479</v>
      </c>
      <c r="VD31" s="23">
        <v>0.39101505882574561</v>
      </c>
      <c r="VE31" s="23">
        <v>0.34721114568332279</v>
      </c>
      <c r="VF31" s="23">
        <v>0.33296844361923755</v>
      </c>
      <c r="VG31" s="23">
        <v>0.35337084239059163</v>
      </c>
      <c r="VH31" s="23">
        <v>0.3414147920505623</v>
      </c>
      <c r="VI31" s="23">
        <v>0.39101505882574561</v>
      </c>
      <c r="VJ31" s="23">
        <v>0.3476037461083335</v>
      </c>
      <c r="VK31" s="23">
        <v>0.33345539012501174</v>
      </c>
      <c r="VL31" s="23">
        <v>0.353400042348053</v>
      </c>
      <c r="VM31" s="23">
        <v>0.34137819887592569</v>
      </c>
      <c r="VN31" s="23">
        <v>0.39101505882574561</v>
      </c>
      <c r="VO31" s="23">
        <v>0.34825276568024599</v>
      </c>
      <c r="VP31" s="23">
        <v>0.33427759195136086</v>
      </c>
      <c r="VQ31" s="23">
        <v>0.35397045240253572</v>
      </c>
      <c r="VR31" s="23">
        <v>0.34179087575248418</v>
      </c>
      <c r="VS31" s="23">
        <v>0.39101505882574561</v>
      </c>
      <c r="VT31" s="23">
        <v>0.35050130031730953</v>
      </c>
      <c r="VU31" s="23">
        <v>0.33706659704479475</v>
      </c>
      <c r="VV31" s="23">
        <v>0.35556585546656699</v>
      </c>
      <c r="VW31" s="23">
        <v>0.34381386762357846</v>
      </c>
      <c r="VX31" s="23">
        <v>0.39101505882574561</v>
      </c>
      <c r="VY31" s="23">
        <v>0.36592236028983854</v>
      </c>
      <c r="VZ31" s="23">
        <v>0.35734932833377059</v>
      </c>
      <c r="WA31" s="23">
        <v>0.3669200651523391</v>
      </c>
      <c r="WB31" s="23">
        <v>0.35866527259207603</v>
      </c>
      <c r="WC31" s="23">
        <v>0.39101505882574561</v>
      </c>
      <c r="WD31" s="23">
        <v>0.38182072515352466</v>
      </c>
      <c r="WE31" s="23">
        <v>0.37858900922254257</v>
      </c>
      <c r="WF31" s="23">
        <v>0.38283102426200744</v>
      </c>
      <c r="WG31" s="23">
        <v>0.37994182517736724</v>
      </c>
      <c r="WH31" s="23">
        <v>0.39101505882574561</v>
      </c>
      <c r="WI31" s="23">
        <v>0.33568576402449651</v>
      </c>
      <c r="WJ31" s="23">
        <v>0.31807025760753255</v>
      </c>
      <c r="WK31" s="23">
        <v>0.34315058220156025</v>
      </c>
      <c r="WL31" s="23">
        <v>0.32770653097824204</v>
      </c>
      <c r="WM31" s="23">
        <v>0.39101505882574561</v>
      </c>
      <c r="WN31" s="23">
        <v>0.3346992976951273</v>
      </c>
      <c r="WO31" s="23">
        <v>0.31676465148170957</v>
      </c>
      <c r="WP31" s="23">
        <v>0.34194040961642702</v>
      </c>
      <c r="WQ31" s="23">
        <v>0.32641082319712722</v>
      </c>
      <c r="WR31" s="23">
        <v>0.39101505882574561</v>
      </c>
      <c r="WS31" s="23">
        <v>0.33406270625717005</v>
      </c>
      <c r="WT31" s="23">
        <v>0.31589349431043923</v>
      </c>
      <c r="WU31" s="23">
        <v>0.34123314687594836</v>
      </c>
      <c r="WV31" s="23">
        <v>0.32505795286014566</v>
      </c>
      <c r="WW31" s="23">
        <v>0.39101505882574561</v>
      </c>
      <c r="WX31" s="23">
        <v>0.33361531438653586</v>
      </c>
      <c r="WY31" s="23">
        <v>0.31528687072190192</v>
      </c>
      <c r="WZ31" s="23">
        <v>0.34110549603970025</v>
      </c>
      <c r="XA31" s="23">
        <v>0.32482963080950367</v>
      </c>
      <c r="XB31" s="23">
        <v>0.39101505882574561</v>
      </c>
      <c r="XC31" s="23">
        <v>0.33353896848606057</v>
      </c>
      <c r="XD31" s="23">
        <v>0.31517907394050171</v>
      </c>
      <c r="XE31" s="23">
        <v>0.34122257756206736</v>
      </c>
      <c r="XF31" s="23">
        <v>0.32493054034510233</v>
      </c>
      <c r="XG31" s="23">
        <v>0.39101505882574561</v>
      </c>
      <c r="XH31" s="23">
        <v>0.3338442893145564</v>
      </c>
      <c r="XI31" s="23">
        <v>0.31576225239249517</v>
      </c>
      <c r="XJ31" s="23">
        <v>0.3414607715972664</v>
      </c>
      <c r="XK31" s="23">
        <v>0.32505109925538839</v>
      </c>
      <c r="XL31" s="23">
        <v>0.39101505882574561</v>
      </c>
      <c r="XM31" s="23">
        <v>0.3362477581378151</v>
      </c>
      <c r="XN31" s="23">
        <v>0.31795747179752076</v>
      </c>
      <c r="XO31" s="23">
        <v>0.34205206480705519</v>
      </c>
      <c r="XP31" s="23">
        <v>0.32578670059990283</v>
      </c>
      <c r="XQ31" s="23">
        <v>0.39101505882574561</v>
      </c>
      <c r="XR31" s="23">
        <v>0.33999754320802733</v>
      </c>
      <c r="XS31" s="23">
        <v>0.32282554251241791</v>
      </c>
      <c r="XT31" s="23">
        <v>0.3428782783559165</v>
      </c>
      <c r="XU31" s="23">
        <v>0.32714886702535684</v>
      </c>
      <c r="XV31" s="23">
        <v>0.39101505882574561</v>
      </c>
      <c r="XW31" s="23">
        <v>0.3435991878650021</v>
      </c>
      <c r="XX31" s="23">
        <v>0.32773163496962282</v>
      </c>
      <c r="XY31" s="23">
        <v>0.34375309090909184</v>
      </c>
      <c r="XZ31" s="23">
        <v>0.32826662663111578</v>
      </c>
      <c r="YA31" s="23">
        <v>0.39101505882574561</v>
      </c>
      <c r="YB31" s="23">
        <v>0.35117406317947325</v>
      </c>
      <c r="YC31" s="23">
        <v>0.33745868916180255</v>
      </c>
      <c r="YD31" s="23">
        <v>0.35094129251002865</v>
      </c>
      <c r="YE31" s="23">
        <v>0.33713200043796104</v>
      </c>
      <c r="YF31" s="23">
        <v>0.39101505882574561</v>
      </c>
      <c r="YG31" s="23">
        <v>0.36657446811977779</v>
      </c>
      <c r="YH31" s="23">
        <v>0.3579066480806179</v>
      </c>
      <c r="YI31" s="23">
        <v>0.36625661437409507</v>
      </c>
      <c r="YJ31" s="23">
        <v>0.3574642201566447</v>
      </c>
      <c r="YK31" s="23">
        <v>0.39101505882574561</v>
      </c>
      <c r="YL31" s="23">
        <v>0.38240880905685359</v>
      </c>
      <c r="YM31" s="23">
        <v>0.37926738635508533</v>
      </c>
      <c r="YN31" s="23">
        <v>0.38202393605646878</v>
      </c>
      <c r="YO31" s="23">
        <v>0.37873460163684869</v>
      </c>
      <c r="YP31" s="23">
        <v>0.39101505882574561</v>
      </c>
      <c r="YQ31" s="23">
        <v>0.34895582012006759</v>
      </c>
      <c r="YR31" s="23">
        <v>0.33548471212770592</v>
      </c>
      <c r="YS31" s="23">
        <v>0.35771888399565582</v>
      </c>
      <c r="YT31" s="23">
        <v>0.34682353123101811</v>
      </c>
      <c r="YU31" s="23">
        <v>0.39101505882574561</v>
      </c>
      <c r="YV31" s="23">
        <v>0.34785484907755859</v>
      </c>
      <c r="YW31" s="23">
        <v>0.33347144281894286</v>
      </c>
      <c r="YX31" s="23">
        <v>0.35623146748039181</v>
      </c>
      <c r="YY31" s="23">
        <v>0.34477278647449072</v>
      </c>
      <c r="YZ31" s="23">
        <v>0.39101505882574561</v>
      </c>
      <c r="ZA31" s="23">
        <v>0.34685569868903193</v>
      </c>
      <c r="ZB31" s="23">
        <v>0.33253334308573146</v>
      </c>
      <c r="ZC31" s="23">
        <v>0.35513675806059003</v>
      </c>
      <c r="ZD31" s="23">
        <v>0.34325213157537093</v>
      </c>
      <c r="ZE31" s="23">
        <v>0.39101505882574561</v>
      </c>
      <c r="ZF31" s="23">
        <v>0.34634079378425719</v>
      </c>
      <c r="ZG31" s="23">
        <v>0.33177542500899554</v>
      </c>
      <c r="ZH31" s="23">
        <v>0.35406798399995021</v>
      </c>
      <c r="ZI31" s="23">
        <v>0.34175628693277971</v>
      </c>
      <c r="ZJ31" s="23">
        <v>0.39101505882574561</v>
      </c>
      <c r="ZK31" s="23">
        <v>0.34603680873869413</v>
      </c>
      <c r="ZL31" s="23">
        <v>0.33161708184650002</v>
      </c>
      <c r="ZM31" s="23">
        <v>0.35344669624310054</v>
      </c>
      <c r="ZN31" s="23">
        <v>0.34043859639924789</v>
      </c>
      <c r="ZO31" s="23">
        <v>0.39101505882574561</v>
      </c>
      <c r="ZP31" s="23">
        <v>0.34621202848040378</v>
      </c>
      <c r="ZQ31" s="23">
        <v>0.33146479848725663</v>
      </c>
      <c r="ZR31" s="23">
        <v>0.35269977012129156</v>
      </c>
      <c r="ZS31" s="23">
        <v>0.33980078011036929</v>
      </c>
      <c r="ZT31" s="23">
        <v>0.39101505882574561</v>
      </c>
      <c r="ZU31" s="23">
        <v>0.34672172039495863</v>
      </c>
      <c r="ZV31" s="23">
        <v>0.33202898289206401</v>
      </c>
      <c r="ZW31" s="23">
        <v>0.3525104837005924</v>
      </c>
      <c r="ZX31" s="23">
        <v>0.34011579786919033</v>
      </c>
      <c r="ZY31" s="23">
        <v>0.39101505882574561</v>
      </c>
      <c r="ZZ31" s="23">
        <v>0.3473305397151229</v>
      </c>
      <c r="AAA31" s="23">
        <v>0.33252527266419485</v>
      </c>
      <c r="AAB31" s="23">
        <v>0.35284239090358577</v>
      </c>
      <c r="AAC31" s="23">
        <v>0.34012664372432155</v>
      </c>
      <c r="AAD31" s="23">
        <v>0.39101505882574561</v>
      </c>
      <c r="AAE31" s="23">
        <v>0.34806910855665296</v>
      </c>
      <c r="AAF31" s="23">
        <v>0.33391157327410154</v>
      </c>
      <c r="AAG31" s="23">
        <v>0.3533164981425761</v>
      </c>
      <c r="AAH31" s="23">
        <v>0.34069106186772374</v>
      </c>
      <c r="AAI31" s="23">
        <v>0.39101505882574561</v>
      </c>
      <c r="AAJ31" s="23">
        <v>0.35126342107474889</v>
      </c>
      <c r="AAK31" s="23">
        <v>0.33754833999343004</v>
      </c>
      <c r="AAL31" s="23">
        <v>0.35537841603076203</v>
      </c>
      <c r="AAM31" s="23">
        <v>0.34309136087418712</v>
      </c>
      <c r="AAN31" s="23">
        <v>0.39101505882574561</v>
      </c>
      <c r="AAO31" s="23">
        <v>0.36655255622285671</v>
      </c>
      <c r="AAP31" s="23">
        <v>0.35786801858614997</v>
      </c>
      <c r="AAQ31" s="23">
        <v>0.36716424311157458</v>
      </c>
      <c r="AAR31" s="23">
        <v>0.35865076106629956</v>
      </c>
      <c r="AAS31" s="23">
        <v>0.39101505882574561</v>
      </c>
      <c r="AAT31" s="23">
        <v>0.38230367333796539</v>
      </c>
      <c r="AAU31" s="23">
        <v>0.37911528841077347</v>
      </c>
      <c r="AAV31" s="23">
        <v>0.38291662388495823</v>
      </c>
      <c r="AAW31" s="23">
        <v>0.37994469317169849</v>
      </c>
      <c r="AAX31" s="23">
        <v>0.39101505882574561</v>
      </c>
      <c r="AAY31" s="23">
        <v>0.32948750379037278</v>
      </c>
      <c r="AAZ31" s="23">
        <v>0.31018887429451814</v>
      </c>
      <c r="ABA31" s="23">
        <v>0.32717101197695692</v>
      </c>
      <c r="ABB31" s="23">
        <v>0.30650155384106959</v>
      </c>
      <c r="ABC31" s="23">
        <v>0.39101505882574561</v>
      </c>
      <c r="ABD31" s="23">
        <v>0.33050740817912122</v>
      </c>
      <c r="ABE31" s="23">
        <v>0.31085351482122336</v>
      </c>
      <c r="ABF31" s="23">
        <v>0.32861956259811015</v>
      </c>
      <c r="ABG31" s="23">
        <v>0.30837563205684587</v>
      </c>
      <c r="ABH31" s="23">
        <v>0.39101505882574561</v>
      </c>
      <c r="ABI31" s="23">
        <v>0.33178255598689205</v>
      </c>
      <c r="ABJ31" s="23">
        <v>0.31250591779837122</v>
      </c>
      <c r="ABK31" s="23">
        <v>0.33027900409067529</v>
      </c>
      <c r="ABL31" s="23">
        <v>0.31051849250394303</v>
      </c>
      <c r="ABM31" s="23">
        <v>0.39101505882574561</v>
      </c>
      <c r="ABN31" s="23">
        <v>0.33329261461609339</v>
      </c>
      <c r="ABO31" s="23">
        <v>0.31445984932408033</v>
      </c>
      <c r="ABP31" s="23">
        <v>0.33213563259829576</v>
      </c>
      <c r="ABQ31" s="23">
        <v>0.31291477066205947</v>
      </c>
      <c r="ABR31" s="23">
        <v>0.39101505882574561</v>
      </c>
      <c r="ABS31" s="23">
        <v>0.33502314840655106</v>
      </c>
      <c r="ABT31" s="23">
        <v>0.31669473466339659</v>
      </c>
      <c r="ABU31" s="23">
        <v>0.33447746725336769</v>
      </c>
      <c r="ABV31" s="23">
        <v>0.31594107640407171</v>
      </c>
      <c r="ABW31" s="23">
        <v>0.39101505882574561</v>
      </c>
      <c r="ABX31" s="23">
        <v>0.33726512716611079</v>
      </c>
      <c r="ABY31" s="23">
        <v>0.31959953595213092</v>
      </c>
      <c r="ABZ31" s="23">
        <v>0.33694905530607461</v>
      </c>
      <c r="ACA31" s="23">
        <v>0.3191349512044474</v>
      </c>
      <c r="ACB31" s="23">
        <v>0.39101505882574561</v>
      </c>
      <c r="ACC31" s="23">
        <v>0.33964678171778245</v>
      </c>
      <c r="ACD31" s="23">
        <v>0.3223131746430889</v>
      </c>
      <c r="ACE31" s="23">
        <v>0.33954085905453263</v>
      </c>
      <c r="ACF31" s="23">
        <v>0.32249480674971809</v>
      </c>
      <c r="ACG31" s="23">
        <v>0.39101505882574561</v>
      </c>
      <c r="ACH31" s="23">
        <v>0.34189779512640145</v>
      </c>
      <c r="ACI31" s="23">
        <v>0.32560717836392938</v>
      </c>
      <c r="ACJ31" s="23">
        <v>0.34225522019916915</v>
      </c>
      <c r="ACK31" s="23">
        <v>0.32601904400558257</v>
      </c>
      <c r="ACL31" s="23">
        <v>0.39101505882574561</v>
      </c>
      <c r="ACM31" s="23">
        <v>0.34456137583365831</v>
      </c>
      <c r="ACN31" s="23">
        <v>0.32907363299664555</v>
      </c>
      <c r="ACO31" s="23">
        <v>0.34508934794671703</v>
      </c>
      <c r="ACP31" s="23">
        <v>0.32970813962052542</v>
      </c>
      <c r="ACQ31" s="23">
        <v>0.39101505882574561</v>
      </c>
      <c r="ACR31" s="23">
        <v>0.35045657021693555</v>
      </c>
      <c r="ACS31" s="23">
        <v>0.33652263097622698</v>
      </c>
      <c r="ACT31" s="23">
        <v>0.3512858500484356</v>
      </c>
      <c r="ACU31" s="23">
        <v>0.33757812790404434</v>
      </c>
      <c r="ACV31" s="23">
        <v>0.39101505882574561</v>
      </c>
      <c r="ACW31" s="23">
        <v>0.36347677481447377</v>
      </c>
      <c r="ACX31" s="23">
        <v>0.35378039901926739</v>
      </c>
      <c r="ACY31" s="23">
        <v>0.3649869548230002</v>
      </c>
      <c r="ACZ31" s="23">
        <v>0.35577635898438248</v>
      </c>
      <c r="ADA31" s="23">
        <v>0.39101505882574561</v>
      </c>
      <c r="ADB31" s="23">
        <v>0.37828029298392152</v>
      </c>
      <c r="ADC31" s="23">
        <v>0.37367251860590817</v>
      </c>
      <c r="ADD31" s="23">
        <v>0.38059585221222003</v>
      </c>
      <c r="ADE31" s="23">
        <v>0.37679930273957585</v>
      </c>
      <c r="ADF31" s="23">
        <v>0.39101505882574561</v>
      </c>
      <c r="ADG31" s="23">
        <v>0.32588239277879194</v>
      </c>
      <c r="ADH31" s="23">
        <v>0.30530548041840211</v>
      </c>
      <c r="ADI31" s="23">
        <v>0.32547475518840496</v>
      </c>
      <c r="ADJ31" s="23">
        <v>0.30428119766707956</v>
      </c>
      <c r="ADK31" s="23">
        <v>0.39101505882574561</v>
      </c>
      <c r="ADL31" s="23">
        <v>0.32788599439937244</v>
      </c>
      <c r="ADM31" s="23">
        <v>0.30740953656576148</v>
      </c>
      <c r="ADN31" s="23">
        <v>0.32725803608568993</v>
      </c>
      <c r="ADO31" s="23">
        <v>0.306584176029083</v>
      </c>
      <c r="ADP31" s="23">
        <v>0.39101505882574561</v>
      </c>
      <c r="ADQ31" s="23">
        <v>0.32970648937608377</v>
      </c>
      <c r="ADR31" s="23">
        <v>0.30975642136891451</v>
      </c>
      <c r="ADS31" s="23">
        <v>0.32954104507486071</v>
      </c>
      <c r="ADT31" s="23">
        <v>0.30952291362332357</v>
      </c>
      <c r="ADU31" s="23">
        <v>0.39101505882574561</v>
      </c>
      <c r="ADV31" s="23">
        <v>0.33201830426630607</v>
      </c>
      <c r="ADW31" s="23">
        <v>0.31273842528842505</v>
      </c>
      <c r="ADX31" s="23">
        <v>0.33194739277558299</v>
      </c>
      <c r="ADY31" s="23">
        <v>0.31224170555032033</v>
      </c>
      <c r="ADZ31" s="23">
        <v>0.39101505882574561</v>
      </c>
      <c r="AEA31" s="23">
        <v>0.33445562292486208</v>
      </c>
      <c r="AEB31" s="23">
        <v>0.31588551024014272</v>
      </c>
      <c r="AEC31" s="23">
        <v>0.3341979454491536</v>
      </c>
      <c r="AED31" s="23">
        <v>0.31552796867020289</v>
      </c>
      <c r="AEE31" s="23">
        <v>0.39101505882574561</v>
      </c>
      <c r="AEF31" s="23">
        <v>0.33701497870737934</v>
      </c>
      <c r="AEG31" s="23">
        <v>0.31885271021491757</v>
      </c>
      <c r="AEH31" s="23">
        <v>0.337113576391665</v>
      </c>
      <c r="AEI31" s="23">
        <v>0.31897174935101397</v>
      </c>
      <c r="AEJ31" s="23">
        <v>0.39101505882574561</v>
      </c>
      <c r="AEK31" s="23">
        <v>0.33969193107257056</v>
      </c>
      <c r="AEL31" s="23">
        <v>0.32235064447788181</v>
      </c>
      <c r="AEM31" s="23">
        <v>0.33987256524281501</v>
      </c>
      <c r="AEN31" s="23">
        <v>0.32257227204335637</v>
      </c>
      <c r="AEO31" s="23">
        <v>0.39101505882574561</v>
      </c>
      <c r="AEP31" s="23">
        <v>0.34248729939907058</v>
      </c>
      <c r="AEQ31" s="23">
        <v>0.32629918644982359</v>
      </c>
      <c r="AER31" s="23">
        <v>0.34274600263530353</v>
      </c>
      <c r="AES31" s="23">
        <v>0.32661004908485153</v>
      </c>
      <c r="AET31" s="23">
        <v>0.39101505882574561</v>
      </c>
      <c r="AEU31" s="23">
        <v>0.34539940722296042</v>
      </c>
      <c r="AEV31" s="23">
        <v>0.33009304022424302</v>
      </c>
      <c r="AEW31" s="23">
        <v>0.34593048119944375</v>
      </c>
      <c r="AEX31" s="23">
        <v>0.33050455717722754</v>
      </c>
      <c r="AEY31" s="23">
        <v>0.39101505882574561</v>
      </c>
      <c r="AEZ31" s="23">
        <v>0.35173838816950515</v>
      </c>
      <c r="AFA31" s="23">
        <v>0.33839329979483856</v>
      </c>
      <c r="AFB31" s="23">
        <v>0.35237689146310769</v>
      </c>
      <c r="AFC31" s="23">
        <v>0.3389905527046031</v>
      </c>
      <c r="AFD31" s="23">
        <v>0.39101505882574561</v>
      </c>
      <c r="AFE31" s="23">
        <v>0.3660283684543103</v>
      </c>
      <c r="AFF31" s="23">
        <v>0.35715624200637419</v>
      </c>
      <c r="AFG31" s="23">
        <v>0.36716486092451722</v>
      </c>
      <c r="AFH31" s="23">
        <v>0.35866763215263492</v>
      </c>
      <c r="AFI31" s="23">
        <v>0.39101505882574561</v>
      </c>
      <c r="AFJ31" s="23">
        <v>0.38176058771302734</v>
      </c>
      <c r="AFK31" s="23">
        <v>0.37838109667369563</v>
      </c>
      <c r="AFL31" s="23">
        <v>0.38291641952424954</v>
      </c>
      <c r="AFM31" s="23">
        <v>0.37994189355124125</v>
      </c>
    </row>
    <row r="32" spans="1:845">
      <c r="A32" s="23" t="s">
        <v>54</v>
      </c>
      <c r="B32" s="23">
        <f>Sectors!$B13</f>
        <v>0.3745928365283252</v>
      </c>
      <c r="C32" s="23">
        <f>Sectors!$Z13</f>
        <v>0.42539737351864321</v>
      </c>
      <c r="D32" s="23">
        <f>Sectors!$AS13</f>
        <v>0.40208315658592064</v>
      </c>
      <c r="F32" s="23">
        <v>0.3745928365283252</v>
      </c>
      <c r="G32" s="23">
        <v>0.42538789864277571</v>
      </c>
      <c r="H32" s="23">
        <v>0.40212721269087476</v>
      </c>
      <c r="I32" s="23">
        <v>0.43775214278712088</v>
      </c>
      <c r="J32" s="23">
        <v>0.41845084519304471</v>
      </c>
      <c r="K32" s="23">
        <v>0.3745928365283252</v>
      </c>
      <c r="L32" s="23">
        <v>0.41783319046787587</v>
      </c>
      <c r="M32" s="23">
        <v>0.39471413383416099</v>
      </c>
      <c r="N32" s="23">
        <v>0.42988943904311278</v>
      </c>
      <c r="O32" s="23">
        <v>0.41000664107469909</v>
      </c>
      <c r="P32" s="23">
        <v>0.3745928365283252</v>
      </c>
      <c r="Q32" s="23">
        <v>0.41086214679867028</v>
      </c>
      <c r="R32" s="23">
        <v>0.38789610799622981</v>
      </c>
      <c r="S32" s="23">
        <v>0.42280352337197347</v>
      </c>
      <c r="T32" s="23">
        <v>0.40303294529093497</v>
      </c>
      <c r="U32" s="23">
        <v>0.3745928365283252</v>
      </c>
      <c r="V32" s="23">
        <v>0.40488795582484666</v>
      </c>
      <c r="W32" s="23">
        <v>0.38229385765404761</v>
      </c>
      <c r="X32" s="23">
        <v>0.41611460010725926</v>
      </c>
      <c r="Y32" s="23">
        <v>0.39643772140605993</v>
      </c>
      <c r="Z32" s="23">
        <v>0.3745928365283252</v>
      </c>
      <c r="AA32" s="23">
        <v>0.39893298896628215</v>
      </c>
      <c r="AB32" s="23">
        <v>0.376680214051622</v>
      </c>
      <c r="AC32" s="23">
        <v>0.40988386153619921</v>
      </c>
      <c r="AD32" s="23">
        <v>0.39045593261465006</v>
      </c>
      <c r="AE32" s="23">
        <v>0.3745928365283252</v>
      </c>
      <c r="AF32" s="23">
        <v>0.39379783656397621</v>
      </c>
      <c r="AG32" s="23">
        <v>0.37207350706591996</v>
      </c>
      <c r="AH32" s="23">
        <v>0.40415246828021678</v>
      </c>
      <c r="AI32" s="23">
        <v>0.38480884360030027</v>
      </c>
      <c r="AJ32" s="23">
        <v>0.3745928365283252</v>
      </c>
      <c r="AK32" s="23">
        <v>0.39077638875324761</v>
      </c>
      <c r="AL32" s="23">
        <v>0.36959411455490221</v>
      </c>
      <c r="AM32" s="23">
        <v>0.39877724850092544</v>
      </c>
      <c r="AN32" s="23">
        <v>0.3801074251582785</v>
      </c>
      <c r="AO32" s="23">
        <v>0.3745928365283252</v>
      </c>
      <c r="AP32" s="23">
        <v>0.3893299445612084</v>
      </c>
      <c r="AQ32" s="23">
        <v>0.36965501139888085</v>
      </c>
      <c r="AR32" s="23">
        <v>0.39385327767946909</v>
      </c>
      <c r="AS32" s="23">
        <v>0.37601390318013483</v>
      </c>
      <c r="AT32" s="23">
        <v>0.3745928365283252</v>
      </c>
      <c r="AU32" s="23">
        <v>0.38789347271564079</v>
      </c>
      <c r="AV32" s="23">
        <v>0.36950503011875013</v>
      </c>
      <c r="AW32" s="23">
        <v>0.38932240996175371</v>
      </c>
      <c r="AX32" s="23">
        <v>0.37205185339252284</v>
      </c>
      <c r="AY32" s="23">
        <v>0.3745928365283252</v>
      </c>
      <c r="AZ32" s="23">
        <v>0.38505008616387409</v>
      </c>
      <c r="BA32" s="23">
        <v>0.36960378221233098</v>
      </c>
      <c r="BB32" s="23">
        <v>0.38617818110191682</v>
      </c>
      <c r="BC32" s="23">
        <v>0.3711807804558786</v>
      </c>
      <c r="BD32" s="23">
        <v>0.3745928365283252</v>
      </c>
      <c r="BE32" s="23">
        <v>0.37945299984233827</v>
      </c>
      <c r="BF32" s="23">
        <v>0.36973765727497793</v>
      </c>
      <c r="BG32" s="23">
        <v>0.380487531850213</v>
      </c>
      <c r="BH32" s="23">
        <v>0.37121575060797135</v>
      </c>
      <c r="BI32" s="23">
        <v>0.3745928365283252</v>
      </c>
      <c r="BJ32" s="23">
        <v>0.37394107977447388</v>
      </c>
      <c r="BK32" s="23">
        <v>0.36979637680133293</v>
      </c>
      <c r="BL32" s="23">
        <v>0.3749161218757473</v>
      </c>
      <c r="BM32" s="23">
        <v>0.37120591554691368</v>
      </c>
      <c r="BN32" s="23">
        <v>0.3745928365283252</v>
      </c>
      <c r="BO32" s="23">
        <v>0.44704010653537191</v>
      </c>
      <c r="BP32" s="23">
        <v>0.42948917959960581</v>
      </c>
      <c r="BQ32" s="23">
        <v>0.45789731419512536</v>
      </c>
      <c r="BR32" s="23">
        <v>0.44432737815999279</v>
      </c>
      <c r="BS32" s="23">
        <v>0.3745928365283252</v>
      </c>
      <c r="BT32" s="23">
        <v>0.4383514669404196</v>
      </c>
      <c r="BU32" s="23">
        <v>0.42104092001768295</v>
      </c>
      <c r="BV32" s="23">
        <v>0.44919083539014526</v>
      </c>
      <c r="BW32" s="23">
        <v>0.43527679494497173</v>
      </c>
      <c r="BX32" s="23">
        <v>0.3745928365283252</v>
      </c>
      <c r="BY32" s="23">
        <v>0.4307995876354937</v>
      </c>
      <c r="BZ32" s="23">
        <v>0.41345238899393627</v>
      </c>
      <c r="CA32" s="23">
        <v>0.4411318685204868</v>
      </c>
      <c r="CB32" s="23">
        <v>0.42701936827949494</v>
      </c>
      <c r="CC32" s="23">
        <v>0.3745928365283252</v>
      </c>
      <c r="CD32" s="23">
        <v>0.42356229134555107</v>
      </c>
      <c r="CE32" s="23">
        <v>0.40634835168779543</v>
      </c>
      <c r="CF32" s="23">
        <v>0.4332699190490264</v>
      </c>
      <c r="CG32" s="23">
        <v>0.41895080626346809</v>
      </c>
      <c r="CH32" s="23">
        <v>0.3745928365283252</v>
      </c>
      <c r="CI32" s="23">
        <v>0.41702302557953291</v>
      </c>
      <c r="CJ32" s="23">
        <v>0.39985318215860655</v>
      </c>
      <c r="CK32" s="23">
        <v>0.4263879638089601</v>
      </c>
      <c r="CL32" s="23">
        <v>0.41173329219837945</v>
      </c>
      <c r="CM32" s="23">
        <v>0.3745928365283252</v>
      </c>
      <c r="CN32" s="23">
        <v>0.41087496597949041</v>
      </c>
      <c r="CO32" s="23">
        <v>0.39393830367155752</v>
      </c>
      <c r="CP32" s="23">
        <v>0.41949154989642162</v>
      </c>
      <c r="CQ32" s="23">
        <v>0.40486614369204005</v>
      </c>
      <c r="CR32" s="23">
        <v>0.3745928365283252</v>
      </c>
      <c r="CS32" s="23">
        <v>0.40522526089935151</v>
      </c>
      <c r="CT32" s="23">
        <v>0.38829159463015189</v>
      </c>
      <c r="CU32" s="23">
        <v>0.41302695213329915</v>
      </c>
      <c r="CV32" s="23">
        <v>0.39881009748511725</v>
      </c>
      <c r="CW32" s="23">
        <v>0.3745928365283252</v>
      </c>
      <c r="CX32" s="23">
        <v>0.39984176131173382</v>
      </c>
      <c r="CY32" s="23">
        <v>0.38339731050722603</v>
      </c>
      <c r="CZ32" s="23">
        <v>0.40743581997783102</v>
      </c>
      <c r="DA32" s="23">
        <v>0.39330097034195016</v>
      </c>
      <c r="DB32" s="23">
        <v>0.3745928365283252</v>
      </c>
      <c r="DC32" s="23">
        <v>0.39514674150144347</v>
      </c>
      <c r="DD32" s="23">
        <v>0.37936328130934172</v>
      </c>
      <c r="DE32" s="23">
        <v>0.40213666256066033</v>
      </c>
      <c r="DF32" s="23">
        <v>0.38833334621105242</v>
      </c>
      <c r="DG32" s="23">
        <v>0.3745928365283252</v>
      </c>
      <c r="DH32" s="23">
        <v>0.38731734630373738</v>
      </c>
      <c r="DI32" s="23">
        <v>0.37282257701312732</v>
      </c>
      <c r="DJ32" s="23">
        <v>0.39244303764169747</v>
      </c>
      <c r="DK32" s="23">
        <v>0.37956205783566854</v>
      </c>
      <c r="DL32" s="23">
        <v>0.3745928365283252</v>
      </c>
      <c r="DM32" s="23">
        <v>0.38156685748731611</v>
      </c>
      <c r="DN32" s="23">
        <v>0.37279823626586245</v>
      </c>
      <c r="DO32" s="23">
        <v>0.38305220911035914</v>
      </c>
      <c r="DP32" s="23">
        <v>0.37470500310773908</v>
      </c>
      <c r="DQ32" s="23">
        <v>0.3745928365283252</v>
      </c>
      <c r="DR32" s="23">
        <v>0.37593617426936971</v>
      </c>
      <c r="DS32" s="23">
        <v>0.37266720081045873</v>
      </c>
      <c r="DT32" s="23">
        <v>0.37739456900960933</v>
      </c>
      <c r="DU32" s="23">
        <v>0.37461320775669804</v>
      </c>
      <c r="DV32" s="23">
        <v>0.3745928365283252</v>
      </c>
      <c r="DW32" s="23">
        <v>0.41822994071081893</v>
      </c>
      <c r="DX32" s="23">
        <v>0.39248867194265014</v>
      </c>
      <c r="DY32" s="23">
        <v>0.41730894239321709</v>
      </c>
      <c r="DZ32" s="23">
        <v>0.39144637969911766</v>
      </c>
      <c r="EA32" s="23">
        <v>0.3745928365283252</v>
      </c>
      <c r="EB32" s="23">
        <v>0.41290150308421886</v>
      </c>
      <c r="EC32" s="23">
        <v>0.38844897118488919</v>
      </c>
      <c r="ED32" s="23">
        <v>0.41286810114273986</v>
      </c>
      <c r="EE32" s="23">
        <v>0.38793727089803931</v>
      </c>
      <c r="EF32" s="23">
        <v>0.3745928365283252</v>
      </c>
      <c r="EG32" s="23">
        <v>0.40845294520064362</v>
      </c>
      <c r="EH32" s="23">
        <v>0.38430392637261229</v>
      </c>
      <c r="EI32" s="23">
        <v>0.4091572090772041</v>
      </c>
      <c r="EJ32" s="23">
        <v>0.38532062815071555</v>
      </c>
      <c r="EK32" s="23">
        <v>0.3745928365283252</v>
      </c>
      <c r="EL32" s="23">
        <v>0.4046924371918702</v>
      </c>
      <c r="EM32" s="23">
        <v>0.38155632230629805</v>
      </c>
      <c r="EN32" s="23">
        <v>0.40528639578193043</v>
      </c>
      <c r="EO32" s="23">
        <v>0.38241419698225049</v>
      </c>
      <c r="EP32" s="23">
        <v>0.3745928365283252</v>
      </c>
      <c r="EQ32" s="23">
        <v>0.40082605417341255</v>
      </c>
      <c r="ER32" s="23">
        <v>0.37863702766234347</v>
      </c>
      <c r="ES32" s="23">
        <v>0.40203465920104436</v>
      </c>
      <c r="ET32" s="23">
        <v>0.38027539863080173</v>
      </c>
      <c r="EU32" s="23">
        <v>0.3745928365283252</v>
      </c>
      <c r="EV32" s="23">
        <v>0.39755952149364199</v>
      </c>
      <c r="EW32" s="23">
        <v>0.37602941675670415</v>
      </c>
      <c r="EX32" s="23">
        <v>0.39898258681529708</v>
      </c>
      <c r="EY32" s="23">
        <v>0.37835452353590948</v>
      </c>
      <c r="EZ32" s="23">
        <v>0.3745928365283252</v>
      </c>
      <c r="FA32" s="23">
        <v>0.39421235468236188</v>
      </c>
      <c r="FB32" s="23">
        <v>0.37410130410930881</v>
      </c>
      <c r="FC32" s="23">
        <v>0.39610833192202954</v>
      </c>
      <c r="FD32" s="23">
        <v>0.37628912714274643</v>
      </c>
      <c r="FE32" s="23">
        <v>0.3745928365283252</v>
      </c>
      <c r="FF32" s="23">
        <v>0.3913447757220177</v>
      </c>
      <c r="FG32" s="23">
        <v>0.37234923002862241</v>
      </c>
      <c r="FH32" s="23">
        <v>0.39342797986018735</v>
      </c>
      <c r="FI32" s="23">
        <v>0.37510236699653343</v>
      </c>
      <c r="FJ32" s="23">
        <v>0.3745928365283252</v>
      </c>
      <c r="FK32" s="23">
        <v>0.38866365078952902</v>
      </c>
      <c r="FL32" s="23">
        <v>0.37079894180112732</v>
      </c>
      <c r="FM32" s="23">
        <v>0.39090139429158499</v>
      </c>
      <c r="FN32" s="23">
        <v>0.37375452813129989</v>
      </c>
      <c r="FO32" s="23">
        <v>0.3745928365283252</v>
      </c>
      <c r="FP32" s="23">
        <v>0.3839766492900184</v>
      </c>
      <c r="FQ32" s="23">
        <v>0.36822632560604973</v>
      </c>
      <c r="FR32" s="23">
        <v>0.38647971001363435</v>
      </c>
      <c r="FS32" s="23">
        <v>0.37180172329206052</v>
      </c>
      <c r="FT32" s="23">
        <v>0.3745928365283252</v>
      </c>
      <c r="FU32" s="23">
        <v>0.37600926377724248</v>
      </c>
      <c r="FV32" s="23">
        <v>0.36540339123656013</v>
      </c>
      <c r="FW32" s="23">
        <v>0.37921546627198938</v>
      </c>
      <c r="FX32" s="23">
        <v>0.36954658095701509</v>
      </c>
      <c r="FY32" s="23">
        <v>0.3745928365283252</v>
      </c>
      <c r="FZ32" s="23">
        <v>0.36969326028223259</v>
      </c>
      <c r="GA32" s="23">
        <v>0.36418105146438595</v>
      </c>
      <c r="GB32" s="23">
        <v>0.37345819430022986</v>
      </c>
      <c r="GC32" s="23">
        <v>0.36926821588479297</v>
      </c>
      <c r="GD32" s="23">
        <v>0.3745928365283252</v>
      </c>
      <c r="GE32" s="23">
        <v>0.41730692597854441</v>
      </c>
      <c r="GF32" s="23">
        <v>0.39150533528176668</v>
      </c>
      <c r="GG32" s="23">
        <v>0.41741833705027226</v>
      </c>
      <c r="GH32" s="23">
        <v>0.39170866293886542</v>
      </c>
      <c r="GI32" s="23">
        <v>0.3745928365283252</v>
      </c>
      <c r="GJ32" s="23">
        <v>0.41303363397967663</v>
      </c>
      <c r="GK32" s="23">
        <v>0.3882061352901468</v>
      </c>
      <c r="GL32" s="23">
        <v>0.41369945711961575</v>
      </c>
      <c r="GM32" s="23">
        <v>0.38910597341325531</v>
      </c>
      <c r="GN32" s="23">
        <v>0.3745928365283252</v>
      </c>
      <c r="GO32" s="23">
        <v>0.40944426657674593</v>
      </c>
      <c r="GP32" s="23">
        <v>0.38572415819041028</v>
      </c>
      <c r="GQ32" s="23">
        <v>0.40984256646741751</v>
      </c>
      <c r="GR32" s="23">
        <v>0.3862824067664673</v>
      </c>
      <c r="GS32" s="23">
        <v>0.3745928365283252</v>
      </c>
      <c r="GT32" s="23">
        <v>0.40607855545077692</v>
      </c>
      <c r="GU32" s="23">
        <v>0.38347805045134059</v>
      </c>
      <c r="GV32" s="23">
        <v>0.40659779565294485</v>
      </c>
      <c r="GW32" s="23">
        <v>0.38419572702807164</v>
      </c>
      <c r="GX32" s="23">
        <v>0.3745928365283252</v>
      </c>
      <c r="GY32" s="23">
        <v>0.40291835095589423</v>
      </c>
      <c r="GZ32" s="23">
        <v>0.38105298877475047</v>
      </c>
      <c r="HA32" s="23">
        <v>0.40355434028804388</v>
      </c>
      <c r="HB32" s="23">
        <v>0.38232109352017585</v>
      </c>
      <c r="HC32" s="23">
        <v>0.3745928365283252</v>
      </c>
      <c r="HD32" s="23">
        <v>0.39995233233511718</v>
      </c>
      <c r="HE32" s="23">
        <v>0.37927598740953766</v>
      </c>
      <c r="HF32" s="23">
        <v>0.40098500917654112</v>
      </c>
      <c r="HG32" s="23">
        <v>0.38065054047726432</v>
      </c>
      <c r="HH32" s="23">
        <v>0.3745928365283252</v>
      </c>
      <c r="HI32" s="23">
        <v>0.39716719703610609</v>
      </c>
      <c r="HJ32" s="23">
        <v>0.37769495284538335</v>
      </c>
      <c r="HK32" s="23">
        <v>0.39828140315384825</v>
      </c>
      <c r="HL32" s="23">
        <v>0.37917306147565</v>
      </c>
      <c r="HM32" s="23">
        <v>0.3745928365283252</v>
      </c>
      <c r="HN32" s="23">
        <v>0.3945535379042564</v>
      </c>
      <c r="HO32" s="23">
        <v>0.37661150032608515</v>
      </c>
      <c r="HP32" s="23">
        <v>0.39574430162487756</v>
      </c>
      <c r="HQ32" s="23">
        <v>0.37818341140003964</v>
      </c>
      <c r="HR32" s="23">
        <v>0.3745928365283252</v>
      </c>
      <c r="HS32" s="23">
        <v>0.39232156751315789</v>
      </c>
      <c r="HT32" s="23">
        <v>0.37536375857115817</v>
      </c>
      <c r="HU32" s="23">
        <v>0.39358170634624329</v>
      </c>
      <c r="HV32" s="23">
        <v>0.37703442178230689</v>
      </c>
      <c r="HW32" s="23">
        <v>0.3745928365283252</v>
      </c>
      <c r="HX32" s="23">
        <v>0.3880007827145629</v>
      </c>
      <c r="HY32" s="23">
        <v>0.37359701469861767</v>
      </c>
      <c r="HZ32" s="23">
        <v>0.38939199588492412</v>
      </c>
      <c r="IA32" s="23">
        <v>0.37545381807281403</v>
      </c>
      <c r="IB32" s="23">
        <v>0.3745928365283252</v>
      </c>
      <c r="IC32" s="23">
        <v>0.3810143251365925</v>
      </c>
      <c r="ID32" s="23">
        <v>0.37196977947984117</v>
      </c>
      <c r="IE32" s="23">
        <v>0.38305221827295632</v>
      </c>
      <c r="IF32" s="23">
        <v>0.37470500930567879</v>
      </c>
      <c r="IG32" s="23">
        <v>0.3745928365283252</v>
      </c>
      <c r="IH32" s="23">
        <v>0.37540604721022075</v>
      </c>
      <c r="II32" s="23">
        <v>0.37193926097951374</v>
      </c>
      <c r="IJ32" s="23">
        <v>0.37738139466850612</v>
      </c>
      <c r="IK32" s="23">
        <v>0.37461805659020792</v>
      </c>
      <c r="IL32" s="23">
        <v>0.3745928365283252</v>
      </c>
      <c r="IM32" s="23">
        <v>0.4023651839190483</v>
      </c>
      <c r="IN32" s="23">
        <v>0.38117321996139913</v>
      </c>
      <c r="IO32" s="23">
        <v>0.40800808875115591</v>
      </c>
      <c r="IP32" s="23">
        <v>0.38976702062237373</v>
      </c>
      <c r="IQ32" s="23">
        <v>0.3745928365283252</v>
      </c>
      <c r="IR32" s="23">
        <v>0.39720955009735215</v>
      </c>
      <c r="IS32" s="23">
        <v>0.37623342253143849</v>
      </c>
      <c r="IT32" s="23">
        <v>0.4028958514418195</v>
      </c>
      <c r="IU32" s="23">
        <v>0.3846256324812774</v>
      </c>
      <c r="IV32" s="23">
        <v>0.3745928365283252</v>
      </c>
      <c r="IW32" s="23">
        <v>0.3926226941370658</v>
      </c>
      <c r="IX32" s="23">
        <v>0.371634632008087</v>
      </c>
      <c r="IY32" s="23">
        <v>0.39847054563533069</v>
      </c>
      <c r="IZ32" s="23">
        <v>0.38039961295371288</v>
      </c>
      <c r="JA32" s="23">
        <v>0.3745928365283252</v>
      </c>
      <c r="JB32" s="23">
        <v>0.3889129340005012</v>
      </c>
      <c r="JC32" s="23">
        <v>0.36748653656969588</v>
      </c>
      <c r="JD32" s="23">
        <v>0.39444616112212055</v>
      </c>
      <c r="JE32" s="23">
        <v>0.37594005290422999</v>
      </c>
      <c r="JF32" s="23">
        <v>0.3745928365283252</v>
      </c>
      <c r="JG32" s="23">
        <v>0.38784186296134743</v>
      </c>
      <c r="JH32" s="23">
        <v>0.36759315503974804</v>
      </c>
      <c r="JI32" s="23">
        <v>0.39061546874240061</v>
      </c>
      <c r="JJ32" s="23">
        <v>0.37245399378657668</v>
      </c>
      <c r="JK32" s="23">
        <v>0.3745928365283252</v>
      </c>
      <c r="JL32" s="23">
        <v>0.38684652800763758</v>
      </c>
      <c r="JM32" s="23">
        <v>0.3677725508043877</v>
      </c>
      <c r="JN32" s="23">
        <v>0.38704769590913574</v>
      </c>
      <c r="JO32" s="23">
        <v>0.36938161241741974</v>
      </c>
      <c r="JP32" s="23">
        <v>0.3745928365283252</v>
      </c>
      <c r="JQ32" s="23">
        <v>0.38584632544261449</v>
      </c>
      <c r="JR32" s="23">
        <v>0.36802436620323886</v>
      </c>
      <c r="JS32" s="23">
        <v>0.38457929515997757</v>
      </c>
      <c r="JT32" s="23">
        <v>0.36735662482631087</v>
      </c>
      <c r="JU32" s="23">
        <v>0.3745928365283252</v>
      </c>
      <c r="JV32" s="23">
        <v>0.38505169555600549</v>
      </c>
      <c r="JW32" s="23">
        <v>0.36812101246635548</v>
      </c>
      <c r="JX32" s="23">
        <v>0.38369389625770051</v>
      </c>
      <c r="JY32" s="23">
        <v>0.36759750678866054</v>
      </c>
      <c r="JZ32" s="23">
        <v>0.3745928365283252</v>
      </c>
      <c r="KA32" s="23">
        <v>0.38406239825338184</v>
      </c>
      <c r="KB32" s="23">
        <v>0.3682289002354826</v>
      </c>
      <c r="KC32" s="23">
        <v>0.38281778773973463</v>
      </c>
      <c r="KD32" s="23">
        <v>0.36783996021980175</v>
      </c>
      <c r="KE32" s="23">
        <v>0.3745928365283252</v>
      </c>
      <c r="KF32" s="23">
        <v>0.38212035401487415</v>
      </c>
      <c r="KG32" s="23">
        <v>0.36846692598565961</v>
      </c>
      <c r="KH32" s="23">
        <v>0.3812326336718993</v>
      </c>
      <c r="KI32" s="23">
        <v>0.36852162324563742</v>
      </c>
      <c r="KJ32" s="23">
        <v>0.3745928365283252</v>
      </c>
      <c r="KK32" s="23">
        <v>0.37868942075169276</v>
      </c>
      <c r="KL32" s="23">
        <v>0.36945231958479979</v>
      </c>
      <c r="KM32" s="23">
        <v>0.37812000341871826</v>
      </c>
      <c r="KN32" s="23">
        <v>0.36989565324715773</v>
      </c>
      <c r="KO32" s="23">
        <v>0.3745928365283252</v>
      </c>
      <c r="KP32" s="23">
        <v>0.37519856366961574</v>
      </c>
      <c r="KQ32" s="23">
        <v>0.37027575688749009</v>
      </c>
      <c r="KR32" s="23">
        <v>0.37508448564590108</v>
      </c>
      <c r="KS32" s="23">
        <v>0.37131197804130095</v>
      </c>
      <c r="KT32" s="23">
        <v>0.3745928365283252</v>
      </c>
      <c r="KU32" s="23">
        <v>0.41288622112433182</v>
      </c>
      <c r="KV32" s="23">
        <v>0.39595176078239191</v>
      </c>
      <c r="KW32" s="23">
        <v>0.41960675393488439</v>
      </c>
      <c r="KX32" s="23">
        <v>0.40542514420452375</v>
      </c>
      <c r="KY32" s="23">
        <v>0.3745928365283252</v>
      </c>
      <c r="KZ32" s="23">
        <v>0.40747342903478462</v>
      </c>
      <c r="LA32" s="23">
        <v>0.39094111407466686</v>
      </c>
      <c r="LB32" s="23">
        <v>0.41379466726938047</v>
      </c>
      <c r="LC32" s="23">
        <v>0.39984944901511693</v>
      </c>
      <c r="LD32" s="23">
        <v>0.3745928365283252</v>
      </c>
      <c r="LE32" s="23">
        <v>0.40272362688437424</v>
      </c>
      <c r="LF32" s="23">
        <v>0.38625495185833053</v>
      </c>
      <c r="LG32" s="23">
        <v>0.40856330673856722</v>
      </c>
      <c r="LH32" s="23">
        <v>0.39451448578719295</v>
      </c>
      <c r="LI32" s="23">
        <v>0.3745928365283252</v>
      </c>
      <c r="LJ32" s="23">
        <v>0.39828888647244537</v>
      </c>
      <c r="LK32" s="23">
        <v>0.38218757352527333</v>
      </c>
      <c r="LL32" s="23">
        <v>0.40383849187925153</v>
      </c>
      <c r="LM32" s="23">
        <v>0.38981566173147164</v>
      </c>
      <c r="LN32" s="23">
        <v>0.3745928365283252</v>
      </c>
      <c r="LO32" s="23">
        <v>0.3943590042441486</v>
      </c>
      <c r="LP32" s="23">
        <v>0.37828641809772823</v>
      </c>
      <c r="LQ32" s="23">
        <v>0.39966842024833854</v>
      </c>
      <c r="LR32" s="23">
        <v>0.38544747226684073</v>
      </c>
      <c r="LS32" s="23">
        <v>0.3745928365283252</v>
      </c>
      <c r="LT32" s="23">
        <v>0.39049581652913273</v>
      </c>
      <c r="LU32" s="23">
        <v>0.37485327941626018</v>
      </c>
      <c r="LV32" s="23">
        <v>0.3953452105458633</v>
      </c>
      <c r="LW32" s="23">
        <v>0.38148127418454852</v>
      </c>
      <c r="LX32" s="23">
        <v>0.3745928365283252</v>
      </c>
      <c r="LY32" s="23">
        <v>0.3873128651673966</v>
      </c>
      <c r="LZ32" s="23">
        <v>0.37176429122353627</v>
      </c>
      <c r="MA32" s="23">
        <v>0.39158486958991678</v>
      </c>
      <c r="MB32" s="23">
        <v>0.37809602614366877</v>
      </c>
      <c r="MC32" s="23">
        <v>0.3745928365283252</v>
      </c>
      <c r="MD32" s="23">
        <v>0.38409740331521203</v>
      </c>
      <c r="ME32" s="23">
        <v>0.36897123359183237</v>
      </c>
      <c r="MF32" s="23">
        <v>0.38831750317873942</v>
      </c>
      <c r="MG32" s="23">
        <v>0.37492782120081197</v>
      </c>
      <c r="MH32" s="23">
        <v>0.3745928365283252</v>
      </c>
      <c r="MI32" s="23">
        <v>0.38278049065864872</v>
      </c>
      <c r="MJ32" s="23">
        <v>0.36839804168535545</v>
      </c>
      <c r="MK32" s="23">
        <v>0.38526468970175592</v>
      </c>
      <c r="ML32" s="23">
        <v>0.37233490044785528</v>
      </c>
      <c r="MM32" s="23">
        <v>0.3745928365283252</v>
      </c>
      <c r="MN32" s="23">
        <v>0.38126455027557637</v>
      </c>
      <c r="MO32" s="23">
        <v>0.36917063967810088</v>
      </c>
      <c r="MP32" s="23">
        <v>0.38152154022727636</v>
      </c>
      <c r="MQ32" s="23">
        <v>0.37009691313272514</v>
      </c>
      <c r="MR32" s="23">
        <v>0.3745928365283252</v>
      </c>
      <c r="MS32" s="23">
        <v>0.3782923939976075</v>
      </c>
      <c r="MT32" s="23">
        <v>0.3707333617254297</v>
      </c>
      <c r="MU32" s="23">
        <v>0.3786813696227162</v>
      </c>
      <c r="MV32" s="23">
        <v>0.37183487640448293</v>
      </c>
      <c r="MW32" s="23">
        <v>0.3745928365283252</v>
      </c>
      <c r="MX32" s="23">
        <v>0.37539945948731246</v>
      </c>
      <c r="MY32" s="23">
        <v>0.37234339305511022</v>
      </c>
      <c r="MZ32" s="23">
        <v>0.37593093530664001</v>
      </c>
      <c r="NA32" s="23">
        <v>0.37364339565400206</v>
      </c>
      <c r="NB32" s="23">
        <v>0.3745928365283252</v>
      </c>
      <c r="NC32" s="23">
        <v>0.39922510154175322</v>
      </c>
      <c r="ND32" s="23">
        <v>0.37094029999127065</v>
      </c>
      <c r="NE32" s="23">
        <v>0.41520477820329005</v>
      </c>
      <c r="NF32" s="23">
        <v>0.39142991636915636</v>
      </c>
      <c r="NG32" s="23">
        <v>0.3745928365283252</v>
      </c>
      <c r="NH32" s="23">
        <v>0.39522817043775893</v>
      </c>
      <c r="NI32" s="23">
        <v>0.3679686271739277</v>
      </c>
      <c r="NJ32" s="23">
        <v>0.40964270876343029</v>
      </c>
      <c r="NK32" s="23">
        <v>0.38601671891054373</v>
      </c>
      <c r="NL32" s="23">
        <v>0.3745928365283252</v>
      </c>
      <c r="NM32" s="23">
        <v>0.39181093585414639</v>
      </c>
      <c r="NN32" s="23">
        <v>0.3654871634670887</v>
      </c>
      <c r="NO32" s="23">
        <v>0.40460789102981054</v>
      </c>
      <c r="NP32" s="23">
        <v>0.38148852755165713</v>
      </c>
      <c r="NQ32" s="23">
        <v>0.3745928365283252</v>
      </c>
      <c r="NR32" s="23">
        <v>0.38864188101655806</v>
      </c>
      <c r="NS32" s="23">
        <v>0.36310365212635859</v>
      </c>
      <c r="NT32" s="23">
        <v>0.4001225786549561</v>
      </c>
      <c r="NU32" s="23">
        <v>0.37762756074090159</v>
      </c>
      <c r="NV32" s="23">
        <v>0.3745928365283252</v>
      </c>
      <c r="NW32" s="23">
        <v>0.38587635506976831</v>
      </c>
      <c r="NX32" s="23">
        <v>0.36121776051464383</v>
      </c>
      <c r="NY32" s="23">
        <v>0.39617073296895106</v>
      </c>
      <c r="NZ32" s="23">
        <v>0.37443994639457318</v>
      </c>
      <c r="OA32" s="23">
        <v>0.3745928365283252</v>
      </c>
      <c r="OB32" s="23">
        <v>0.38454309931853459</v>
      </c>
      <c r="OC32" s="23">
        <v>0.36123229940726531</v>
      </c>
      <c r="OD32" s="23">
        <v>0.39259259050462708</v>
      </c>
      <c r="OE32" s="23">
        <v>0.37169768315770929</v>
      </c>
      <c r="OF32" s="23">
        <v>0.3745928365283252</v>
      </c>
      <c r="OG32" s="23">
        <v>0.38315056646063</v>
      </c>
      <c r="OH32" s="23">
        <v>0.36133672630522079</v>
      </c>
      <c r="OI32" s="23">
        <v>0.38949535152818832</v>
      </c>
      <c r="OJ32" s="23">
        <v>0.36954906119420194</v>
      </c>
      <c r="OK32" s="23">
        <v>0.3745928365283252</v>
      </c>
      <c r="OL32" s="23">
        <v>0.3818348403703597</v>
      </c>
      <c r="OM32" s="23">
        <v>0.3614383564171979</v>
      </c>
      <c r="ON32" s="23">
        <v>0.38666446757246553</v>
      </c>
      <c r="OO32" s="23">
        <v>0.36779908800588768</v>
      </c>
      <c r="OP32" s="23">
        <v>0.3745928365283252</v>
      </c>
      <c r="OQ32" s="23">
        <v>0.38052537677697312</v>
      </c>
      <c r="OR32" s="23">
        <v>0.3614442610552821</v>
      </c>
      <c r="OS32" s="23">
        <v>0.3852975489686446</v>
      </c>
      <c r="OT32" s="23">
        <v>0.36758424616461366</v>
      </c>
      <c r="OU32" s="23">
        <v>0.3745928365283252</v>
      </c>
      <c r="OV32" s="23">
        <v>0.37792594334914792</v>
      </c>
      <c r="OW32" s="23">
        <v>0.36160499222104597</v>
      </c>
      <c r="OX32" s="23">
        <v>0.38259068414096165</v>
      </c>
      <c r="OY32" s="23">
        <v>0.36763488844258368</v>
      </c>
      <c r="OZ32" s="23">
        <v>0.3745928365283252</v>
      </c>
      <c r="PA32" s="23">
        <v>0.37278654262204586</v>
      </c>
      <c r="PB32" s="23">
        <v>0.3618415866608794</v>
      </c>
      <c r="PC32" s="23">
        <v>0.37727013524031799</v>
      </c>
      <c r="PD32" s="23">
        <v>0.36769066829906616</v>
      </c>
      <c r="PE32" s="23">
        <v>0.3745928365283252</v>
      </c>
      <c r="PF32" s="23">
        <v>0.36769590453832202</v>
      </c>
      <c r="PG32" s="23">
        <v>0.36195651652623467</v>
      </c>
      <c r="PH32" s="23">
        <v>0.37204344943869178</v>
      </c>
      <c r="PI32" s="23">
        <v>0.36770354312926179</v>
      </c>
      <c r="PJ32" s="23">
        <v>0.3745928365283252</v>
      </c>
      <c r="PK32" s="23">
        <v>0.42986055911121601</v>
      </c>
      <c r="PL32" s="23">
        <v>0.40967137161597394</v>
      </c>
      <c r="PM32" s="23">
        <v>0.45703974887186305</v>
      </c>
      <c r="PN32" s="23">
        <v>0.44284342368582758</v>
      </c>
      <c r="PO32" s="23">
        <v>0.3745928365283252</v>
      </c>
      <c r="PP32" s="23">
        <v>0.42225562807137745</v>
      </c>
      <c r="PQ32" s="23">
        <v>0.40194683135867876</v>
      </c>
      <c r="PR32" s="23">
        <v>0.44421397917739991</v>
      </c>
      <c r="PS32" s="23">
        <v>0.43035151968438867</v>
      </c>
      <c r="PT32" s="23">
        <v>0.3745928365283252</v>
      </c>
      <c r="PU32" s="23">
        <v>0.4152875588928413</v>
      </c>
      <c r="PV32" s="23">
        <v>0.39502259833660319</v>
      </c>
      <c r="PW32" s="23">
        <v>0.43466740307971852</v>
      </c>
      <c r="PX32" s="23">
        <v>0.42021427321376981</v>
      </c>
      <c r="PY32" s="23">
        <v>0.3745928365283252</v>
      </c>
      <c r="PZ32" s="23">
        <v>0.40946184703743493</v>
      </c>
      <c r="QA32" s="23">
        <v>0.38951939623132353</v>
      </c>
      <c r="QB32" s="23">
        <v>0.4258301852595901</v>
      </c>
      <c r="QC32" s="23">
        <v>0.41016743531968802</v>
      </c>
      <c r="QD32" s="23">
        <v>0.3745928365283252</v>
      </c>
      <c r="QE32" s="23">
        <v>0.40398220045373595</v>
      </c>
      <c r="QF32" s="23">
        <v>0.384767114264087</v>
      </c>
      <c r="QG32" s="23">
        <v>0.41772690049587485</v>
      </c>
      <c r="QH32" s="23">
        <v>0.40202054053530684</v>
      </c>
      <c r="QI32" s="23">
        <v>0.3745928365283252</v>
      </c>
      <c r="QJ32" s="23">
        <v>0.3994815778077157</v>
      </c>
      <c r="QK32" s="23">
        <v>0.38078960703933262</v>
      </c>
      <c r="QL32" s="23">
        <v>0.41065620493948157</v>
      </c>
      <c r="QM32" s="23">
        <v>0.39481295426323704</v>
      </c>
      <c r="QN32" s="23">
        <v>0.3745928365283252</v>
      </c>
      <c r="QO32" s="23">
        <v>0.39555044120356175</v>
      </c>
      <c r="QP32" s="23">
        <v>0.37737362110905925</v>
      </c>
      <c r="QQ32" s="23">
        <v>0.4049585259153507</v>
      </c>
      <c r="QR32" s="23">
        <v>0.38949328667362082</v>
      </c>
      <c r="QS32" s="23">
        <v>0.3745928365283252</v>
      </c>
      <c r="QT32" s="23">
        <v>0.39209798669425938</v>
      </c>
      <c r="QU32" s="23">
        <v>0.37472758416058083</v>
      </c>
      <c r="QV32" s="23">
        <v>0.39995243096157596</v>
      </c>
      <c r="QW32" s="23">
        <v>0.38473711899923962</v>
      </c>
      <c r="QX32" s="23">
        <v>0.3745928365283252</v>
      </c>
      <c r="QY32" s="23">
        <v>0.38900434063336625</v>
      </c>
      <c r="QZ32" s="23">
        <v>0.37252925195704789</v>
      </c>
      <c r="RA32" s="23">
        <v>0.39570719691433931</v>
      </c>
      <c r="RB32" s="23">
        <v>0.38108993796844076</v>
      </c>
      <c r="RC32" s="23">
        <v>0.3745928365283252</v>
      </c>
      <c r="RD32" s="23">
        <v>0.38523563592931009</v>
      </c>
      <c r="RE32" s="23">
        <v>0.37108318500314247</v>
      </c>
      <c r="RF32" s="23">
        <v>0.3890141166902904</v>
      </c>
      <c r="RG32" s="23">
        <v>0.37603165983569475</v>
      </c>
      <c r="RH32" s="23">
        <v>0.3745928365283252</v>
      </c>
      <c r="RI32" s="23">
        <v>0.37982990893484403</v>
      </c>
      <c r="RJ32" s="23">
        <v>0.37108964838080638</v>
      </c>
      <c r="RK32" s="23">
        <v>0.38258298783995909</v>
      </c>
      <c r="RL32" s="23">
        <v>0.3746761191408064</v>
      </c>
      <c r="RM32" s="23">
        <v>0.3745928365283252</v>
      </c>
      <c r="RN32" s="23">
        <v>0.37453848753130564</v>
      </c>
      <c r="RO32" s="23">
        <v>0.37105261397801792</v>
      </c>
      <c r="RP32" s="23">
        <v>0.37722883525587653</v>
      </c>
      <c r="RQ32" s="23">
        <v>0.37461177669200924</v>
      </c>
      <c r="RR32" s="23">
        <v>0.3745928365283252</v>
      </c>
      <c r="RS32" s="23">
        <v>0.43766071596906142</v>
      </c>
      <c r="RT32" s="23">
        <v>0.41701180360189155</v>
      </c>
      <c r="RU32" s="23">
        <v>0.44590837768733121</v>
      </c>
      <c r="RV32" s="23">
        <v>0.42761774898343008</v>
      </c>
      <c r="RW32" s="23">
        <v>0.3745928365283252</v>
      </c>
      <c r="RX32" s="23">
        <v>0.42843947671177918</v>
      </c>
      <c r="RY32" s="23">
        <v>0.40714743646580598</v>
      </c>
      <c r="RZ32" s="23">
        <v>0.43733343288467685</v>
      </c>
      <c r="SA32" s="23">
        <v>0.41874572237756524</v>
      </c>
      <c r="SB32" s="23">
        <v>0.3745928365283252</v>
      </c>
      <c r="SC32" s="23">
        <v>0.41977535305845126</v>
      </c>
      <c r="SD32" s="23">
        <v>0.39907768011204742</v>
      </c>
      <c r="SE32" s="23">
        <v>0.42891346454759105</v>
      </c>
      <c r="SF32" s="23">
        <v>0.41046250831249192</v>
      </c>
      <c r="SG32" s="23">
        <v>0.3745928365283252</v>
      </c>
      <c r="SH32" s="23">
        <v>0.4124194983706681</v>
      </c>
      <c r="SI32" s="23">
        <v>0.39100669897726792</v>
      </c>
      <c r="SJ32" s="23">
        <v>0.42179156514628369</v>
      </c>
      <c r="SK32" s="23">
        <v>0.40279382118057389</v>
      </c>
      <c r="SL32" s="23">
        <v>0.3745928365283252</v>
      </c>
      <c r="SM32" s="23">
        <v>0.40552726158564961</v>
      </c>
      <c r="SN32" s="23">
        <v>0.384208205401109</v>
      </c>
      <c r="SO32" s="23">
        <v>0.4147408172860893</v>
      </c>
      <c r="SP32" s="23">
        <v>0.3963107240737157</v>
      </c>
      <c r="SQ32" s="23">
        <v>0.3745928365283252</v>
      </c>
      <c r="SR32" s="23">
        <v>0.39935726753709999</v>
      </c>
      <c r="SS32" s="23">
        <v>0.3778397496623801</v>
      </c>
      <c r="ST32" s="23">
        <v>0.40861185147834533</v>
      </c>
      <c r="SU32" s="23">
        <v>0.38994051566580207</v>
      </c>
      <c r="SV32" s="23">
        <v>0.3745928365283252</v>
      </c>
      <c r="SW32" s="23">
        <v>0.39443891591234043</v>
      </c>
      <c r="SX32" s="23">
        <v>0.37316423309066549</v>
      </c>
      <c r="SY32" s="23">
        <v>0.4024969870271366</v>
      </c>
      <c r="SZ32" s="23">
        <v>0.38448982772783019</v>
      </c>
      <c r="TA32" s="23">
        <v>0.3745928365283252</v>
      </c>
      <c r="TB32" s="23">
        <v>0.39291953282911052</v>
      </c>
      <c r="TC32" s="23">
        <v>0.37321334990718619</v>
      </c>
      <c r="TD32" s="23">
        <v>0.39715390900793224</v>
      </c>
      <c r="TE32" s="23">
        <v>0.37954504622813301</v>
      </c>
      <c r="TF32" s="23">
        <v>0.3745928365283252</v>
      </c>
      <c r="TG32" s="23">
        <v>0.39141180807426212</v>
      </c>
      <c r="TH32" s="23">
        <v>0.37325787667966792</v>
      </c>
      <c r="TI32" s="23">
        <v>0.39213789613133715</v>
      </c>
      <c r="TJ32" s="23">
        <v>0.37500277868389637</v>
      </c>
      <c r="TK32" s="23">
        <v>0.3745928365283252</v>
      </c>
      <c r="TL32" s="23">
        <v>0.38823067676977852</v>
      </c>
      <c r="TM32" s="23">
        <v>0.37333370071627825</v>
      </c>
      <c r="TN32" s="23">
        <v>0.38791252998003217</v>
      </c>
      <c r="TO32" s="23">
        <v>0.37279155774810813</v>
      </c>
      <c r="TP32" s="23">
        <v>0.3745928365283252</v>
      </c>
      <c r="TQ32" s="23">
        <v>0.38237747542739559</v>
      </c>
      <c r="TR32" s="23">
        <v>0.37318208335450764</v>
      </c>
      <c r="TS32" s="23">
        <v>0.38200134381662143</v>
      </c>
      <c r="TT32" s="23">
        <v>0.37281406649361537</v>
      </c>
      <c r="TU32" s="23">
        <v>0.3745928365283252</v>
      </c>
      <c r="TV32" s="23">
        <v>0.37662806393308179</v>
      </c>
      <c r="TW32" s="23">
        <v>0.37321996871671287</v>
      </c>
      <c r="TX32" s="23">
        <v>0.37621416280682995</v>
      </c>
      <c r="TY32" s="23">
        <v>0.37279424014061191</v>
      </c>
      <c r="TZ32" s="23">
        <v>0.3745928365283252</v>
      </c>
      <c r="UA32" s="23">
        <v>0.45284552055253563</v>
      </c>
      <c r="UB32" s="23">
        <v>0.43687301308059245</v>
      </c>
      <c r="UC32" s="23">
        <v>0.46269374007639635</v>
      </c>
      <c r="UD32" s="23">
        <v>0.44938170027981972</v>
      </c>
      <c r="UE32" s="23">
        <v>0.3745928365283252</v>
      </c>
      <c r="UF32" s="23">
        <v>0.44389093179568162</v>
      </c>
      <c r="UG32" s="23">
        <v>0.42722782585128039</v>
      </c>
      <c r="UH32" s="23">
        <v>0.45328596089727136</v>
      </c>
      <c r="UI32" s="23">
        <v>0.43997239541402017</v>
      </c>
      <c r="UJ32" s="23">
        <v>0.3745928365283252</v>
      </c>
      <c r="UK32" s="23">
        <v>0.43582260808076506</v>
      </c>
      <c r="UL32" s="23">
        <v>0.41926056081266699</v>
      </c>
      <c r="UM32" s="23">
        <v>0.44494351590603193</v>
      </c>
      <c r="UN32" s="23">
        <v>0.43039688343137716</v>
      </c>
      <c r="UO32" s="23">
        <v>0.3745928365283252</v>
      </c>
      <c r="UP32" s="23">
        <v>0.42818982100551306</v>
      </c>
      <c r="UQ32" s="23">
        <v>0.41148669553849831</v>
      </c>
      <c r="UR32" s="23">
        <v>0.43649712751090136</v>
      </c>
      <c r="US32" s="23">
        <v>0.42255615663232515</v>
      </c>
      <c r="UT32" s="23">
        <v>0.3745928365283252</v>
      </c>
      <c r="UU32" s="23">
        <v>0.42106003384129931</v>
      </c>
      <c r="UV32" s="23">
        <v>0.40434483098658408</v>
      </c>
      <c r="UW32" s="23">
        <v>0.42913705152839821</v>
      </c>
      <c r="UX32" s="23">
        <v>0.41509614045077692</v>
      </c>
      <c r="UY32" s="23">
        <v>0.3745928365283252</v>
      </c>
      <c r="UZ32" s="23">
        <v>0.41447545035919103</v>
      </c>
      <c r="VA32" s="23">
        <v>0.39760759980139598</v>
      </c>
      <c r="VB32" s="23">
        <v>0.42205520317748491</v>
      </c>
      <c r="VC32" s="23">
        <v>0.40793189900536986</v>
      </c>
      <c r="VD32" s="23">
        <v>0.3745928365283252</v>
      </c>
      <c r="VE32" s="23">
        <v>0.40845563565769838</v>
      </c>
      <c r="VF32" s="23">
        <v>0.39170066682275473</v>
      </c>
      <c r="VG32" s="23">
        <v>0.41546892494634047</v>
      </c>
      <c r="VH32" s="23">
        <v>0.40141183028688432</v>
      </c>
      <c r="VI32" s="23">
        <v>0.3745928365283252</v>
      </c>
      <c r="VJ32" s="23">
        <v>0.4028120094695799</v>
      </c>
      <c r="VK32" s="23">
        <v>0.38641653684266347</v>
      </c>
      <c r="VL32" s="23">
        <v>0.4093018216215823</v>
      </c>
      <c r="VM32" s="23">
        <v>0.39537833027252034</v>
      </c>
      <c r="VN32" s="23">
        <v>0.3745928365283252</v>
      </c>
      <c r="VO32" s="23">
        <v>0.39757592027966054</v>
      </c>
      <c r="VP32" s="23">
        <v>0.38162143806477661</v>
      </c>
      <c r="VQ32" s="23">
        <v>0.40388147389630807</v>
      </c>
      <c r="VR32" s="23">
        <v>0.38998453607150385</v>
      </c>
      <c r="VS32" s="23">
        <v>0.3745928365283252</v>
      </c>
      <c r="VT32" s="23">
        <v>0.38845302192729003</v>
      </c>
      <c r="VU32" s="23">
        <v>0.37356363041809942</v>
      </c>
      <c r="VV32" s="23">
        <v>0.3938531618334884</v>
      </c>
      <c r="VW32" s="23">
        <v>0.3808357207641927</v>
      </c>
      <c r="VX32" s="23">
        <v>0.3745928365283252</v>
      </c>
      <c r="VY32" s="23">
        <v>0.38249377250444572</v>
      </c>
      <c r="VZ32" s="23">
        <v>0.37353249631438101</v>
      </c>
      <c r="WA32" s="23">
        <v>0.38333455550979273</v>
      </c>
      <c r="WB32" s="23">
        <v>0.37471047757717757</v>
      </c>
      <c r="WC32" s="23">
        <v>0.3745928365283252</v>
      </c>
      <c r="WD32" s="23">
        <v>0.37667556284637627</v>
      </c>
      <c r="WE32" s="23">
        <v>0.37348739537125342</v>
      </c>
      <c r="WF32" s="23">
        <v>0.37747565434626462</v>
      </c>
      <c r="WG32" s="23">
        <v>0.37462687186549892</v>
      </c>
      <c r="WH32" s="23">
        <v>0.3745928365283252</v>
      </c>
      <c r="WI32" s="23">
        <v>0.43405961737770898</v>
      </c>
      <c r="WJ32" s="23">
        <v>0.4112818269716077</v>
      </c>
      <c r="WK32" s="23">
        <v>0.44317267333759308</v>
      </c>
      <c r="WL32" s="23">
        <v>0.42322696488537664</v>
      </c>
      <c r="WM32" s="23">
        <v>0.3745928365283252</v>
      </c>
      <c r="WN32" s="23">
        <v>0.42598901669081202</v>
      </c>
      <c r="WO32" s="23">
        <v>0.40316266970483616</v>
      </c>
      <c r="WP32" s="23">
        <v>0.4346842222676619</v>
      </c>
      <c r="WQ32" s="23">
        <v>0.41494257721791727</v>
      </c>
      <c r="WR32" s="23">
        <v>0.3745928365283252</v>
      </c>
      <c r="WS32" s="23">
        <v>0.41856684478531681</v>
      </c>
      <c r="WT32" s="23">
        <v>0.39580156876278394</v>
      </c>
      <c r="WU32" s="23">
        <v>0.42704674103930496</v>
      </c>
      <c r="WV32" s="23">
        <v>0.40680379584664994</v>
      </c>
      <c r="WW32" s="23">
        <v>0.3745928365283252</v>
      </c>
      <c r="WX32" s="23">
        <v>0.4115641730803638</v>
      </c>
      <c r="WY32" s="23">
        <v>0.38895330830469832</v>
      </c>
      <c r="WZ32" s="23">
        <v>0.42031478644014536</v>
      </c>
      <c r="XA32" s="23">
        <v>0.40025944609006658</v>
      </c>
      <c r="XB32" s="23">
        <v>0.3745928365283252</v>
      </c>
      <c r="XC32" s="23">
        <v>0.40518195002631902</v>
      </c>
      <c r="XD32" s="23">
        <v>0.38287841557571695</v>
      </c>
      <c r="XE32" s="23">
        <v>0.41403983725153171</v>
      </c>
      <c r="XF32" s="23">
        <v>0.39427106202568629</v>
      </c>
      <c r="XG32" s="23">
        <v>0.3745928365283252</v>
      </c>
      <c r="XH32" s="23">
        <v>0.3994039806476799</v>
      </c>
      <c r="XI32" s="23">
        <v>0.37777102853183647</v>
      </c>
      <c r="XJ32" s="23">
        <v>0.40805257859380351</v>
      </c>
      <c r="XK32" s="23">
        <v>0.38844268583317831</v>
      </c>
      <c r="XL32" s="23">
        <v>0.3745928365283252</v>
      </c>
      <c r="XM32" s="23">
        <v>0.39622490334581756</v>
      </c>
      <c r="XN32" s="23">
        <v>0.37467214422116002</v>
      </c>
      <c r="XO32" s="23">
        <v>0.40261227049705212</v>
      </c>
      <c r="XP32" s="23">
        <v>0.38346712890114609</v>
      </c>
      <c r="XQ32" s="23">
        <v>0.3745928365283252</v>
      </c>
      <c r="XR32" s="23">
        <v>0.39465466754144435</v>
      </c>
      <c r="XS32" s="23">
        <v>0.37472214049550429</v>
      </c>
      <c r="XT32" s="23">
        <v>0.39755659216079964</v>
      </c>
      <c r="XU32" s="23">
        <v>0.37931883386576515</v>
      </c>
      <c r="XV32" s="23">
        <v>0.3745928365283252</v>
      </c>
      <c r="XW32" s="23">
        <v>0.39291095875556803</v>
      </c>
      <c r="XX32" s="23">
        <v>0.37476616784390365</v>
      </c>
      <c r="XY32" s="23">
        <v>0.39265471598649898</v>
      </c>
      <c r="XZ32" s="23">
        <v>0.37496517836918664</v>
      </c>
      <c r="YA32" s="23">
        <v>0.3745928365283252</v>
      </c>
      <c r="YB32" s="23">
        <v>0.38983039306543721</v>
      </c>
      <c r="YC32" s="23">
        <v>0.37460526625527313</v>
      </c>
      <c r="YD32" s="23">
        <v>0.38915089396937952</v>
      </c>
      <c r="YE32" s="23">
        <v>0.37383808105843996</v>
      </c>
      <c r="YF32" s="23">
        <v>0.3745928365283252</v>
      </c>
      <c r="YG32" s="23">
        <v>0.38378212536382339</v>
      </c>
      <c r="YH32" s="23">
        <v>0.37470742244203403</v>
      </c>
      <c r="YI32" s="23">
        <v>0.38304506418315554</v>
      </c>
      <c r="YJ32" s="23">
        <v>0.37384964470082799</v>
      </c>
      <c r="YK32" s="23">
        <v>0.3745928365283252</v>
      </c>
      <c r="YL32" s="23">
        <v>0.37784557645355493</v>
      </c>
      <c r="YM32" s="23">
        <v>0.37474163992405557</v>
      </c>
      <c r="YN32" s="23">
        <v>0.37707233466094475</v>
      </c>
      <c r="YO32" s="23">
        <v>0.3738256349334611</v>
      </c>
      <c r="YP32" s="23">
        <v>0.3745928365283252</v>
      </c>
      <c r="YQ32" s="23">
        <v>0.45039642542921904</v>
      </c>
      <c r="YR32" s="23">
        <v>0.43300929921867742</v>
      </c>
      <c r="YS32" s="23">
        <v>0.46142684377008125</v>
      </c>
      <c r="YT32" s="23">
        <v>0.44737276817364313</v>
      </c>
      <c r="YU32" s="23">
        <v>0.3745928365283252</v>
      </c>
      <c r="YV32" s="23">
        <v>0.44193844075518407</v>
      </c>
      <c r="YW32" s="23">
        <v>0.42366478393672269</v>
      </c>
      <c r="YX32" s="23">
        <v>0.45231031622230417</v>
      </c>
      <c r="YY32" s="23">
        <v>0.43776112531020456</v>
      </c>
      <c r="YZ32" s="23">
        <v>0.3745928365283252</v>
      </c>
      <c r="ZA32" s="23">
        <v>0.43382746233980618</v>
      </c>
      <c r="ZB32" s="23">
        <v>0.41591387115594414</v>
      </c>
      <c r="ZC32" s="23">
        <v>0.44392341201011903</v>
      </c>
      <c r="ZD32" s="23">
        <v>0.42906754643147293</v>
      </c>
      <c r="ZE32" s="23">
        <v>0.3745928365283252</v>
      </c>
      <c r="ZF32" s="23">
        <v>0.42651772156447604</v>
      </c>
      <c r="ZG32" s="23">
        <v>0.40858051054208411</v>
      </c>
      <c r="ZH32" s="23">
        <v>0.43578047592233965</v>
      </c>
      <c r="ZI32" s="23">
        <v>0.42062746167142673</v>
      </c>
      <c r="ZJ32" s="23">
        <v>0.3745928365283252</v>
      </c>
      <c r="ZK32" s="23">
        <v>0.41964047893131878</v>
      </c>
      <c r="ZL32" s="23">
        <v>0.40215360774800324</v>
      </c>
      <c r="ZM32" s="23">
        <v>0.42838069476543267</v>
      </c>
      <c r="ZN32" s="23">
        <v>0.41261475634269806</v>
      </c>
      <c r="ZO32" s="23">
        <v>0.3745928365283252</v>
      </c>
      <c r="ZP32" s="23">
        <v>0.41349584729083333</v>
      </c>
      <c r="ZQ32" s="23">
        <v>0.39588259916662982</v>
      </c>
      <c r="ZR32" s="23">
        <v>0.42100575795715656</v>
      </c>
      <c r="ZS32" s="23">
        <v>0.40560867089763686</v>
      </c>
      <c r="ZT32" s="23">
        <v>0.3745928365283252</v>
      </c>
      <c r="ZU32" s="23">
        <v>0.40787988076114312</v>
      </c>
      <c r="ZV32" s="23">
        <v>0.39059549484523104</v>
      </c>
      <c r="ZW32" s="23">
        <v>0.41445737487734213</v>
      </c>
      <c r="ZX32" s="23">
        <v>0.39988456303304104</v>
      </c>
      <c r="ZY32" s="23">
        <v>0.3745928365283252</v>
      </c>
      <c r="ZZ32" s="23">
        <v>0.40249541099363945</v>
      </c>
      <c r="AAA32" s="23">
        <v>0.38533869321287234</v>
      </c>
      <c r="AAB32" s="23">
        <v>0.40865595935587962</v>
      </c>
      <c r="AAC32" s="23">
        <v>0.3939288007251896</v>
      </c>
      <c r="AAD32" s="23">
        <v>0.3745928365283252</v>
      </c>
      <c r="AAE32" s="23">
        <v>0.3973662517367969</v>
      </c>
      <c r="AAF32" s="23">
        <v>0.38120358004097404</v>
      </c>
      <c r="AAG32" s="23">
        <v>0.40313530989142976</v>
      </c>
      <c r="AAH32" s="23">
        <v>0.38872964473869981</v>
      </c>
      <c r="AAI32" s="23">
        <v>0.3745928365283252</v>
      </c>
      <c r="AAJ32" s="23">
        <v>0.38929766390446052</v>
      </c>
      <c r="AAK32" s="23">
        <v>0.37409753572464216</v>
      </c>
      <c r="AAL32" s="23">
        <v>0.39364553893238846</v>
      </c>
      <c r="AAM32" s="23">
        <v>0.38003541453872453</v>
      </c>
      <c r="AAN32" s="23">
        <v>0.3745928365283252</v>
      </c>
      <c r="AAO32" s="23">
        <v>0.38315250792483962</v>
      </c>
      <c r="AAP32" s="23">
        <v>0.3740746763310292</v>
      </c>
      <c r="AAQ32" s="23">
        <v>0.38358965698381525</v>
      </c>
      <c r="AAR32" s="23">
        <v>0.37469531686559054</v>
      </c>
      <c r="AAS32" s="23">
        <v>0.3745928365283252</v>
      </c>
      <c r="AAT32" s="23">
        <v>0.37715200314208491</v>
      </c>
      <c r="AAU32" s="23">
        <v>0.37400658277094601</v>
      </c>
      <c r="AAV32" s="23">
        <v>0.37756005652800373</v>
      </c>
      <c r="AAW32" s="23">
        <v>0.37462969973985666</v>
      </c>
      <c r="AAX32" s="23">
        <v>0.3745928365283252</v>
      </c>
      <c r="AAY32" s="23">
        <v>0.42604493592867709</v>
      </c>
      <c r="AAZ32" s="23">
        <v>0.40109077750844235</v>
      </c>
      <c r="ABA32" s="23">
        <v>0.42253535193254416</v>
      </c>
      <c r="ABB32" s="23">
        <v>0.39584112644193975</v>
      </c>
      <c r="ABC32" s="23">
        <v>0.3745928365283252</v>
      </c>
      <c r="ABD32" s="23">
        <v>0.4206537832281278</v>
      </c>
      <c r="ABE32" s="23">
        <v>0.39563926194489751</v>
      </c>
      <c r="ABF32" s="23">
        <v>0.41775038858418784</v>
      </c>
      <c r="ABG32" s="23">
        <v>0.39201573729555789</v>
      </c>
      <c r="ABH32" s="23">
        <v>0.3745928365283252</v>
      </c>
      <c r="ABI32" s="23">
        <v>0.41570991018474535</v>
      </c>
      <c r="ABJ32" s="23">
        <v>0.39155707458379707</v>
      </c>
      <c r="ABK32" s="23">
        <v>0.41333784136130652</v>
      </c>
      <c r="ABL32" s="23">
        <v>0.38860793996796034</v>
      </c>
      <c r="ABM32" s="23">
        <v>0.3745928365283252</v>
      </c>
      <c r="ABN32" s="23">
        <v>0.41116607485630718</v>
      </c>
      <c r="ABO32" s="23">
        <v>0.38793305424849561</v>
      </c>
      <c r="ABP32" s="23">
        <v>0.40926199989597201</v>
      </c>
      <c r="ABQ32" s="23">
        <v>0.38557779493967187</v>
      </c>
      <c r="ABR32" s="23">
        <v>0.3745928365283252</v>
      </c>
      <c r="ABS32" s="23">
        <v>0.40698492650341206</v>
      </c>
      <c r="ABT32" s="23">
        <v>0.38471963481935839</v>
      </c>
      <c r="ABU32" s="23">
        <v>0.40585531325428931</v>
      </c>
      <c r="ABV32" s="23">
        <v>0.38336323695234159</v>
      </c>
      <c r="ABW32" s="23">
        <v>0.3745928365283252</v>
      </c>
      <c r="ABX32" s="23">
        <v>0.40349659597402365</v>
      </c>
      <c r="ABY32" s="23">
        <v>0.38236187036333574</v>
      </c>
      <c r="ABZ32" s="23">
        <v>0.40266098570923092</v>
      </c>
      <c r="ACA32" s="23">
        <v>0.38137276838340323</v>
      </c>
      <c r="ACB32" s="23">
        <v>0.3745928365283252</v>
      </c>
      <c r="ACC32" s="23">
        <v>0.4002302171563879</v>
      </c>
      <c r="ACD32" s="23">
        <v>0.37980478197775425</v>
      </c>
      <c r="ACE32" s="23">
        <v>0.39965645659112325</v>
      </c>
      <c r="ACF32" s="23">
        <v>0.37959240632636565</v>
      </c>
      <c r="ACG32" s="23">
        <v>0.3745928365283252</v>
      </c>
      <c r="ACH32" s="23">
        <v>0.39686039903589843</v>
      </c>
      <c r="ACI32" s="23">
        <v>0.37795094492109377</v>
      </c>
      <c r="ACJ32" s="23">
        <v>0.3968341758015535</v>
      </c>
      <c r="ACK32" s="23">
        <v>0.37800883956796349</v>
      </c>
      <c r="ACL32" s="23">
        <v>0.3745928365283252</v>
      </c>
      <c r="ACM32" s="23">
        <v>0.39401123550423234</v>
      </c>
      <c r="ACN32" s="23">
        <v>0.37630076323896827</v>
      </c>
      <c r="ACO32" s="23">
        <v>0.39418106626950611</v>
      </c>
      <c r="ACP32" s="23">
        <v>0.3766117581045153</v>
      </c>
      <c r="ACQ32" s="23">
        <v>0.3745928365283252</v>
      </c>
      <c r="ACR32" s="23">
        <v>0.38903392033884865</v>
      </c>
      <c r="ACS32" s="23">
        <v>0.37356616921287983</v>
      </c>
      <c r="ACT32" s="23">
        <v>0.38953296606222426</v>
      </c>
      <c r="ACU32" s="23">
        <v>0.37433278175612333</v>
      </c>
      <c r="ACV32" s="23">
        <v>0.3745928365283252</v>
      </c>
      <c r="ACW32" s="23">
        <v>0.38053902082756746</v>
      </c>
      <c r="ACX32" s="23">
        <v>0.37038747991393595</v>
      </c>
      <c r="ACY32" s="23">
        <v>0.38171720604994203</v>
      </c>
      <c r="ACZ32" s="23">
        <v>0.37208441544437809</v>
      </c>
      <c r="ADA32" s="23">
        <v>0.3745928365283252</v>
      </c>
      <c r="ADB32" s="23">
        <v>0.37376632540459998</v>
      </c>
      <c r="ADC32" s="23">
        <v>0.36921353497510562</v>
      </c>
      <c r="ADD32" s="23">
        <v>0.37566276091852135</v>
      </c>
      <c r="ADE32" s="23">
        <v>0.37191542040346492</v>
      </c>
      <c r="ADF32" s="23">
        <v>0.3745928365283252</v>
      </c>
      <c r="ADG32" s="23">
        <v>0.42061560906875356</v>
      </c>
      <c r="ADH32" s="23">
        <v>0.3940570385015652</v>
      </c>
      <c r="ADI32" s="23">
        <v>0.41983466831806787</v>
      </c>
      <c r="ADJ32" s="23">
        <v>0.39249678711344127</v>
      </c>
      <c r="ADK32" s="23">
        <v>0.3745928365283252</v>
      </c>
      <c r="ADL32" s="23">
        <v>0.4165686506730662</v>
      </c>
      <c r="ADM32" s="23">
        <v>0.39055396704519002</v>
      </c>
      <c r="ADN32" s="23">
        <v>0.4155224883280596</v>
      </c>
      <c r="ADO32" s="23">
        <v>0.38927270122789487</v>
      </c>
      <c r="ADP32" s="23">
        <v>0.3745928365283252</v>
      </c>
      <c r="ADQ32" s="23">
        <v>0.4123782026462513</v>
      </c>
      <c r="ADR32" s="23">
        <v>0.3874257875359659</v>
      </c>
      <c r="ADS32" s="23">
        <v>0.41192859315918467</v>
      </c>
      <c r="ADT32" s="23">
        <v>0.38690578993103414</v>
      </c>
      <c r="ADU32" s="23">
        <v>0.3745928365283252</v>
      </c>
      <c r="ADV32" s="23">
        <v>0.40887961567004627</v>
      </c>
      <c r="ADW32" s="23">
        <v>0.38513649848239245</v>
      </c>
      <c r="ADX32" s="23">
        <v>0.40855485201097341</v>
      </c>
      <c r="ADY32" s="23">
        <v>0.38430144829909491</v>
      </c>
      <c r="ADZ32" s="23">
        <v>0.3745928365283252</v>
      </c>
      <c r="AEA32" s="23">
        <v>0.40559591997464722</v>
      </c>
      <c r="AEB32" s="23">
        <v>0.38307585625879897</v>
      </c>
      <c r="AEC32" s="23">
        <v>0.40505102914364338</v>
      </c>
      <c r="AED32" s="23">
        <v>0.38242284303005619</v>
      </c>
      <c r="AEE32" s="23">
        <v>0.3745928365283252</v>
      </c>
      <c r="AEF32" s="23">
        <v>0.40251141701218413</v>
      </c>
      <c r="AEG32" s="23">
        <v>0.38081944220709973</v>
      </c>
      <c r="AEH32" s="23">
        <v>0.40240104692331635</v>
      </c>
      <c r="AEI32" s="23">
        <v>0.38074576305015045</v>
      </c>
      <c r="AEJ32" s="23">
        <v>0.3745928365283252</v>
      </c>
      <c r="AEK32" s="23">
        <v>0.39961010860113716</v>
      </c>
      <c r="AEL32" s="23">
        <v>0.37920999665998373</v>
      </c>
      <c r="AEM32" s="23">
        <v>0.39959858698275807</v>
      </c>
      <c r="AEN32" s="23">
        <v>0.37925810227210743</v>
      </c>
      <c r="AEO32" s="23">
        <v>0.3745928365283252</v>
      </c>
      <c r="AEP32" s="23">
        <v>0.39688294166356175</v>
      </c>
      <c r="AEQ32" s="23">
        <v>0.37812374709327523</v>
      </c>
      <c r="AER32" s="23">
        <v>0.39696249694837726</v>
      </c>
      <c r="AES32" s="23">
        <v>0.37827411440625891</v>
      </c>
      <c r="AET32" s="23">
        <v>0.3745928365283252</v>
      </c>
      <c r="AEU32" s="23">
        <v>0.39431843971858827</v>
      </c>
      <c r="AEV32" s="23">
        <v>0.37684422688996499</v>
      </c>
      <c r="AEW32" s="23">
        <v>0.39470783977642981</v>
      </c>
      <c r="AEX32" s="23">
        <v>0.37710680870725993</v>
      </c>
      <c r="AEY32" s="23">
        <v>0.3745928365283252</v>
      </c>
      <c r="AEZ32" s="23">
        <v>0.38982405967847639</v>
      </c>
      <c r="AFA32" s="23">
        <v>0.37503398642530172</v>
      </c>
      <c r="AFB32" s="23">
        <v>0.39032081040990318</v>
      </c>
      <c r="AFC32" s="23">
        <v>0.37549303163318953</v>
      </c>
      <c r="AFD32" s="23">
        <v>0.3745928365283252</v>
      </c>
      <c r="AFE32" s="23">
        <v>0.38260458142771825</v>
      </c>
      <c r="AFF32" s="23">
        <v>0.37333066574648027</v>
      </c>
      <c r="AFG32" s="23">
        <v>0.38359030243516079</v>
      </c>
      <c r="AFH32" s="23">
        <v>0.37471294269474392</v>
      </c>
      <c r="AFI32" s="23">
        <v>0.3745928365283252</v>
      </c>
      <c r="AFJ32" s="23">
        <v>0.37661623577805553</v>
      </c>
      <c r="AFK32" s="23">
        <v>0.37328228451372136</v>
      </c>
      <c r="AFL32" s="23">
        <v>0.37755985502606859</v>
      </c>
      <c r="AFM32" s="23">
        <v>0.37462693928290036</v>
      </c>
    </row>
    <row r="33" spans="1:845">
      <c r="A33" s="23" t="s">
        <v>140</v>
      </c>
      <c r="B33" s="23">
        <f>Sectors!S13</f>
        <v>0.92757460071901954</v>
      </c>
      <c r="C33" s="23">
        <f>Sectors!AN13</f>
        <v>0.89030555107650411</v>
      </c>
      <c r="D33" s="23">
        <f>Sectors!BG13</f>
        <v>0.89837484010383006</v>
      </c>
      <c r="F33" s="23">
        <v>0.92757460071901954</v>
      </c>
      <c r="G33" s="23">
        <v>0.89030869100434662</v>
      </c>
      <c r="H33" s="23">
        <v>0.89835891125658285</v>
      </c>
      <c r="I33" s="23">
        <v>0.89399699422752632</v>
      </c>
      <c r="J33" s="23">
        <v>0.90057170925510766</v>
      </c>
      <c r="K33" s="23">
        <v>0.92757460071901954</v>
      </c>
      <c r="L33" s="23">
        <v>0.89254767526769119</v>
      </c>
      <c r="M33" s="23">
        <v>0.90072287804675188</v>
      </c>
      <c r="N33" s="23">
        <v>0.89596853185011749</v>
      </c>
      <c r="O33" s="23">
        <v>0.90289184901572461</v>
      </c>
      <c r="P33" s="23">
        <v>0.92757460071901954</v>
      </c>
      <c r="Q33" s="23">
        <v>0.89478359875720292</v>
      </c>
      <c r="R33" s="23">
        <v>0.90307224638240591</v>
      </c>
      <c r="S33" s="23">
        <v>0.89785704147856849</v>
      </c>
      <c r="T33" s="23">
        <v>0.90487503680408532</v>
      </c>
      <c r="U33" s="23">
        <v>0.92757460071901954</v>
      </c>
      <c r="V33" s="23">
        <v>0.89686663856449667</v>
      </c>
      <c r="W33" s="23">
        <v>0.90516227264151172</v>
      </c>
      <c r="X33" s="23">
        <v>0.89978000338578557</v>
      </c>
      <c r="Y33" s="23">
        <v>0.9068967975925939</v>
      </c>
      <c r="Z33" s="23">
        <v>0.92757460071901954</v>
      </c>
      <c r="AA33" s="23">
        <v>0.89913961479899096</v>
      </c>
      <c r="AB33" s="23">
        <v>0.90745911447688088</v>
      </c>
      <c r="AC33" s="23">
        <v>0.90171345778941425</v>
      </c>
      <c r="AD33" s="23">
        <v>0.90886650715756534</v>
      </c>
      <c r="AE33" s="23">
        <v>0.92757460071901954</v>
      </c>
      <c r="AF33" s="23">
        <v>0.90132925703139188</v>
      </c>
      <c r="AG33" s="23">
        <v>0.9095760945233915</v>
      </c>
      <c r="AH33" s="23">
        <v>0.90364103890458092</v>
      </c>
      <c r="AI33" s="23">
        <v>0.91088480477765577</v>
      </c>
      <c r="AJ33" s="23">
        <v>0.92757460071901954</v>
      </c>
      <c r="AK33" s="23">
        <v>0.90293381223707958</v>
      </c>
      <c r="AL33" s="23">
        <v>0.91105330510145377</v>
      </c>
      <c r="AM33" s="23">
        <v>0.9056152105904739</v>
      </c>
      <c r="AN33" s="23">
        <v>0.91271647938787126</v>
      </c>
      <c r="AO33" s="23">
        <v>0.92757460071901954</v>
      </c>
      <c r="AP33" s="23">
        <v>0.90398202058460964</v>
      </c>
      <c r="AQ33" s="23">
        <v>0.91154861703713297</v>
      </c>
      <c r="AR33" s="23">
        <v>0.90760853393679186</v>
      </c>
      <c r="AS33" s="23">
        <v>0.91449217414543194</v>
      </c>
      <c r="AT33" s="23">
        <v>0.92757460071901954</v>
      </c>
      <c r="AU33" s="23">
        <v>0.90502763524462948</v>
      </c>
      <c r="AV33" s="23">
        <v>0.91212616558764181</v>
      </c>
      <c r="AW33" s="23">
        <v>0.90965691810300653</v>
      </c>
      <c r="AX33" s="23">
        <v>0.91641429722093093</v>
      </c>
      <c r="AY33" s="23">
        <v>0.92757460071901954</v>
      </c>
      <c r="AZ33" s="23">
        <v>0.90711146543789567</v>
      </c>
      <c r="BA33" s="23">
        <v>0.91311427443498983</v>
      </c>
      <c r="BB33" s="23">
        <v>0.91182891804404909</v>
      </c>
      <c r="BC33" s="23">
        <v>0.91775655801470235</v>
      </c>
      <c r="BD33" s="23">
        <v>0.92757460071901954</v>
      </c>
      <c r="BE33" s="23">
        <v>0.91126174309239427</v>
      </c>
      <c r="BF33" s="23">
        <v>0.91508814213711698</v>
      </c>
      <c r="BG33" s="23">
        <v>0.91598098460680366</v>
      </c>
      <c r="BH33" s="23">
        <v>0.91972873086319706</v>
      </c>
      <c r="BI33" s="23">
        <v>0.92757460071901954</v>
      </c>
      <c r="BJ33" s="23">
        <v>0.91540440336684481</v>
      </c>
      <c r="BK33" s="23">
        <v>0.91705879603243812</v>
      </c>
      <c r="BL33" s="23">
        <v>0.9201272700124733</v>
      </c>
      <c r="BM33" s="23">
        <v>0.92170089221393992</v>
      </c>
      <c r="BN33" s="23">
        <v>0.92757460071901954</v>
      </c>
      <c r="BO33" s="23">
        <v>0.89616324307985107</v>
      </c>
      <c r="BP33" s="23">
        <v>0.90193859396251941</v>
      </c>
      <c r="BQ33" s="23">
        <v>0.89898229912660588</v>
      </c>
      <c r="BR33" s="23">
        <v>0.90335768578811915</v>
      </c>
      <c r="BS33" s="23">
        <v>0.92757460071901954</v>
      </c>
      <c r="BT33" s="23">
        <v>0.89815318059811999</v>
      </c>
      <c r="BU33" s="23">
        <v>0.90397861817048419</v>
      </c>
      <c r="BV33" s="23">
        <v>0.90064140472493626</v>
      </c>
      <c r="BW33" s="23">
        <v>0.90522721972968678</v>
      </c>
      <c r="BX33" s="23">
        <v>0.92757460071901954</v>
      </c>
      <c r="BY33" s="23">
        <v>0.89994707749438252</v>
      </c>
      <c r="BZ33" s="23">
        <v>0.90590219327806309</v>
      </c>
      <c r="CA33" s="23">
        <v>0.90226998887498255</v>
      </c>
      <c r="CB33" s="23">
        <v>0.9070171344244593</v>
      </c>
      <c r="CC33" s="23">
        <v>0.92757460071901954</v>
      </c>
      <c r="CD33" s="23">
        <v>0.90180419221484021</v>
      </c>
      <c r="CE33" s="23">
        <v>0.90782974328767374</v>
      </c>
      <c r="CF33" s="23">
        <v>0.90400572765971199</v>
      </c>
      <c r="CG33" s="23">
        <v>0.90892429165868771</v>
      </c>
      <c r="CH33" s="23">
        <v>0.92757460071901954</v>
      </c>
      <c r="CI33" s="23">
        <v>0.90359043142761442</v>
      </c>
      <c r="CJ33" s="23">
        <v>0.90971028121023179</v>
      </c>
      <c r="CK33" s="23">
        <v>0.90558431054392752</v>
      </c>
      <c r="CL33" s="23">
        <v>0.9107113142312302</v>
      </c>
      <c r="CM33" s="23">
        <v>0.92757460071901954</v>
      </c>
      <c r="CN33" s="23">
        <v>0.90540493033896108</v>
      </c>
      <c r="CO33" s="23">
        <v>0.91154649236488816</v>
      </c>
      <c r="CP33" s="23">
        <v>0.9073337585340896</v>
      </c>
      <c r="CQ33" s="23">
        <v>0.91254745118100689</v>
      </c>
      <c r="CR33" s="23">
        <v>0.92757460071901954</v>
      </c>
      <c r="CS33" s="23">
        <v>0.90720953388702674</v>
      </c>
      <c r="CT33" s="23">
        <v>0.91345252843219027</v>
      </c>
      <c r="CU33" s="23">
        <v>0.90910227471806915</v>
      </c>
      <c r="CV33" s="23">
        <v>0.91426100473044936</v>
      </c>
      <c r="CW33" s="23">
        <v>0.92757460071901954</v>
      </c>
      <c r="CX33" s="23">
        <v>0.90908809232712828</v>
      </c>
      <c r="CY33" s="23">
        <v>0.91524441600100437</v>
      </c>
      <c r="CZ33" s="23">
        <v>0.91073295520615194</v>
      </c>
      <c r="DA33" s="23">
        <v>0.91594188880517302</v>
      </c>
      <c r="DB33" s="23">
        <v>0.92757460071901954</v>
      </c>
      <c r="DC33" s="23">
        <v>0.91089179119656027</v>
      </c>
      <c r="DD33" s="23">
        <v>0.91687999593305602</v>
      </c>
      <c r="DE33" s="23">
        <v>0.9124273455864651</v>
      </c>
      <c r="DF33" s="23">
        <v>0.91759115673485703</v>
      </c>
      <c r="DG33" s="23">
        <v>0.92757460071901954</v>
      </c>
      <c r="DH33" s="23">
        <v>0.91449776286961848</v>
      </c>
      <c r="DI33" s="23">
        <v>0.92012639945642494</v>
      </c>
      <c r="DJ33" s="23">
        <v>0.91602797649581158</v>
      </c>
      <c r="DK33" s="23">
        <v>0.92098502860790243</v>
      </c>
      <c r="DL33" s="23">
        <v>0.92757460071901954</v>
      </c>
      <c r="DM33" s="23">
        <v>0.91864823925748995</v>
      </c>
      <c r="DN33" s="23">
        <v>0.92210013582055483</v>
      </c>
      <c r="DO33" s="23">
        <v>0.92130269419616662</v>
      </c>
      <c r="DP33" s="23">
        <v>0.92460643919932484</v>
      </c>
      <c r="DQ33" s="23">
        <v>0.92757460071901954</v>
      </c>
      <c r="DR33" s="23">
        <v>0.92280442525788675</v>
      </c>
      <c r="DS33" s="23">
        <v>0.92410913179928866</v>
      </c>
      <c r="DT33" s="23">
        <v>0.92545788001858353</v>
      </c>
      <c r="DU33" s="23">
        <v>0.92659096996510337</v>
      </c>
      <c r="DV33" s="23">
        <v>0.92757460071901954</v>
      </c>
      <c r="DW33" s="23">
        <v>0.89224437399849554</v>
      </c>
      <c r="DX33" s="23">
        <v>0.90134925254007625</v>
      </c>
      <c r="DY33" s="23">
        <v>0.89802349389577163</v>
      </c>
      <c r="DZ33" s="23">
        <v>0.90732946712706419</v>
      </c>
      <c r="EA33" s="23">
        <v>0.92757460071901954</v>
      </c>
      <c r="EB33" s="23">
        <v>0.8940088350101506</v>
      </c>
      <c r="EC33" s="23">
        <v>0.90278503033181112</v>
      </c>
      <c r="ED33" s="23">
        <v>0.89960234587550514</v>
      </c>
      <c r="EE33" s="23">
        <v>0.90869172460797176</v>
      </c>
      <c r="EF33" s="23">
        <v>0.92757460071901954</v>
      </c>
      <c r="EG33" s="23">
        <v>0.89555582943757595</v>
      </c>
      <c r="EH33" s="23">
        <v>0.90434351864929086</v>
      </c>
      <c r="EI33" s="23">
        <v>0.90099687928011774</v>
      </c>
      <c r="EJ33" s="23">
        <v>0.90977925295000062</v>
      </c>
      <c r="EK33" s="23">
        <v>0.92757460071901954</v>
      </c>
      <c r="EL33" s="23">
        <v>0.89693494446473954</v>
      </c>
      <c r="EM33" s="23">
        <v>0.90544100994836307</v>
      </c>
      <c r="EN33" s="23">
        <v>0.90250689988038391</v>
      </c>
      <c r="EO33" s="23">
        <v>0.91103452363761883</v>
      </c>
      <c r="EP33" s="23">
        <v>0.92757460071901954</v>
      </c>
      <c r="EQ33" s="23">
        <v>0.89841555483765001</v>
      </c>
      <c r="ER33" s="23">
        <v>0.9066657216712718</v>
      </c>
      <c r="ES33" s="23">
        <v>0.903854179088876</v>
      </c>
      <c r="ET33" s="23">
        <v>0.91204462577316048</v>
      </c>
      <c r="EU33" s="23">
        <v>0.92757460071901954</v>
      </c>
      <c r="EV33" s="23">
        <v>0.89974013720439228</v>
      </c>
      <c r="EW33" s="23">
        <v>0.90782477439206677</v>
      </c>
      <c r="EX33" s="23">
        <v>0.90517909648578843</v>
      </c>
      <c r="EY33" s="23">
        <v>0.91301479777624939</v>
      </c>
      <c r="EZ33" s="23">
        <v>0.92757460071901954</v>
      </c>
      <c r="FA33" s="23">
        <v>0.90114650223157655</v>
      </c>
      <c r="FB33" s="23">
        <v>0.90876673911276773</v>
      </c>
      <c r="FC33" s="23">
        <v>0.90648501445008112</v>
      </c>
      <c r="FD33" s="23">
        <v>0.91408329207426653</v>
      </c>
      <c r="FE33" s="23">
        <v>0.92757460071901954</v>
      </c>
      <c r="FF33" s="23">
        <v>0.90242638960920529</v>
      </c>
      <c r="FG33" s="23">
        <v>0.90968171204672743</v>
      </c>
      <c r="FH33" s="23">
        <v>0.90776180346535595</v>
      </c>
      <c r="FI33" s="23">
        <v>0.91484339116724989</v>
      </c>
      <c r="FJ33" s="23">
        <v>0.92757460071901954</v>
      </c>
      <c r="FK33" s="23">
        <v>0.90368044143255266</v>
      </c>
      <c r="FL33" s="23">
        <v>0.91055529314011696</v>
      </c>
      <c r="FM33" s="23">
        <v>0.90902006816551562</v>
      </c>
      <c r="FN33" s="23">
        <v>0.91570054644652188</v>
      </c>
      <c r="FO33" s="23">
        <v>0.92757460071901954</v>
      </c>
      <c r="FP33" s="23">
        <v>0.90605156903120077</v>
      </c>
      <c r="FQ33" s="23">
        <v>0.9121933645568242</v>
      </c>
      <c r="FR33" s="23">
        <v>0.91140638681560948</v>
      </c>
      <c r="FS33" s="23">
        <v>0.91720884361906574</v>
      </c>
      <c r="FT33" s="23">
        <v>0.92757460071901954</v>
      </c>
      <c r="FU33" s="23">
        <v>0.91063808185681261</v>
      </c>
      <c r="FV33" s="23">
        <v>0.91486195069406495</v>
      </c>
      <c r="FW33" s="23">
        <v>0.91593002820662828</v>
      </c>
      <c r="FX33" s="23">
        <v>0.91986335249986628</v>
      </c>
      <c r="FY33" s="23">
        <v>0.92757460071901954</v>
      </c>
      <c r="FZ33" s="23">
        <v>0.91498271108844498</v>
      </c>
      <c r="GA33" s="23">
        <v>0.91721491530802135</v>
      </c>
      <c r="GB33" s="23">
        <v>0.92015525982827218</v>
      </c>
      <c r="GC33" s="23">
        <v>0.921942965424976</v>
      </c>
      <c r="GD33" s="23">
        <v>0.92757460071901954</v>
      </c>
      <c r="GE33" s="23">
        <v>0.90098790033201126</v>
      </c>
      <c r="GF33" s="23">
        <v>0.91021037888592238</v>
      </c>
      <c r="GG33" s="23">
        <v>0.90387022670995176</v>
      </c>
      <c r="GH33" s="23">
        <v>0.91310136594417735</v>
      </c>
      <c r="GI33" s="23">
        <v>0.92757460071901954</v>
      </c>
      <c r="GJ33" s="23">
        <v>0.90256202117376294</v>
      </c>
      <c r="GK33" s="23">
        <v>0.91154494512182627</v>
      </c>
      <c r="GL33" s="23">
        <v>0.90529896977515079</v>
      </c>
      <c r="GM33" s="23">
        <v>0.91421949711785255</v>
      </c>
      <c r="GN33" s="23">
        <v>0.92757460071901954</v>
      </c>
      <c r="GO33" s="23">
        <v>0.90396204819512616</v>
      </c>
      <c r="GP33" s="23">
        <v>0.91262824452169977</v>
      </c>
      <c r="GQ33" s="23">
        <v>0.90683259503815927</v>
      </c>
      <c r="GR33" s="23">
        <v>0.9154748938307935</v>
      </c>
      <c r="GS33" s="23">
        <v>0.92757460071901954</v>
      </c>
      <c r="GT33" s="23">
        <v>0.90533821592903541</v>
      </c>
      <c r="GU33" s="23">
        <v>0.91367144127098177</v>
      </c>
      <c r="GV33" s="23">
        <v>0.90820564271594151</v>
      </c>
      <c r="GW33" s="23">
        <v>0.91649738643354262</v>
      </c>
      <c r="GX33" s="23">
        <v>0.92757460071901954</v>
      </c>
      <c r="GY33" s="23">
        <v>0.90669202450474207</v>
      </c>
      <c r="GZ33" s="23">
        <v>0.91483133420488627</v>
      </c>
      <c r="HA33" s="23">
        <v>0.90955467909370358</v>
      </c>
      <c r="HB33" s="23">
        <v>0.91748103501673717</v>
      </c>
      <c r="HC33" s="23">
        <v>0.92757460071901954</v>
      </c>
      <c r="HD33" s="23">
        <v>0.90802294825286878</v>
      </c>
      <c r="HE33" s="23">
        <v>0.91578238213640539</v>
      </c>
      <c r="HF33" s="23">
        <v>0.91077743186255311</v>
      </c>
      <c r="HG33" s="23">
        <v>0.91842483297094701</v>
      </c>
      <c r="HH33" s="23">
        <v>0.92757460071901954</v>
      </c>
      <c r="HI33" s="23">
        <v>0.90933147973414752</v>
      </c>
      <c r="HJ33" s="23">
        <v>0.9166947848794762</v>
      </c>
      <c r="HK33" s="23">
        <v>0.91208847583611952</v>
      </c>
      <c r="HL33" s="23">
        <v>0.9193292245815855</v>
      </c>
      <c r="HM33" s="23">
        <v>0.92757460071901954</v>
      </c>
      <c r="HN33" s="23">
        <v>0.91061697126793628</v>
      </c>
      <c r="HO33" s="23">
        <v>0.91744621290337103</v>
      </c>
      <c r="HP33" s="23">
        <v>0.91337639675188131</v>
      </c>
      <c r="HQ33" s="23">
        <v>0.92007552667552905</v>
      </c>
      <c r="HR33" s="23">
        <v>0.92757460071901954</v>
      </c>
      <c r="HS33" s="23">
        <v>0.91179802084241635</v>
      </c>
      <c r="HT33" s="23">
        <v>0.91829424749357758</v>
      </c>
      <c r="HU33" s="23">
        <v>0.91456202071133275</v>
      </c>
      <c r="HV33" s="23">
        <v>0.92091459546857668</v>
      </c>
      <c r="HW33" s="23">
        <v>0.92757460071901954</v>
      </c>
      <c r="HX33" s="23">
        <v>0.91420535604515196</v>
      </c>
      <c r="HY33" s="23">
        <v>0.91978679090801829</v>
      </c>
      <c r="HZ33" s="23">
        <v>0.91697699476352657</v>
      </c>
      <c r="IA33" s="23">
        <v>0.9223914367600019</v>
      </c>
      <c r="IB33" s="23">
        <v>0.92757460071901954</v>
      </c>
      <c r="IC33" s="23">
        <v>0.91872459313439325</v>
      </c>
      <c r="ID33" s="23">
        <v>0.92229257266537579</v>
      </c>
      <c r="IE33" s="23">
        <v>0.92130269065894155</v>
      </c>
      <c r="IF33" s="23">
        <v>0.92460643672388187</v>
      </c>
      <c r="IG33" s="23">
        <v>0.92757460071901954</v>
      </c>
      <c r="IH33" s="23">
        <v>0.92287646210508978</v>
      </c>
      <c r="II33" s="23">
        <v>0.92426275310008832</v>
      </c>
      <c r="IJ33" s="23">
        <v>0.92546309491654133</v>
      </c>
      <c r="IK33" s="23">
        <v>0.92658902875077398</v>
      </c>
      <c r="IL33" s="23">
        <v>0.92757460071901954</v>
      </c>
      <c r="IM33" s="23">
        <v>0.89388585032410095</v>
      </c>
      <c r="IN33" s="23">
        <v>0.90167387186246417</v>
      </c>
      <c r="IO33" s="23">
        <v>0.89743871632800953</v>
      </c>
      <c r="IP33" s="23">
        <v>0.90413667310474877</v>
      </c>
      <c r="IQ33" s="23">
        <v>0.92757460071901954</v>
      </c>
      <c r="IR33" s="23">
        <v>0.89604462381597472</v>
      </c>
      <c r="IS33" s="23">
        <v>0.90387670363805117</v>
      </c>
      <c r="IT33" s="23">
        <v>0.89932970317839744</v>
      </c>
      <c r="IU33" s="23">
        <v>0.90614397269455382</v>
      </c>
      <c r="IV33" s="23">
        <v>0.92757460071901954</v>
      </c>
      <c r="IW33" s="23">
        <v>0.89816369023772025</v>
      </c>
      <c r="IX33" s="23">
        <v>0.90611738569074074</v>
      </c>
      <c r="IY33" s="23">
        <v>0.90110674247971279</v>
      </c>
      <c r="IZ33" s="23">
        <v>0.90793606474609079</v>
      </c>
      <c r="JA33" s="23">
        <v>0.92757460071901954</v>
      </c>
      <c r="JB33" s="23">
        <v>0.90013385177115512</v>
      </c>
      <c r="JC33" s="23">
        <v>0.90836041331284023</v>
      </c>
      <c r="JD33" s="23">
        <v>0.90286645805516108</v>
      </c>
      <c r="JE33" s="23">
        <v>0.90995248597681777</v>
      </c>
      <c r="JF33" s="23">
        <v>0.92757460071901954</v>
      </c>
      <c r="JG33" s="23">
        <v>0.90119963224779398</v>
      </c>
      <c r="JH33" s="23">
        <v>0.90899593881201801</v>
      </c>
      <c r="JI33" s="23">
        <v>0.90468698670658765</v>
      </c>
      <c r="JJ33" s="23">
        <v>0.911724177241519</v>
      </c>
      <c r="JK33" s="23">
        <v>0.92757460071901954</v>
      </c>
      <c r="JL33" s="23">
        <v>0.90223809917105224</v>
      </c>
      <c r="JM33" s="23">
        <v>0.90960064412415431</v>
      </c>
      <c r="JN33" s="23">
        <v>0.90655037506347369</v>
      </c>
      <c r="JO33" s="23">
        <v>0.91347183515545816</v>
      </c>
      <c r="JP33" s="23">
        <v>0.92757460071901954</v>
      </c>
      <c r="JQ33" s="23">
        <v>0.90327893368148582</v>
      </c>
      <c r="JR33" s="23">
        <v>0.91017518370081263</v>
      </c>
      <c r="JS33" s="23">
        <v>0.90814402224851554</v>
      </c>
      <c r="JT33" s="23">
        <v>0.91494627394035255</v>
      </c>
      <c r="JU33" s="23">
        <v>0.92757460071901954</v>
      </c>
      <c r="JV33" s="23">
        <v>0.90424333696215387</v>
      </c>
      <c r="JW33" s="23">
        <v>0.91081049066561004</v>
      </c>
      <c r="JX33" s="23">
        <v>0.90917460572406261</v>
      </c>
      <c r="JY33" s="23">
        <v>0.91555232951908871</v>
      </c>
      <c r="JZ33" s="23">
        <v>0.92757460071901954</v>
      </c>
      <c r="KA33" s="23">
        <v>0.90528178510628177</v>
      </c>
      <c r="KB33" s="23">
        <v>0.91143979471867598</v>
      </c>
      <c r="KC33" s="23">
        <v>0.91020126315418159</v>
      </c>
      <c r="KD33" s="23">
        <v>0.91615543268541266</v>
      </c>
      <c r="KE33" s="23">
        <v>0.92757460071901954</v>
      </c>
      <c r="KF33" s="23">
        <v>0.90734692672597073</v>
      </c>
      <c r="KG33" s="23">
        <v>0.91268500686482035</v>
      </c>
      <c r="KH33" s="23">
        <v>0.91219320241402391</v>
      </c>
      <c r="KI33" s="23">
        <v>0.91727884213077404</v>
      </c>
      <c r="KJ33" s="23">
        <v>0.92757460071901954</v>
      </c>
      <c r="KK33" s="23">
        <v>0.91131491233984652</v>
      </c>
      <c r="KL33" s="23">
        <v>0.91495858151212328</v>
      </c>
      <c r="KM33" s="23">
        <v>0.91616098335188401</v>
      </c>
      <c r="KN33" s="23">
        <v>0.91950727783639641</v>
      </c>
      <c r="KO33" s="23">
        <v>0.92757460071901954</v>
      </c>
      <c r="KP33" s="23">
        <v>0.91532520308825416</v>
      </c>
      <c r="KQ33" s="23">
        <v>0.91728515201725169</v>
      </c>
      <c r="KR33" s="23">
        <v>0.92011634942166154</v>
      </c>
      <c r="KS33" s="23">
        <v>0.92170998349420563</v>
      </c>
      <c r="KT33" s="23">
        <v>0.92757460071901954</v>
      </c>
      <c r="KU33" s="23">
        <v>0.89952064047862768</v>
      </c>
      <c r="KV33" s="23">
        <v>0.905589442361452</v>
      </c>
      <c r="KW33" s="23">
        <v>0.9017870450439871</v>
      </c>
      <c r="KX33" s="23">
        <v>0.90680406605618957</v>
      </c>
      <c r="KY33" s="23">
        <v>0.92757460071901954</v>
      </c>
      <c r="KZ33" s="23">
        <v>0.90135166781123399</v>
      </c>
      <c r="LA33" s="23">
        <v>0.90736763869144421</v>
      </c>
      <c r="LB33" s="23">
        <v>0.90352323789253097</v>
      </c>
      <c r="LC33" s="23">
        <v>0.90853706097432463</v>
      </c>
      <c r="LD33" s="23">
        <v>0.92757460071901954</v>
      </c>
      <c r="LE33" s="23">
        <v>0.90307420263621763</v>
      </c>
      <c r="LF33" s="23">
        <v>0.90915155785824375</v>
      </c>
      <c r="LG33" s="23">
        <v>0.90518528106743801</v>
      </c>
      <c r="LH33" s="23">
        <v>0.9103139706626413</v>
      </c>
      <c r="LI33" s="23">
        <v>0.92757460071901954</v>
      </c>
      <c r="LJ33" s="23">
        <v>0.9048065456725739</v>
      </c>
      <c r="LK33" s="23">
        <v>0.91082548275798159</v>
      </c>
      <c r="LL33" s="23">
        <v>0.90679238417000929</v>
      </c>
      <c r="LM33" s="23">
        <v>0.91198266479580037</v>
      </c>
      <c r="LN33" s="23">
        <v>0.92757460071901954</v>
      </c>
      <c r="LO33" s="23">
        <v>0.90647862307425187</v>
      </c>
      <c r="LP33" s="23">
        <v>0.91256074175886981</v>
      </c>
      <c r="LQ33" s="23">
        <v>0.90832318691426228</v>
      </c>
      <c r="LR33" s="23">
        <v>0.91365319541463252</v>
      </c>
      <c r="LS33" s="23">
        <v>0.92757460071901954</v>
      </c>
      <c r="LT33" s="23">
        <v>0.90825174378264195</v>
      </c>
      <c r="LU33" s="23">
        <v>0.91424120844024859</v>
      </c>
      <c r="LV33" s="23">
        <v>0.91003307058693661</v>
      </c>
      <c r="LW33" s="23">
        <v>0.91529625870734987</v>
      </c>
      <c r="LX33" s="23">
        <v>0.92757460071901954</v>
      </c>
      <c r="LY33" s="23">
        <v>0.90990326107231623</v>
      </c>
      <c r="LZ33" s="23">
        <v>0.91591840020834481</v>
      </c>
      <c r="MA33" s="23">
        <v>0.91166238204468031</v>
      </c>
      <c r="MB33" s="23">
        <v>0.91684205993744938</v>
      </c>
      <c r="MC33" s="23">
        <v>0.92757460071901954</v>
      </c>
      <c r="MD33" s="23">
        <v>0.91170886252185945</v>
      </c>
      <c r="ME33" s="23">
        <v>0.91762031083772122</v>
      </c>
      <c r="MF33" s="23">
        <v>0.91323869724034856</v>
      </c>
      <c r="MG33" s="23">
        <v>0.91843291999714516</v>
      </c>
      <c r="MH33" s="23">
        <v>0.92757460071901954</v>
      </c>
      <c r="MI33" s="23">
        <v>0.91290964203187419</v>
      </c>
      <c r="MJ33" s="23">
        <v>0.91855346442338581</v>
      </c>
      <c r="MK33" s="23">
        <v>0.91487071055464009</v>
      </c>
      <c r="ML33" s="23">
        <v>0.91993422502132471</v>
      </c>
      <c r="MM33" s="23">
        <v>0.92757460071901954</v>
      </c>
      <c r="MN33" s="23">
        <v>0.91490017897313036</v>
      </c>
      <c r="MO33" s="23">
        <v>0.91966371383966006</v>
      </c>
      <c r="MP33" s="23">
        <v>0.91763658439713236</v>
      </c>
      <c r="MQ33" s="23">
        <v>0.92216365752850515</v>
      </c>
      <c r="MR33" s="23">
        <v>0.92757460071901954</v>
      </c>
      <c r="MS33" s="23">
        <v>0.91886752160553475</v>
      </c>
      <c r="MT33" s="23">
        <v>0.92186678461142602</v>
      </c>
      <c r="MU33" s="23">
        <v>0.92160579132394083</v>
      </c>
      <c r="MV33" s="23">
        <v>0.92434713865758489</v>
      </c>
      <c r="MW33" s="23">
        <v>0.92757460071901954</v>
      </c>
      <c r="MX33" s="23">
        <v>0.92282663953182476</v>
      </c>
      <c r="MY33" s="23">
        <v>0.9240479099092227</v>
      </c>
      <c r="MZ33" s="23">
        <v>0.92556836258476061</v>
      </c>
      <c r="NA33" s="23">
        <v>0.92650675043772812</v>
      </c>
      <c r="NB33" s="23">
        <v>0.84893953055867644</v>
      </c>
      <c r="NC33" s="23">
        <v>0.82059489810864539</v>
      </c>
      <c r="ND33" s="23">
        <v>0.830138290893775</v>
      </c>
      <c r="NE33" s="23">
        <v>0.82237883174262527</v>
      </c>
      <c r="NF33" s="23">
        <v>0.83013136937246934</v>
      </c>
      <c r="NG33" s="23">
        <v>0.84893953055867644</v>
      </c>
      <c r="NH33" s="23">
        <v>0.82213575176734255</v>
      </c>
      <c r="NI33" s="23">
        <v>0.83144474200187946</v>
      </c>
      <c r="NJ33" s="23">
        <v>0.82404338051801773</v>
      </c>
      <c r="NK33" s="23">
        <v>0.83187906322711547</v>
      </c>
      <c r="NL33" s="23">
        <v>0.84893953055867644</v>
      </c>
      <c r="NM33" s="23">
        <v>0.82357001837096966</v>
      </c>
      <c r="NN33" s="23">
        <v>0.83265327556230795</v>
      </c>
      <c r="NO33" s="23">
        <v>0.82566186757795523</v>
      </c>
      <c r="NP33" s="23">
        <v>0.83344742402190775</v>
      </c>
      <c r="NQ33" s="23">
        <v>0.84893953055867644</v>
      </c>
      <c r="NR33" s="23">
        <v>0.82500078150592859</v>
      </c>
      <c r="NS33" s="23">
        <v>0.83390336168621471</v>
      </c>
      <c r="NT33" s="23">
        <v>0.82721407775821498</v>
      </c>
      <c r="NU33" s="23">
        <v>0.83489393347279495</v>
      </c>
      <c r="NV33" s="23">
        <v>0.84893953055867644</v>
      </c>
      <c r="NW33" s="23">
        <v>0.82637702653274292</v>
      </c>
      <c r="NX33" s="23">
        <v>0.83504881771804673</v>
      </c>
      <c r="NY33" s="23">
        <v>0.82869323960327812</v>
      </c>
      <c r="NZ33" s="23">
        <v>0.83620213815772837</v>
      </c>
      <c r="OA33" s="23">
        <v>0.84893953055867644</v>
      </c>
      <c r="OB33" s="23">
        <v>0.82730713276545298</v>
      </c>
      <c r="OC33" s="23">
        <v>0.83553414972422746</v>
      </c>
      <c r="OD33" s="23">
        <v>0.8301423292275415</v>
      </c>
      <c r="OE33" s="23">
        <v>0.83744278138094963</v>
      </c>
      <c r="OF33" s="23">
        <v>0.84893953055867644</v>
      </c>
      <c r="OG33" s="23">
        <v>0.82825750104054874</v>
      </c>
      <c r="OH33" s="23">
        <v>0.83598309496670342</v>
      </c>
      <c r="OI33" s="23">
        <v>0.8315192331099005</v>
      </c>
      <c r="OJ33" s="23">
        <v>0.83855464748798225</v>
      </c>
      <c r="OK33" s="23">
        <v>0.84893953055867644</v>
      </c>
      <c r="OL33" s="23">
        <v>0.829182400656714</v>
      </c>
      <c r="OM33" s="23">
        <v>0.83642995040640189</v>
      </c>
      <c r="ON33" s="23">
        <v>0.83289255341887158</v>
      </c>
      <c r="OO33" s="23">
        <v>0.8396045920754508</v>
      </c>
      <c r="OP33" s="23">
        <v>0.84893953055867644</v>
      </c>
      <c r="OQ33" s="23">
        <v>0.83010548579766053</v>
      </c>
      <c r="OR33" s="23">
        <v>0.83690948937044918</v>
      </c>
      <c r="OS33" s="23">
        <v>0.83381557454288546</v>
      </c>
      <c r="OT33" s="23">
        <v>0.84014430723802735</v>
      </c>
      <c r="OU33" s="23">
        <v>0.84893953055867644</v>
      </c>
      <c r="OV33" s="23">
        <v>0.8319462984160032</v>
      </c>
      <c r="OW33" s="23">
        <v>0.83780498989144625</v>
      </c>
      <c r="OX33" s="23">
        <v>0.83565817776221407</v>
      </c>
      <c r="OY33" s="23">
        <v>0.84104481925330399</v>
      </c>
      <c r="OZ33" s="23">
        <v>0.84893953055867644</v>
      </c>
      <c r="PA33" s="23">
        <v>0.83561478004261769</v>
      </c>
      <c r="PB33" s="23">
        <v>0.83959634333293365</v>
      </c>
      <c r="PC33" s="23">
        <v>0.83933499312482329</v>
      </c>
      <c r="PD33" s="23">
        <v>0.84284781635990702</v>
      </c>
      <c r="PE33" s="23">
        <v>0.84893953055867644</v>
      </c>
      <c r="PF33" s="23">
        <v>0.83927940904574594</v>
      </c>
      <c r="PG33" s="23">
        <v>0.84139547819584226</v>
      </c>
      <c r="PH33" s="23">
        <v>0.84301170467536146</v>
      </c>
      <c r="PI33" s="23">
        <v>0.8446487165300266</v>
      </c>
      <c r="PJ33" s="23">
        <v>0.84893953055867644</v>
      </c>
      <c r="PK33" s="23">
        <v>0.822534044434859</v>
      </c>
      <c r="PL33" s="23">
        <v>0.82883300029663276</v>
      </c>
      <c r="PM33" s="23">
        <v>0.82121994938331222</v>
      </c>
      <c r="PN33" s="23">
        <v>0.82535804675256141</v>
      </c>
      <c r="PO33" s="23">
        <v>0.84893953055867644</v>
      </c>
      <c r="PP33" s="23">
        <v>0.82443673419360031</v>
      </c>
      <c r="PQ33" s="23">
        <v>0.83091142931496165</v>
      </c>
      <c r="PR33" s="23">
        <v>0.82383607632821032</v>
      </c>
      <c r="PS33" s="23">
        <v>0.82801491778514136</v>
      </c>
      <c r="PT33" s="23">
        <v>0.84893953055867644</v>
      </c>
      <c r="PU33" s="23">
        <v>0.82632230221996228</v>
      </c>
      <c r="PV33" s="23">
        <v>0.83291777560033009</v>
      </c>
      <c r="PW33" s="23">
        <v>0.8258015578642719</v>
      </c>
      <c r="PX33" s="23">
        <v>0.83026989517694039</v>
      </c>
      <c r="PY33" s="23">
        <v>0.84893953055867644</v>
      </c>
      <c r="PZ33" s="23">
        <v>0.82800964785281961</v>
      </c>
      <c r="QA33" s="23">
        <v>0.83461194155631269</v>
      </c>
      <c r="QB33" s="23">
        <v>0.82781915261862449</v>
      </c>
      <c r="QC33" s="23">
        <v>0.83279083439327417</v>
      </c>
      <c r="QD33" s="23">
        <v>0.84893953055867644</v>
      </c>
      <c r="QE33" s="23">
        <v>0.82972997339458732</v>
      </c>
      <c r="QF33" s="23">
        <v>0.83619417312849298</v>
      </c>
      <c r="QG33" s="23">
        <v>0.82985363374590093</v>
      </c>
      <c r="QH33" s="23">
        <v>0.83495854206805342</v>
      </c>
      <c r="QI33" s="23">
        <v>0.84893953055867644</v>
      </c>
      <c r="QJ33" s="23">
        <v>0.83126208989361861</v>
      </c>
      <c r="QK33" s="23">
        <v>0.83763613760340105</v>
      </c>
      <c r="QL33" s="23">
        <v>0.83178271731888487</v>
      </c>
      <c r="QM33" s="23">
        <v>0.83704134657152074</v>
      </c>
      <c r="QN33" s="23">
        <v>0.84893953055867644</v>
      </c>
      <c r="QO33" s="23">
        <v>0.83272184961024198</v>
      </c>
      <c r="QP33" s="23">
        <v>0.83899634104511467</v>
      </c>
      <c r="QQ33" s="23">
        <v>0.83346153454192839</v>
      </c>
      <c r="QR33" s="23">
        <v>0.83868062594659309</v>
      </c>
      <c r="QS33" s="23">
        <v>0.84893953055867644</v>
      </c>
      <c r="QT33" s="23">
        <v>0.83412733301429898</v>
      </c>
      <c r="QU33" s="23">
        <v>0.84018576881841311</v>
      </c>
      <c r="QV33" s="23">
        <v>0.83508137810237282</v>
      </c>
      <c r="QW33" s="23">
        <v>0.84029522140518309</v>
      </c>
      <c r="QX33" s="23">
        <v>0.84893953055867644</v>
      </c>
      <c r="QY33" s="23">
        <v>0.83550990174119755</v>
      </c>
      <c r="QZ33" s="23">
        <v>0.84131019815759878</v>
      </c>
      <c r="RA33" s="23">
        <v>0.83659537648689453</v>
      </c>
      <c r="RB33" s="23">
        <v>0.84166853052795021</v>
      </c>
      <c r="RC33" s="23">
        <v>0.84893953055867644</v>
      </c>
      <c r="RD33" s="23">
        <v>0.83766882185977609</v>
      </c>
      <c r="RE33" s="23">
        <v>0.84270485597352118</v>
      </c>
      <c r="RF33" s="23">
        <v>0.83939672774023444</v>
      </c>
      <c r="RG33" s="23">
        <v>0.84399470046658231</v>
      </c>
      <c r="RH33" s="23">
        <v>0.84893953055867644</v>
      </c>
      <c r="RI33" s="23">
        <v>0.84134894839958796</v>
      </c>
      <c r="RJ33" s="23">
        <v>0.84450206972526864</v>
      </c>
      <c r="RK33" s="23">
        <v>0.84338014061162947</v>
      </c>
      <c r="RL33" s="23">
        <v>0.84623355285221957</v>
      </c>
      <c r="RM33" s="23">
        <v>0.84893953055867644</v>
      </c>
      <c r="RN33" s="23">
        <v>0.84503304053833717</v>
      </c>
      <c r="RO33" s="23">
        <v>0.8463079048403559</v>
      </c>
      <c r="RP33" s="23">
        <v>0.84707447151710213</v>
      </c>
      <c r="RQ33" s="23">
        <v>0.84803981140432416</v>
      </c>
      <c r="RR33" s="23">
        <v>1.3237858094293886</v>
      </c>
      <c r="RS33" s="23">
        <v>1.266038238874027</v>
      </c>
      <c r="RT33" s="23">
        <v>1.2759702142751337</v>
      </c>
      <c r="RU33" s="23">
        <v>1.2730463148817939</v>
      </c>
      <c r="RV33" s="23">
        <v>1.2819323627587236</v>
      </c>
      <c r="RW33" s="23">
        <v>1.3237858094293886</v>
      </c>
      <c r="RX33" s="23">
        <v>1.2696263498552123</v>
      </c>
      <c r="RY33" s="23">
        <v>1.2801381060357784</v>
      </c>
      <c r="RZ33" s="23">
        <v>1.275939547164513</v>
      </c>
      <c r="SA33" s="23">
        <v>1.2851740115232624</v>
      </c>
      <c r="SB33" s="23">
        <v>1.3237858094293886</v>
      </c>
      <c r="SC33" s="23">
        <v>1.2732938123828894</v>
      </c>
      <c r="SD33" s="23">
        <v>1.2837535171763468</v>
      </c>
      <c r="SE33" s="23">
        <v>1.2790397196858656</v>
      </c>
      <c r="SF33" s="23">
        <v>1.2884174709644296</v>
      </c>
      <c r="SG33" s="23">
        <v>1.3237858094293886</v>
      </c>
      <c r="SH33" s="23">
        <v>1.2766594275892276</v>
      </c>
      <c r="SI33" s="23">
        <v>1.2877242500930526</v>
      </c>
      <c r="SJ33" s="23">
        <v>1.2817898484042036</v>
      </c>
      <c r="SK33" s="23">
        <v>1.2916329824192081</v>
      </c>
      <c r="SL33" s="23">
        <v>1.3237858094293886</v>
      </c>
      <c r="SM33" s="23">
        <v>1.2801276493538496</v>
      </c>
      <c r="SN33" s="23">
        <v>1.2913677023762606</v>
      </c>
      <c r="SO33" s="23">
        <v>1.2847641252256368</v>
      </c>
      <c r="SP33" s="23">
        <v>1.2945028919630817</v>
      </c>
      <c r="SQ33" s="23">
        <v>1.3237858094293886</v>
      </c>
      <c r="SR33" s="23">
        <v>1.2835846987249413</v>
      </c>
      <c r="SS33" s="23">
        <v>1.2951443174319948</v>
      </c>
      <c r="ST33" s="23">
        <v>1.2875425906885862</v>
      </c>
      <c r="SU33" s="23">
        <v>1.2975811810224855</v>
      </c>
      <c r="SV33" s="23">
        <v>1.3237858094293886</v>
      </c>
      <c r="SW33" s="23">
        <v>1.2867767179155172</v>
      </c>
      <c r="SX33" s="23">
        <v>1.2983769497601068</v>
      </c>
      <c r="SY33" s="23">
        <v>1.2905782807705859</v>
      </c>
      <c r="SZ33" s="23">
        <v>1.3004343418685413</v>
      </c>
      <c r="TA33" s="23">
        <v>1.3237858094293886</v>
      </c>
      <c r="TB33" s="23">
        <v>1.2883057320568851</v>
      </c>
      <c r="TC33" s="23">
        <v>1.2990869674134053</v>
      </c>
      <c r="TD33" s="23">
        <v>1.2935024408182041</v>
      </c>
      <c r="TE33" s="23">
        <v>1.3032903614336648</v>
      </c>
      <c r="TF33" s="23">
        <v>1.3237858094293886</v>
      </c>
      <c r="TG33" s="23">
        <v>1.2898305885771799</v>
      </c>
      <c r="TH33" s="23">
        <v>1.2997960043775096</v>
      </c>
      <c r="TI33" s="23">
        <v>1.2965676454557931</v>
      </c>
      <c r="TJ33" s="23">
        <v>1.3062320445925184</v>
      </c>
      <c r="TK33" s="23">
        <v>1.3237858094293886</v>
      </c>
      <c r="TL33" s="23">
        <v>1.2929760587717389</v>
      </c>
      <c r="TM33" s="23">
        <v>1.3012114553402048</v>
      </c>
      <c r="TN33" s="23">
        <v>1.3002202564627829</v>
      </c>
      <c r="TO33" s="23">
        <v>1.3088717023580934</v>
      </c>
      <c r="TP33" s="23">
        <v>1.3237858094293886</v>
      </c>
      <c r="TQ33" s="23">
        <v>1.299026209207961</v>
      </c>
      <c r="TR33" s="23">
        <v>1.3041798709251533</v>
      </c>
      <c r="TS33" s="23">
        <v>1.3062672521610588</v>
      </c>
      <c r="TT33" s="23">
        <v>1.3116908048802103</v>
      </c>
      <c r="TU33" s="23">
        <v>1.3237858094293886</v>
      </c>
      <c r="TV33" s="23">
        <v>1.3050604764012186</v>
      </c>
      <c r="TW33" s="23">
        <v>1.3069962600110712</v>
      </c>
      <c r="TX33" s="23">
        <v>1.3123052418416439</v>
      </c>
      <c r="TY33" s="23">
        <v>1.3145087603827661</v>
      </c>
      <c r="TZ33" s="23">
        <v>1.3237858094293886</v>
      </c>
      <c r="UA33" s="23">
        <v>1.277253518686839</v>
      </c>
      <c r="UB33" s="23">
        <v>1.2846817822294612</v>
      </c>
      <c r="UC33" s="23">
        <v>1.2815040758555951</v>
      </c>
      <c r="UD33" s="23">
        <v>1.2876161139756059</v>
      </c>
      <c r="UE33" s="23">
        <v>1.3237858094293886</v>
      </c>
      <c r="UF33" s="23">
        <v>1.2800452688471082</v>
      </c>
      <c r="UG33" s="23">
        <v>1.2879781698275081</v>
      </c>
      <c r="UH33" s="23">
        <v>1.2840985556949014</v>
      </c>
      <c r="UI33" s="23">
        <v>1.2903515259924978</v>
      </c>
      <c r="UJ33" s="23">
        <v>1.3237858094293886</v>
      </c>
      <c r="UK33" s="23">
        <v>1.2826913020838802</v>
      </c>
      <c r="UL33" s="23">
        <v>1.2907357928885497</v>
      </c>
      <c r="UM33" s="23">
        <v>1.2864673082027622</v>
      </c>
      <c r="UN33" s="23">
        <v>1.2934485065216001</v>
      </c>
      <c r="UO33" s="23">
        <v>1.3237858094293886</v>
      </c>
      <c r="UP33" s="23">
        <v>1.2853827215460616</v>
      </c>
      <c r="UQ33" s="23">
        <v>1.2936620617715628</v>
      </c>
      <c r="UR33" s="23">
        <v>1.289137094593666</v>
      </c>
      <c r="US33" s="23">
        <v>1.2959698296069466</v>
      </c>
      <c r="UT33" s="23">
        <v>1.3237858094293886</v>
      </c>
      <c r="UU33" s="23">
        <v>1.288080599870985</v>
      </c>
      <c r="UV33" s="23">
        <v>1.2965256311373499</v>
      </c>
      <c r="UW33" s="23">
        <v>1.291539758123885</v>
      </c>
      <c r="UX33" s="23">
        <v>1.2985523709073097</v>
      </c>
      <c r="UY33" s="23">
        <v>1.3237858094293886</v>
      </c>
      <c r="UZ33" s="23">
        <v>1.2907541276598233</v>
      </c>
      <c r="VA33" s="23">
        <v>1.2994352289489288</v>
      </c>
      <c r="VB33" s="23">
        <v>1.2940476467744302</v>
      </c>
      <c r="VC33" s="23">
        <v>1.3012357471581339</v>
      </c>
      <c r="VD33" s="23">
        <v>1.3237858094293886</v>
      </c>
      <c r="VE33" s="23">
        <v>1.2933891396417558</v>
      </c>
      <c r="VF33" s="23">
        <v>1.3021581448672657</v>
      </c>
      <c r="VG33" s="23">
        <v>1.2965511353137458</v>
      </c>
      <c r="VH33" s="23">
        <v>1.3038344542717855</v>
      </c>
      <c r="VI33" s="23">
        <v>1.3237858094293886</v>
      </c>
      <c r="VJ33" s="23">
        <v>1.2960805185309126</v>
      </c>
      <c r="VK33" s="23">
        <v>1.3047976034420063</v>
      </c>
      <c r="VL33" s="23">
        <v>1.2990844946519926</v>
      </c>
      <c r="VM33" s="23">
        <v>1.3064233784409605</v>
      </c>
      <c r="VN33" s="23">
        <v>1.3237858094293886</v>
      </c>
      <c r="VO33" s="23">
        <v>1.2988213883285324</v>
      </c>
      <c r="VP33" s="23">
        <v>1.3074305305607432</v>
      </c>
      <c r="VQ33" s="23">
        <v>1.3014812795231525</v>
      </c>
      <c r="VR33" s="23">
        <v>1.3089176077552092</v>
      </c>
      <c r="VS33" s="23">
        <v>1.3237858094293886</v>
      </c>
      <c r="VT33" s="23">
        <v>1.304482675977086</v>
      </c>
      <c r="VU33" s="23">
        <v>1.3127316182637803</v>
      </c>
      <c r="VV33" s="23">
        <v>1.306620087439978</v>
      </c>
      <c r="VW33" s="23">
        <v>1.3137881352235488</v>
      </c>
      <c r="VX33" s="23">
        <v>1.3237858094293886</v>
      </c>
      <c r="VY33" s="23">
        <v>1.3105185190636015</v>
      </c>
      <c r="VZ33" s="23">
        <v>1.3155514816537957</v>
      </c>
      <c r="WA33" s="23">
        <v>1.3146396106268936</v>
      </c>
      <c r="WB33" s="23">
        <v>1.3195466842662229</v>
      </c>
      <c r="WC33" s="23">
        <v>1.3237858094293886</v>
      </c>
      <c r="WD33" s="23">
        <v>1.3165534598204476</v>
      </c>
      <c r="WE33" s="23">
        <v>1.3183684740762955</v>
      </c>
      <c r="WF33" s="23">
        <v>1.3206822838109542</v>
      </c>
      <c r="WG33" s="23">
        <v>1.3223742162495069</v>
      </c>
      <c r="WH33" s="23">
        <v>3.6411531040420728</v>
      </c>
      <c r="WI33" s="23">
        <v>3.4807285270785591</v>
      </c>
      <c r="WJ33" s="23">
        <v>3.5115432607014383</v>
      </c>
      <c r="WK33" s="23">
        <v>3.4870951171087898</v>
      </c>
      <c r="WL33" s="23">
        <v>3.5271871335176641</v>
      </c>
      <c r="WM33" s="23">
        <v>3.6411531040420728</v>
      </c>
      <c r="WN33" s="23">
        <v>3.490058709790842</v>
      </c>
      <c r="WO33" s="23">
        <v>3.5216246747075735</v>
      </c>
      <c r="WP33" s="23">
        <v>3.4956415782507801</v>
      </c>
      <c r="WQ33" s="23">
        <v>3.5361394018594154</v>
      </c>
      <c r="WR33" s="23">
        <v>3.6411531040420728</v>
      </c>
      <c r="WS33" s="23">
        <v>3.4993208940087768</v>
      </c>
      <c r="WT33" s="23">
        <v>3.5314572189454321</v>
      </c>
      <c r="WU33" s="23">
        <v>3.5038022373008357</v>
      </c>
      <c r="WV33" s="23">
        <v>3.545633557679885</v>
      </c>
      <c r="WW33" s="23">
        <v>3.6411531040420728</v>
      </c>
      <c r="WX33" s="23">
        <v>3.5088035708655911</v>
      </c>
      <c r="WY33" s="23">
        <v>3.5413623912652428</v>
      </c>
      <c r="WZ33" s="23">
        <v>3.5115750036256221</v>
      </c>
      <c r="XA33" s="23">
        <v>3.5535593793467362</v>
      </c>
      <c r="XB33" s="23">
        <v>3.6411531040420728</v>
      </c>
      <c r="XC33" s="23">
        <v>3.5182375265477859</v>
      </c>
      <c r="XD33" s="23">
        <v>3.5509429461100948</v>
      </c>
      <c r="XE33" s="23">
        <v>3.5194141693537455</v>
      </c>
      <c r="XF33" s="23">
        <v>3.5613345738359774</v>
      </c>
      <c r="XG33" s="23">
        <v>3.6411531040420728</v>
      </c>
      <c r="XH33" s="23">
        <v>3.5276964379128235</v>
      </c>
      <c r="XI33" s="23">
        <v>3.5599229500666647</v>
      </c>
      <c r="XJ33" s="23">
        <v>3.5275850413733676</v>
      </c>
      <c r="XK33" s="23">
        <v>3.5695349578183357</v>
      </c>
      <c r="XL33" s="23">
        <v>3.6411531040420728</v>
      </c>
      <c r="XM33" s="23">
        <v>3.5342286815681359</v>
      </c>
      <c r="XN33" s="23">
        <v>3.5666582614132913</v>
      </c>
      <c r="XO33" s="23">
        <v>3.5356932026195218</v>
      </c>
      <c r="XP33" s="23">
        <v>3.5771241790718613</v>
      </c>
      <c r="XQ33" s="23">
        <v>3.6411531040420728</v>
      </c>
      <c r="XR33" s="23">
        <v>3.5385348117136965</v>
      </c>
      <c r="XS33" s="23">
        <v>3.5686265939284549</v>
      </c>
      <c r="XT33" s="23">
        <v>3.5440411207045761</v>
      </c>
      <c r="XU33" s="23">
        <v>3.5841385036427797</v>
      </c>
      <c r="XV33" s="23">
        <v>3.6411531040420728</v>
      </c>
      <c r="XW33" s="23">
        <v>3.5431011534438328</v>
      </c>
      <c r="XX33" s="23">
        <v>3.5705929947119799</v>
      </c>
      <c r="XY33" s="23">
        <v>3.5531564245363771</v>
      </c>
      <c r="XZ33" s="23">
        <v>3.5922373280684012</v>
      </c>
      <c r="YA33" s="23">
        <v>3.6411531040420728</v>
      </c>
      <c r="YB33" s="23">
        <v>3.5516562015136528</v>
      </c>
      <c r="YC33" s="23">
        <v>3.5748866770974916</v>
      </c>
      <c r="YD33" s="23">
        <v>3.5625118434591432</v>
      </c>
      <c r="YE33" s="23">
        <v>3.5978958887610015</v>
      </c>
      <c r="YF33" s="23">
        <v>3.6411531040420728</v>
      </c>
      <c r="YG33" s="23">
        <v>3.5686644344288756</v>
      </c>
      <c r="YH33" s="23">
        <v>3.582695199480002</v>
      </c>
      <c r="YI33" s="23">
        <v>3.5796866904962168</v>
      </c>
      <c r="YJ33" s="23">
        <v>3.6056718929493532</v>
      </c>
      <c r="YK33" s="23">
        <v>3.6411531040420728</v>
      </c>
      <c r="YL33" s="23">
        <v>3.5856054837125284</v>
      </c>
      <c r="YM33" s="23">
        <v>3.5904687496356882</v>
      </c>
      <c r="YN33" s="23">
        <v>3.5967427130163814</v>
      </c>
      <c r="YO33" s="23">
        <v>3.6134302281830979</v>
      </c>
      <c r="YP33" s="23">
        <v>3.6411531040420728</v>
      </c>
      <c r="YQ33" s="23">
        <v>3.511852168660142</v>
      </c>
      <c r="YR33" s="23">
        <v>3.5343904539612541</v>
      </c>
      <c r="YS33" s="23">
        <v>3.5193484066285721</v>
      </c>
      <c r="YT33" s="23">
        <v>3.5406985595460276</v>
      </c>
      <c r="YU33" s="23">
        <v>3.6411531040420728</v>
      </c>
      <c r="YV33" s="23">
        <v>3.5195411296398622</v>
      </c>
      <c r="YW33" s="23">
        <v>3.5437567946809536</v>
      </c>
      <c r="YX33" s="23">
        <v>3.526293594235463</v>
      </c>
      <c r="YY33" s="23">
        <v>3.5489046426939224</v>
      </c>
      <c r="YZ33" s="23">
        <v>3.6411531040420728</v>
      </c>
      <c r="ZA33" s="23">
        <v>3.527468779280357</v>
      </c>
      <c r="ZB33" s="23">
        <v>3.5516884674845466</v>
      </c>
      <c r="ZC33" s="23">
        <v>3.5330843535084258</v>
      </c>
      <c r="ZD33" s="23">
        <v>3.5566588580019016</v>
      </c>
      <c r="ZE33" s="23">
        <v>3.6411531040420728</v>
      </c>
      <c r="ZF33" s="23">
        <v>3.5350078221467376</v>
      </c>
      <c r="ZG33" s="23">
        <v>3.5597221322351791</v>
      </c>
      <c r="ZH33" s="23">
        <v>3.5402704757408219</v>
      </c>
      <c r="ZI33" s="23">
        <v>3.5648064660798973</v>
      </c>
      <c r="ZJ33" s="23">
        <v>3.6411531040420728</v>
      </c>
      <c r="ZK33" s="23">
        <v>3.542607627862445</v>
      </c>
      <c r="ZL33" s="23">
        <v>3.5671291399826854</v>
      </c>
      <c r="ZM33" s="23">
        <v>3.5471962557526431</v>
      </c>
      <c r="ZN33" s="23">
        <v>3.5730878346527324</v>
      </c>
      <c r="ZO33" s="23">
        <v>3.6411531040420728</v>
      </c>
      <c r="ZP33" s="23">
        <v>3.5498378459338373</v>
      </c>
      <c r="ZQ33" s="23">
        <v>3.5749574227313774</v>
      </c>
      <c r="ZR33" s="23">
        <v>3.5547743975756236</v>
      </c>
      <c r="ZS33" s="23">
        <v>3.5806517001484686</v>
      </c>
      <c r="ZT33" s="23">
        <v>3.6411531040420728</v>
      </c>
      <c r="ZU33" s="23">
        <v>3.5569534641015039</v>
      </c>
      <c r="ZV33" s="23">
        <v>3.5819766529974184</v>
      </c>
      <c r="ZW33" s="23">
        <v>3.561922015683908</v>
      </c>
      <c r="ZX33" s="23">
        <v>3.5870353921652063</v>
      </c>
      <c r="ZY33" s="23">
        <v>3.6411531040420728</v>
      </c>
      <c r="ZZ33" s="23">
        <v>3.5643736306392344</v>
      </c>
      <c r="AAA33" s="23">
        <v>3.5895934880198097</v>
      </c>
      <c r="AAB33" s="23">
        <v>3.5687303626349682</v>
      </c>
      <c r="AAC33" s="23">
        <v>3.5944045679026169</v>
      </c>
      <c r="AAD33" s="23">
        <v>3.6411531040420728</v>
      </c>
      <c r="AAE33" s="23">
        <v>3.5720901391821078</v>
      </c>
      <c r="AAF33" s="23">
        <v>3.5961719540417763</v>
      </c>
      <c r="AAG33" s="23">
        <v>3.5757827667283846</v>
      </c>
      <c r="AAH33" s="23">
        <v>3.6013153182513031</v>
      </c>
      <c r="AAI33" s="23">
        <v>3.6411531040420728</v>
      </c>
      <c r="AAJ33" s="23">
        <v>3.5865583333320967</v>
      </c>
      <c r="AAK33" s="23">
        <v>3.6097327773600942</v>
      </c>
      <c r="AAL33" s="23">
        <v>3.5898202978036955</v>
      </c>
      <c r="AAM33" s="23">
        <v>3.6145976751112445</v>
      </c>
      <c r="AAN33" s="23">
        <v>3.6411531040420728</v>
      </c>
      <c r="AAO33" s="23">
        <v>3.6034467750666739</v>
      </c>
      <c r="AAP33" s="23">
        <v>3.6174764058411797</v>
      </c>
      <c r="AAQ33" s="23">
        <v>3.6117173037435899</v>
      </c>
      <c r="AAR33" s="23">
        <v>3.6295168999994143</v>
      </c>
      <c r="AAS33" s="23">
        <v>3.6411531040420728</v>
      </c>
      <c r="AAT33" s="23">
        <v>3.620332643804629</v>
      </c>
      <c r="AAU33" s="23">
        <v>3.625260172589754</v>
      </c>
      <c r="AAV33" s="23">
        <v>3.6286224271295957</v>
      </c>
      <c r="AAW33" s="23">
        <v>3.6372659874270368</v>
      </c>
      <c r="AAX33" s="23">
        <v>3.6411531040420728</v>
      </c>
      <c r="AAY33" s="23">
        <v>3.4894112485779889</v>
      </c>
      <c r="AAZ33" s="23">
        <v>3.5239247626053523</v>
      </c>
      <c r="ABA33" s="23">
        <v>3.5061952994166075</v>
      </c>
      <c r="ABB33" s="23">
        <v>3.5544532084489422</v>
      </c>
      <c r="ABC33" s="23">
        <v>3.6411531040420728</v>
      </c>
      <c r="ABD33" s="23">
        <v>3.4962848185238466</v>
      </c>
      <c r="ABE33" s="23">
        <v>3.5314429162924479</v>
      </c>
      <c r="ABF33" s="23">
        <v>3.5124968786284061</v>
      </c>
      <c r="ABG33" s="23">
        <v>3.5602189097313439</v>
      </c>
      <c r="ABH33" s="23">
        <v>3.6411531040420728</v>
      </c>
      <c r="ABI33" s="23">
        <v>3.5029261647748697</v>
      </c>
      <c r="ABJ33" s="23">
        <v>3.5373356664373525</v>
      </c>
      <c r="ABK33" s="23">
        <v>3.5186031261237631</v>
      </c>
      <c r="ABL33" s="23">
        <v>3.5656430642088557</v>
      </c>
      <c r="ABM33" s="23">
        <v>3.6411531040420728</v>
      </c>
      <c r="ABN33" s="23">
        <v>3.5093469128849293</v>
      </c>
      <c r="ABO33" s="23">
        <v>3.5428628911353215</v>
      </c>
      <c r="ABP33" s="23">
        <v>3.524519031952249</v>
      </c>
      <c r="ABQ33" s="23">
        <v>3.5707439925137767</v>
      </c>
      <c r="ABR33" s="23">
        <v>3.6411531040420728</v>
      </c>
      <c r="ABS33" s="23">
        <v>3.5155524097542887</v>
      </c>
      <c r="ABT33" s="23">
        <v>3.548046931774004</v>
      </c>
      <c r="ABU33" s="23">
        <v>3.529845156361207</v>
      </c>
      <c r="ABV33" s="23">
        <v>3.574824324597099</v>
      </c>
      <c r="ABW33" s="23">
        <v>3.6411531040420728</v>
      </c>
      <c r="ABX33" s="23">
        <v>3.5210388973243893</v>
      </c>
      <c r="ABY33" s="23">
        <v>3.5521654107396659</v>
      </c>
      <c r="ABZ33" s="23">
        <v>3.535075319801527</v>
      </c>
      <c r="ACA33" s="23">
        <v>3.5787431356702193</v>
      </c>
      <c r="ACB33" s="23">
        <v>3.6411531040420728</v>
      </c>
      <c r="ACC33" s="23">
        <v>3.5264266272219742</v>
      </c>
      <c r="ACD33" s="23">
        <v>3.5567950167368991</v>
      </c>
      <c r="ACE33" s="23">
        <v>3.5402208127766519</v>
      </c>
      <c r="ACF33" s="23">
        <v>3.5825037413282632</v>
      </c>
      <c r="ACG33" s="23">
        <v>3.6411531040420728</v>
      </c>
      <c r="ACH33" s="23">
        <v>3.5321652715030507</v>
      </c>
      <c r="ACI33" s="23">
        <v>3.5605230286862195</v>
      </c>
      <c r="ACJ33" s="23">
        <v>3.5452735444438805</v>
      </c>
      <c r="ACK33" s="23">
        <v>3.5861101936485391</v>
      </c>
      <c r="ACL33" s="23">
        <v>3.6411531040420728</v>
      </c>
      <c r="ACM33" s="23">
        <v>3.5373340409212179</v>
      </c>
      <c r="ACN33" s="23">
        <v>3.5640938777115805</v>
      </c>
      <c r="ACO33" s="23">
        <v>3.5502347240825709</v>
      </c>
      <c r="ACP33" s="23">
        <v>3.5895633847219703</v>
      </c>
      <c r="ACQ33" s="23">
        <v>3.6411531040420728</v>
      </c>
      <c r="ACR33" s="23">
        <v>3.5470868002889149</v>
      </c>
      <c r="ACS33" s="23">
        <v>3.5707684490142393</v>
      </c>
      <c r="ACT33" s="23">
        <v>3.5596945534225357</v>
      </c>
      <c r="ACU33" s="23">
        <v>3.5960241315973058</v>
      </c>
      <c r="ACV33" s="23">
        <v>3.6411531040420728</v>
      </c>
      <c r="ACW33" s="23">
        <v>3.5659626188568785</v>
      </c>
      <c r="ACX33" s="23">
        <v>3.5818408822360275</v>
      </c>
      <c r="ACY33" s="23">
        <v>3.5778410672673693</v>
      </c>
      <c r="ACZ33" s="23">
        <v>3.6065111358813544</v>
      </c>
      <c r="ADA33" s="23">
        <v>3.6411531040420728</v>
      </c>
      <c r="ADB33" s="23">
        <v>3.5838341954901054</v>
      </c>
      <c r="ADC33" s="23">
        <v>3.5910723108654379</v>
      </c>
      <c r="ADD33" s="23">
        <v>3.5949948983038835</v>
      </c>
      <c r="ADE33" s="23">
        <v>3.6145100552264275</v>
      </c>
      <c r="ADF33" s="23">
        <v>3.6411531040420728</v>
      </c>
      <c r="ADG33" s="23">
        <v>3.5314996745347345</v>
      </c>
      <c r="ADH33" s="23">
        <v>3.5687615680608284</v>
      </c>
      <c r="ADI33" s="23">
        <v>3.5409534051399105</v>
      </c>
      <c r="ADJ33" s="23">
        <v>3.5828636567919707</v>
      </c>
      <c r="ADK33" s="23">
        <v>3.6411531040420728</v>
      </c>
      <c r="ADL33" s="23">
        <v>3.5373755194521919</v>
      </c>
      <c r="ADM33" s="23">
        <v>3.5742956923385854</v>
      </c>
      <c r="ADN33" s="23">
        <v>3.547292900447963</v>
      </c>
      <c r="ADO33" s="23">
        <v>3.5881992451082532</v>
      </c>
      <c r="ADP33" s="23">
        <v>3.6411531040420728</v>
      </c>
      <c r="ADQ33" s="23">
        <v>3.5436971825681667</v>
      </c>
      <c r="ADR33" s="23">
        <v>3.5795176668531337</v>
      </c>
      <c r="ADS33" s="23">
        <v>3.552920631104493</v>
      </c>
      <c r="ADT33" s="23">
        <v>3.5924725683472474</v>
      </c>
      <c r="ADU33" s="23">
        <v>3.6411531040420728</v>
      </c>
      <c r="ADV33" s="23">
        <v>3.5492993488809925</v>
      </c>
      <c r="ADW33" s="23">
        <v>3.583693961019593</v>
      </c>
      <c r="ADX33" s="23">
        <v>3.5584514383928898</v>
      </c>
      <c r="ADY33" s="23">
        <v>3.5972938511144905</v>
      </c>
      <c r="ADZ33" s="23">
        <v>3.6411531040420728</v>
      </c>
      <c r="AEA33" s="23">
        <v>3.5548048004653632</v>
      </c>
      <c r="AEB33" s="23">
        <v>3.587706640492295</v>
      </c>
      <c r="AEC33" s="23">
        <v>3.5643288327633118</v>
      </c>
      <c r="AED33" s="23">
        <v>3.6011919824093606</v>
      </c>
      <c r="AEE33" s="23">
        <v>3.6411531040420728</v>
      </c>
      <c r="AEF33" s="23">
        <v>3.56021658757283</v>
      </c>
      <c r="AEG33" s="23">
        <v>3.5921891837249045</v>
      </c>
      <c r="AEH33" s="23">
        <v>3.5692396702123608</v>
      </c>
      <c r="AEI33" s="23">
        <v>3.6049358870479908</v>
      </c>
      <c r="AEJ33" s="23">
        <v>3.6411531040420728</v>
      </c>
      <c r="AEK33" s="23">
        <v>3.5655399547915567</v>
      </c>
      <c r="AEL33" s="23">
        <v>3.5958345417668065</v>
      </c>
      <c r="AEM33" s="23">
        <v>3.5744944647834989</v>
      </c>
      <c r="AEN33" s="23">
        <v>3.6085294510282178</v>
      </c>
      <c r="AEO33" s="23">
        <v>3.6411531040420728</v>
      </c>
      <c r="AEP33" s="23">
        <v>3.570771708773222</v>
      </c>
      <c r="AEQ33" s="23">
        <v>3.5988083330622582</v>
      </c>
      <c r="AER33" s="23">
        <v>3.5796590864701963</v>
      </c>
      <c r="AES33" s="23">
        <v>3.6114748364031608</v>
      </c>
      <c r="AET33" s="23">
        <v>3.6411531040420728</v>
      </c>
      <c r="AEU33" s="23">
        <v>3.5759132355768344</v>
      </c>
      <c r="AEV33" s="23">
        <v>3.6022064494333299</v>
      </c>
      <c r="AEW33" s="23">
        <v>3.5844350194651713</v>
      </c>
      <c r="AEX33" s="23">
        <v>3.6148220965788735</v>
      </c>
      <c r="AEY33" s="23">
        <v>3.6411531040420728</v>
      </c>
      <c r="AEZ33" s="23">
        <v>3.5856662266914556</v>
      </c>
      <c r="AFA33" s="23">
        <v>3.6081724058038258</v>
      </c>
      <c r="AFB33" s="23">
        <v>3.5941514786407796</v>
      </c>
      <c r="AFC33" s="23">
        <v>3.6207170570388456</v>
      </c>
      <c r="AFD33" s="23">
        <v>3.6411531040420728</v>
      </c>
      <c r="AFE33" s="23">
        <v>3.6038295779352016</v>
      </c>
      <c r="AFF33" s="23">
        <v>3.6181898315951937</v>
      </c>
      <c r="AFG33" s="23">
        <v>3.6117163256625568</v>
      </c>
      <c r="AFH33" s="23">
        <v>3.6294892676305479</v>
      </c>
      <c r="AFI33" s="23">
        <v>3.6411531040420728</v>
      </c>
      <c r="AFJ33" s="23">
        <v>3.620715259401436</v>
      </c>
      <c r="AFK33" s="23">
        <v>3.6259479743306753</v>
      </c>
      <c r="AFL33" s="23">
        <v>3.6286227401339732</v>
      </c>
      <c r="AFM33" s="23">
        <v>3.6372703254224907</v>
      </c>
    </row>
    <row r="34" spans="1:845">
      <c r="A34" s="23" t="s">
        <v>139</v>
      </c>
      <c r="B34" s="23">
        <f>Sectors!S14</f>
        <v>0.36269563706541491</v>
      </c>
      <c r="C34" s="23">
        <f>Sectors!AN14</f>
        <v>0.29289868774119093</v>
      </c>
      <c r="D34" s="23">
        <f>Sectors!BG14</f>
        <v>0.27935535565907227</v>
      </c>
      <c r="F34" s="23">
        <v>0.36269563706541491</v>
      </c>
      <c r="G34" s="23">
        <v>0.29289319698010385</v>
      </c>
      <c r="H34" s="23">
        <v>0.27938101080478001</v>
      </c>
      <c r="I34" s="23">
        <v>0.30302335758319765</v>
      </c>
      <c r="J34" s="23">
        <v>0.29179276271185445</v>
      </c>
      <c r="K34" s="23">
        <v>0.36269563706541491</v>
      </c>
      <c r="L34" s="23">
        <v>0.29301561007511673</v>
      </c>
      <c r="M34" s="23">
        <v>0.2793381617725979</v>
      </c>
      <c r="N34" s="23">
        <v>0.30298845701796023</v>
      </c>
      <c r="O34" s="23">
        <v>0.29120791464858742</v>
      </c>
      <c r="P34" s="23">
        <v>0.36269563706541491</v>
      </c>
      <c r="Q34" s="23">
        <v>0.29341162503290397</v>
      </c>
      <c r="R34" s="23">
        <v>0.27957677335805659</v>
      </c>
      <c r="S34" s="23">
        <v>0.30333434781025481</v>
      </c>
      <c r="T34" s="23">
        <v>0.29141033819732898</v>
      </c>
      <c r="U34" s="23">
        <v>0.36269563706541491</v>
      </c>
      <c r="V34" s="23">
        <v>0.29435481468838465</v>
      </c>
      <c r="W34" s="23">
        <v>0.28049955764170237</v>
      </c>
      <c r="X34" s="23">
        <v>0.30385286789061827</v>
      </c>
      <c r="Y34" s="23">
        <v>0.29177420077297805</v>
      </c>
      <c r="Z34" s="23">
        <v>0.36269563706541491</v>
      </c>
      <c r="AA34" s="23">
        <v>0.29527288979412875</v>
      </c>
      <c r="AB34" s="23">
        <v>0.28138203528385725</v>
      </c>
      <c r="AC34" s="23">
        <v>0.30459656441197458</v>
      </c>
      <c r="AD34" s="23">
        <v>0.29246086180633546</v>
      </c>
      <c r="AE34" s="23">
        <v>0.36269563706541491</v>
      </c>
      <c r="AF34" s="23">
        <v>0.29668005923818241</v>
      </c>
      <c r="AG34" s="23">
        <v>0.28287811428832677</v>
      </c>
      <c r="AH34" s="23">
        <v>0.30560881187007716</v>
      </c>
      <c r="AI34" s="23">
        <v>0.29331427006427035</v>
      </c>
      <c r="AJ34" s="23">
        <v>0.36269563706541491</v>
      </c>
      <c r="AK34" s="23">
        <v>0.2994345164062755</v>
      </c>
      <c r="AL34" s="23">
        <v>0.28575014810661453</v>
      </c>
      <c r="AM34" s="23">
        <v>0.30681690895640773</v>
      </c>
      <c r="AN34" s="23">
        <v>0.29474568431318499</v>
      </c>
      <c r="AO34" s="23">
        <v>0.36269563706541491</v>
      </c>
      <c r="AP34" s="23">
        <v>0.30320484455465918</v>
      </c>
      <c r="AQ34" s="23">
        <v>0.29029193492131733</v>
      </c>
      <c r="AR34" s="23">
        <v>0.30830037193754267</v>
      </c>
      <c r="AS34" s="23">
        <v>0.29656842482730045</v>
      </c>
      <c r="AT34" s="23">
        <v>0.36269563706541491</v>
      </c>
      <c r="AU34" s="23">
        <v>0.30699570456906283</v>
      </c>
      <c r="AV34" s="23">
        <v>0.2947360479053539</v>
      </c>
      <c r="AW34" s="23">
        <v>0.31004363770233428</v>
      </c>
      <c r="AX34" s="23">
        <v>0.29849091851862469</v>
      </c>
      <c r="AY34" s="23">
        <v>0.36269563706541491</v>
      </c>
      <c r="AZ34" s="23">
        <v>0.31464774084944069</v>
      </c>
      <c r="BA34" s="23">
        <v>0.30402428482607802</v>
      </c>
      <c r="BB34" s="23">
        <v>0.31755396001364761</v>
      </c>
      <c r="BC34" s="23">
        <v>0.30720580357366106</v>
      </c>
      <c r="BD34" s="23">
        <v>0.36269563706541491</v>
      </c>
      <c r="BE34" s="23">
        <v>0.33027720297072338</v>
      </c>
      <c r="BF34" s="23">
        <v>0.32317226519717401</v>
      </c>
      <c r="BG34" s="23">
        <v>0.33324411912104734</v>
      </c>
      <c r="BH34" s="23">
        <v>0.32645381961118708</v>
      </c>
      <c r="BI34" s="23">
        <v>0.36269563706541491</v>
      </c>
      <c r="BJ34" s="23">
        <v>0.34644134878930288</v>
      </c>
      <c r="BK34" s="23">
        <v>0.34322062539386289</v>
      </c>
      <c r="BL34" s="23">
        <v>0.34950059801230043</v>
      </c>
      <c r="BM34" s="23">
        <v>0.34663371476851962</v>
      </c>
      <c r="BN34" s="23">
        <v>0.36269563706541491</v>
      </c>
      <c r="BO34" s="23">
        <v>0.31039100421848287</v>
      </c>
      <c r="BP34" s="23">
        <v>0.30012675230988184</v>
      </c>
      <c r="BQ34" s="23">
        <v>0.31912310411007588</v>
      </c>
      <c r="BR34" s="23">
        <v>0.31117294408598606</v>
      </c>
      <c r="BS34" s="23">
        <v>0.36269563706541491</v>
      </c>
      <c r="BT34" s="23">
        <v>0.30989113964787501</v>
      </c>
      <c r="BU34" s="23">
        <v>0.29958409091794863</v>
      </c>
      <c r="BV34" s="23">
        <v>0.31862407116313912</v>
      </c>
      <c r="BW34" s="23">
        <v>0.31032653077822081</v>
      </c>
      <c r="BX34" s="23">
        <v>0.36269563706541491</v>
      </c>
      <c r="BY34" s="23">
        <v>0.30997312637079261</v>
      </c>
      <c r="BZ34" s="23">
        <v>0.2994598553966461</v>
      </c>
      <c r="CA34" s="23">
        <v>0.31841426919989463</v>
      </c>
      <c r="CB34" s="23">
        <v>0.30984938687456293</v>
      </c>
      <c r="CC34" s="23">
        <v>0.36269563706541491</v>
      </c>
      <c r="CD34" s="23">
        <v>0.31016736913430687</v>
      </c>
      <c r="CE34" s="23">
        <v>0.29955010578546154</v>
      </c>
      <c r="CF34" s="23">
        <v>0.31823548883329933</v>
      </c>
      <c r="CG34" s="23">
        <v>0.30939239212037467</v>
      </c>
      <c r="CH34" s="23">
        <v>0.36269563706541491</v>
      </c>
      <c r="CI34" s="23">
        <v>0.31072527589586629</v>
      </c>
      <c r="CJ34" s="23">
        <v>0.29994980486843487</v>
      </c>
      <c r="CK34" s="23">
        <v>0.31858686194555064</v>
      </c>
      <c r="CL34" s="23">
        <v>0.30937894392847187</v>
      </c>
      <c r="CM34" s="23">
        <v>0.36269563706541491</v>
      </c>
      <c r="CN34" s="23">
        <v>0.31147524523970122</v>
      </c>
      <c r="CO34" s="23">
        <v>0.30066164891546876</v>
      </c>
      <c r="CP34" s="23">
        <v>0.31886542279145469</v>
      </c>
      <c r="CQ34" s="23">
        <v>0.30951668014500144</v>
      </c>
      <c r="CR34" s="23">
        <v>0.36269563706541491</v>
      </c>
      <c r="CS34" s="23">
        <v>0.31250205771393386</v>
      </c>
      <c r="CT34" s="23">
        <v>0.30150376306924548</v>
      </c>
      <c r="CU34" s="23">
        <v>0.31936204645663963</v>
      </c>
      <c r="CV34" s="23">
        <v>0.31011909491950845</v>
      </c>
      <c r="CW34" s="23">
        <v>0.36269563706541491</v>
      </c>
      <c r="CX34" s="23">
        <v>0.31367229326425833</v>
      </c>
      <c r="CY34" s="23">
        <v>0.30280858787543474</v>
      </c>
      <c r="CZ34" s="23">
        <v>0.32038574103019157</v>
      </c>
      <c r="DA34" s="23">
        <v>0.31103972457508333</v>
      </c>
      <c r="DB34" s="23">
        <v>0.36269563706541491</v>
      </c>
      <c r="DC34" s="23">
        <v>0.31528237579653168</v>
      </c>
      <c r="DD34" s="23">
        <v>0.3046788389114517</v>
      </c>
      <c r="DE34" s="23">
        <v>0.32157704519751623</v>
      </c>
      <c r="DF34" s="23">
        <v>0.31229640357206823</v>
      </c>
      <c r="DG34" s="23">
        <v>0.36269563706541491</v>
      </c>
      <c r="DH34" s="23">
        <v>0.31959555039956744</v>
      </c>
      <c r="DI34" s="23">
        <v>0.30952862926687857</v>
      </c>
      <c r="DJ34" s="23">
        <v>0.32454212808176258</v>
      </c>
      <c r="DK34" s="23">
        <v>0.31558843243427542</v>
      </c>
      <c r="DL34" s="23">
        <v>0.36269563706541491</v>
      </c>
      <c r="DM34" s="23">
        <v>0.33533931446716264</v>
      </c>
      <c r="DN34" s="23">
        <v>0.32886413635093259</v>
      </c>
      <c r="DO34" s="23">
        <v>0.3377954567686956</v>
      </c>
      <c r="DP34" s="23">
        <v>0.33161937557076843</v>
      </c>
      <c r="DQ34" s="23">
        <v>0.36269563706541491</v>
      </c>
      <c r="DR34" s="23">
        <v>0.35165422381620848</v>
      </c>
      <c r="DS34" s="23">
        <v>0.34908925820522191</v>
      </c>
      <c r="DT34" s="23">
        <v>0.35421788242311336</v>
      </c>
      <c r="DU34" s="23">
        <v>0.35203782365528974</v>
      </c>
      <c r="DV34" s="23">
        <v>0.36269563706541491</v>
      </c>
      <c r="DW34" s="23">
        <v>0.28859079803260845</v>
      </c>
      <c r="DX34" s="23">
        <v>0.27359223679662453</v>
      </c>
      <c r="DY34" s="23">
        <v>0.29017310482143255</v>
      </c>
      <c r="DZ34" s="23">
        <v>0.27501036543639956</v>
      </c>
      <c r="EA34" s="23">
        <v>0.36269563706541491</v>
      </c>
      <c r="EB34" s="23">
        <v>0.29003116951256713</v>
      </c>
      <c r="EC34" s="23">
        <v>0.27553369987499016</v>
      </c>
      <c r="ED34" s="23">
        <v>0.29217191013852173</v>
      </c>
      <c r="EE34" s="23">
        <v>0.27730303954526114</v>
      </c>
      <c r="EF34" s="23">
        <v>0.36269563706541491</v>
      </c>
      <c r="EG34" s="23">
        <v>0.29194286643001932</v>
      </c>
      <c r="EH34" s="23">
        <v>0.27737762334648086</v>
      </c>
      <c r="EI34" s="23">
        <v>0.29457052828819669</v>
      </c>
      <c r="EJ34" s="23">
        <v>0.28011353071374617</v>
      </c>
      <c r="EK34" s="23">
        <v>0.36269563706541491</v>
      </c>
      <c r="EL34" s="23">
        <v>0.29423507944182342</v>
      </c>
      <c r="EM34" s="23">
        <v>0.28004461849357687</v>
      </c>
      <c r="EN34" s="23">
        <v>0.29684285875460409</v>
      </c>
      <c r="EO34" s="23">
        <v>0.28273715930925175</v>
      </c>
      <c r="EP34" s="23">
        <v>0.36269563706541491</v>
      </c>
      <c r="EQ34" s="23">
        <v>0.2964351485747338</v>
      </c>
      <c r="ER34" s="23">
        <v>0.28259649427431083</v>
      </c>
      <c r="ES34" s="23">
        <v>0.29947287742481982</v>
      </c>
      <c r="ET34" s="23">
        <v>0.2858314081938681</v>
      </c>
      <c r="EU34" s="23">
        <v>0.36269563706541491</v>
      </c>
      <c r="EV34" s="23">
        <v>0.29898597496385143</v>
      </c>
      <c r="EW34" s="23">
        <v>0.28533524144261657</v>
      </c>
      <c r="EX34" s="23">
        <v>0.30221300460378353</v>
      </c>
      <c r="EY34" s="23">
        <v>0.2890689452975187</v>
      </c>
      <c r="EZ34" s="23">
        <v>0.36269563706541491</v>
      </c>
      <c r="FA34" s="23">
        <v>0.30146941741443023</v>
      </c>
      <c r="FB34" s="23">
        <v>0.28850893985436515</v>
      </c>
      <c r="FC34" s="23">
        <v>0.30505617196798596</v>
      </c>
      <c r="FD34" s="23">
        <v>0.29222182585475603</v>
      </c>
      <c r="FE34" s="23">
        <v>0.36269563706541491</v>
      </c>
      <c r="FF34" s="23">
        <v>0.30424949271165452</v>
      </c>
      <c r="FG34" s="23">
        <v>0.29180885018335623</v>
      </c>
      <c r="FH34" s="23">
        <v>0.30801946444809436</v>
      </c>
      <c r="FI34" s="23">
        <v>0.29596310409731519</v>
      </c>
      <c r="FJ34" s="23">
        <v>0.36269563706541491</v>
      </c>
      <c r="FK34" s="23">
        <v>0.30714736599607034</v>
      </c>
      <c r="FL34" s="23">
        <v>0.29525876309247545</v>
      </c>
      <c r="FM34" s="23">
        <v>0.31108314760038364</v>
      </c>
      <c r="FN34" s="23">
        <v>0.29962340163299461</v>
      </c>
      <c r="FO34" s="23">
        <v>0.36269563706541491</v>
      </c>
      <c r="FP34" s="23">
        <v>0.31340395157922746</v>
      </c>
      <c r="FQ34" s="23">
        <v>0.30258575581737313</v>
      </c>
      <c r="FR34" s="23">
        <v>0.31765464114146075</v>
      </c>
      <c r="FS34" s="23">
        <v>0.30753607739783706</v>
      </c>
      <c r="FT34" s="23">
        <v>0.36269563706541491</v>
      </c>
      <c r="FU34" s="23">
        <v>0.32705577518662321</v>
      </c>
      <c r="FV34" s="23">
        <v>0.31930491873848199</v>
      </c>
      <c r="FW34" s="23">
        <v>0.33211152363259883</v>
      </c>
      <c r="FX34" s="23">
        <v>0.32503349026755102</v>
      </c>
      <c r="FY34" s="23">
        <v>0.36269563706541491</v>
      </c>
      <c r="FZ34" s="23">
        <v>0.34234813556834148</v>
      </c>
      <c r="GA34" s="23">
        <v>0.33806639282273054</v>
      </c>
      <c r="GB34" s="23">
        <v>0.34815209348351706</v>
      </c>
      <c r="GC34" s="23">
        <v>0.34491484609588408</v>
      </c>
      <c r="GD34" s="23">
        <v>0.36269563706541491</v>
      </c>
      <c r="GE34" s="23">
        <v>0.29130642437612542</v>
      </c>
      <c r="GF34" s="23">
        <v>0.27609273521786071</v>
      </c>
      <c r="GG34" s="23">
        <v>0.2924937668585435</v>
      </c>
      <c r="GH34" s="23">
        <v>0.27728168198548614</v>
      </c>
      <c r="GI34" s="23">
        <v>0.36269563706541491</v>
      </c>
      <c r="GJ34" s="23">
        <v>0.29342610991025225</v>
      </c>
      <c r="GK34" s="23">
        <v>0.27853306908393849</v>
      </c>
      <c r="GL34" s="23">
        <v>0.29496654680608436</v>
      </c>
      <c r="GM34" s="23">
        <v>0.28016518340098262</v>
      </c>
      <c r="GN34" s="23">
        <v>0.36269563706541491</v>
      </c>
      <c r="GO34" s="23">
        <v>0.29592168097382415</v>
      </c>
      <c r="GP34" s="23">
        <v>0.28145083344205951</v>
      </c>
      <c r="GQ34" s="23">
        <v>0.29732522787954557</v>
      </c>
      <c r="GR34" s="23">
        <v>0.28290390571294088</v>
      </c>
      <c r="GS34" s="23">
        <v>0.36269563706541491</v>
      </c>
      <c r="GT34" s="23">
        <v>0.29852965290246952</v>
      </c>
      <c r="GU34" s="23">
        <v>0.28450973331642704</v>
      </c>
      <c r="GV34" s="23">
        <v>0.30003236477945183</v>
      </c>
      <c r="GW34" s="23">
        <v>0.28608998210385028</v>
      </c>
      <c r="GX34" s="23">
        <v>0.36269563706541491</v>
      </c>
      <c r="GY34" s="23">
        <v>0.30124633196138123</v>
      </c>
      <c r="GZ34" s="23">
        <v>0.28745596681076563</v>
      </c>
      <c r="HA34" s="23">
        <v>0.30284811206608692</v>
      </c>
      <c r="HB34" s="23">
        <v>0.28941390373535791</v>
      </c>
      <c r="HC34" s="23">
        <v>0.36269563706541491</v>
      </c>
      <c r="HD34" s="23">
        <v>0.3040717393937758</v>
      </c>
      <c r="HE34" s="23">
        <v>0.29081622465802537</v>
      </c>
      <c r="HF34" s="23">
        <v>0.30595498845105462</v>
      </c>
      <c r="HG34" s="23">
        <v>0.29287830992564579</v>
      </c>
      <c r="HH34" s="23">
        <v>0.36269563706541491</v>
      </c>
      <c r="HI34" s="23">
        <v>0.30700423266669535</v>
      </c>
      <c r="HJ34" s="23">
        <v>0.29431656573310527</v>
      </c>
      <c r="HK34" s="23">
        <v>0.30897202736281126</v>
      </c>
      <c r="HL34" s="23">
        <v>0.29648362149023683</v>
      </c>
      <c r="HM34" s="23">
        <v>0.36269563706541491</v>
      </c>
      <c r="HN34" s="23">
        <v>0.31004427755238778</v>
      </c>
      <c r="HO34" s="23">
        <v>0.29816470158793223</v>
      </c>
      <c r="HP34" s="23">
        <v>0.31209540481465564</v>
      </c>
      <c r="HQ34" s="23">
        <v>0.30043385727266242</v>
      </c>
      <c r="HR34" s="23">
        <v>0.36269563706541491</v>
      </c>
      <c r="HS34" s="23">
        <v>0.31333963277497479</v>
      </c>
      <c r="HT34" s="23">
        <v>0.3019316943021555</v>
      </c>
      <c r="HU34" s="23">
        <v>0.31547223675909136</v>
      </c>
      <c r="HV34" s="23">
        <v>0.30430804640189318</v>
      </c>
      <c r="HW34" s="23">
        <v>0.36269563706541491</v>
      </c>
      <c r="HX34" s="23">
        <v>0.32005711943301113</v>
      </c>
      <c r="HY34" s="23">
        <v>0.31005711003206327</v>
      </c>
      <c r="HZ34" s="23">
        <v>0.32235259713157671</v>
      </c>
      <c r="IA34" s="23">
        <v>0.31264932889238578</v>
      </c>
      <c r="IB34" s="23">
        <v>0.36269563706541491</v>
      </c>
      <c r="IC34" s="23">
        <v>0.33488155397411046</v>
      </c>
      <c r="ID34" s="23">
        <v>0.32820179229612928</v>
      </c>
      <c r="IE34" s="23">
        <v>0.33779546355182971</v>
      </c>
      <c r="IF34" s="23">
        <v>0.33161938016819276</v>
      </c>
      <c r="IG34" s="23">
        <v>0.36269563706541491</v>
      </c>
      <c r="IH34" s="23">
        <v>0.35118575045246964</v>
      </c>
      <c r="II34" s="23">
        <v>0.34846529199927601</v>
      </c>
      <c r="IJ34" s="23">
        <v>0.35420751307542814</v>
      </c>
      <c r="IK34" s="23">
        <v>0.35204164275150068</v>
      </c>
      <c r="IL34" s="23">
        <v>0.36269563706541491</v>
      </c>
      <c r="IM34" s="23">
        <v>0.29609634976659427</v>
      </c>
      <c r="IN34" s="23">
        <v>0.28294528549299441</v>
      </c>
      <c r="IO34" s="23">
        <v>0.3044952403394397</v>
      </c>
      <c r="IP34" s="23">
        <v>0.29305295738673626</v>
      </c>
      <c r="IQ34" s="23">
        <v>0.36269563706541491</v>
      </c>
      <c r="IR34" s="23">
        <v>0.29635262964685016</v>
      </c>
      <c r="IS34" s="23">
        <v>0.28315617138892063</v>
      </c>
      <c r="IT34" s="23">
        <v>0.30473450440730376</v>
      </c>
      <c r="IU34" s="23">
        <v>0.29311991599620679</v>
      </c>
      <c r="IV34" s="23">
        <v>0.36269563706541491</v>
      </c>
      <c r="IW34" s="23">
        <v>0.29695512691199699</v>
      </c>
      <c r="IX34" s="23">
        <v>0.28357019158181568</v>
      </c>
      <c r="IY34" s="23">
        <v>0.30539254605803284</v>
      </c>
      <c r="IZ34" s="23">
        <v>0.29375231822681636</v>
      </c>
      <c r="JA34" s="23">
        <v>0.36269563706541491</v>
      </c>
      <c r="JB34" s="23">
        <v>0.29812139173372926</v>
      </c>
      <c r="JC34" s="23">
        <v>0.28427147998374996</v>
      </c>
      <c r="JD34" s="23">
        <v>0.30630071442882056</v>
      </c>
      <c r="JE34" s="23">
        <v>0.29422127354818989</v>
      </c>
      <c r="JF34" s="23">
        <v>0.36269563706541491</v>
      </c>
      <c r="JG34" s="23">
        <v>0.30099406536035123</v>
      </c>
      <c r="JH34" s="23">
        <v>0.28774752802030112</v>
      </c>
      <c r="JI34" s="23">
        <v>0.30733470902011412</v>
      </c>
      <c r="JJ34" s="23">
        <v>0.29532481214942458</v>
      </c>
      <c r="JK34" s="23">
        <v>0.36269563706541491</v>
      </c>
      <c r="JL34" s="23">
        <v>0.30392548327365765</v>
      </c>
      <c r="JM34" s="23">
        <v>0.29129787835070087</v>
      </c>
      <c r="JN34" s="23">
        <v>0.30854970858560754</v>
      </c>
      <c r="JO34" s="23">
        <v>0.29671475701285738</v>
      </c>
      <c r="JP34" s="23">
        <v>0.36269563706541491</v>
      </c>
      <c r="JQ34" s="23">
        <v>0.3068643625482611</v>
      </c>
      <c r="JR34" s="23">
        <v>0.29492512224713963</v>
      </c>
      <c r="JS34" s="23">
        <v>0.31052282109512575</v>
      </c>
      <c r="JT34" s="23">
        <v>0.29883837377774891</v>
      </c>
      <c r="JU34" s="23">
        <v>0.36269563706541491</v>
      </c>
      <c r="JV34" s="23">
        <v>0.30995378849301175</v>
      </c>
      <c r="JW34" s="23">
        <v>0.29847724233950818</v>
      </c>
      <c r="JX34" s="23">
        <v>0.31358120243706128</v>
      </c>
      <c r="JY34" s="23">
        <v>0.30253356340824006</v>
      </c>
      <c r="JZ34" s="23">
        <v>0.36269563706541491</v>
      </c>
      <c r="KA34" s="23">
        <v>0.3129258461331586</v>
      </c>
      <c r="KB34" s="23">
        <v>0.30206591398798416</v>
      </c>
      <c r="KC34" s="23">
        <v>0.3166609379190507</v>
      </c>
      <c r="KD34" s="23">
        <v>0.30626193274348207</v>
      </c>
      <c r="KE34" s="23">
        <v>0.36269563706541491</v>
      </c>
      <c r="KF34" s="23">
        <v>0.31893652711307052</v>
      </c>
      <c r="KG34" s="23">
        <v>0.30935001705415194</v>
      </c>
      <c r="KH34" s="23">
        <v>0.32298932907863925</v>
      </c>
      <c r="KI34" s="23">
        <v>0.31396094317936335</v>
      </c>
      <c r="KJ34" s="23">
        <v>0.36269563706541491</v>
      </c>
      <c r="KK34" s="23">
        <v>0.33148465449712738</v>
      </c>
      <c r="KL34" s="23">
        <v>0.32469201708139761</v>
      </c>
      <c r="KM34" s="23">
        <v>0.33593189752437153</v>
      </c>
      <c r="KN34" s="23">
        <v>0.32982547477718444</v>
      </c>
      <c r="KO34" s="23">
        <v>0.36269563706541491</v>
      </c>
      <c r="KP34" s="23">
        <v>0.34432943756277123</v>
      </c>
      <c r="KQ34" s="23">
        <v>0.34053927528108074</v>
      </c>
      <c r="KR34" s="23">
        <v>0.34931997903902545</v>
      </c>
      <c r="KS34" s="23">
        <v>0.34640553875306224</v>
      </c>
      <c r="KT34" s="23">
        <v>0.36269563706541491</v>
      </c>
      <c r="KU34" s="23">
        <v>0.31040426939913124</v>
      </c>
      <c r="KV34" s="23">
        <v>0.29968140243526059</v>
      </c>
      <c r="KW34" s="23">
        <v>0.31783820892244979</v>
      </c>
      <c r="KX34" s="23">
        <v>0.30880461453275931</v>
      </c>
      <c r="KY34" s="23">
        <v>0.36269563706541491</v>
      </c>
      <c r="KZ34" s="23">
        <v>0.31043469430738818</v>
      </c>
      <c r="LA34" s="23">
        <v>0.29982740352367199</v>
      </c>
      <c r="LB34" s="23">
        <v>0.31758668790154382</v>
      </c>
      <c r="LC34" s="23">
        <v>0.30858671373405638</v>
      </c>
      <c r="LD34" s="23">
        <v>0.36269563706541491</v>
      </c>
      <c r="LE34" s="23">
        <v>0.31086484438697304</v>
      </c>
      <c r="LF34" s="23">
        <v>0.30015902934101396</v>
      </c>
      <c r="LG34" s="23">
        <v>0.31767857206447597</v>
      </c>
      <c r="LH34" s="23">
        <v>0.30849294811197142</v>
      </c>
      <c r="LI34" s="23">
        <v>0.36269563706541491</v>
      </c>
      <c r="LJ34" s="23">
        <v>0.31148332031196968</v>
      </c>
      <c r="LK34" s="23">
        <v>0.3008795066233268</v>
      </c>
      <c r="LL34" s="23">
        <v>0.31807959027640809</v>
      </c>
      <c r="LM34" s="23">
        <v>0.30879203889199397</v>
      </c>
      <c r="LN34" s="23">
        <v>0.36269563706541491</v>
      </c>
      <c r="LO34" s="23">
        <v>0.31242587403007172</v>
      </c>
      <c r="LP34" s="23">
        <v>0.30170339385777772</v>
      </c>
      <c r="LQ34" s="23">
        <v>0.31883595177337193</v>
      </c>
      <c r="LR34" s="23">
        <v>0.30929552120322373</v>
      </c>
      <c r="LS34" s="23">
        <v>0.36269563706541491</v>
      </c>
      <c r="LT34" s="23">
        <v>0.31341196746096167</v>
      </c>
      <c r="LU34" s="23">
        <v>0.30284126892400332</v>
      </c>
      <c r="LV34" s="23">
        <v>0.31948222436696555</v>
      </c>
      <c r="LW34" s="23">
        <v>0.31006157911067372</v>
      </c>
      <c r="LX34" s="23">
        <v>0.36269563706541491</v>
      </c>
      <c r="LY34" s="23">
        <v>0.31486569407035148</v>
      </c>
      <c r="LZ34" s="23">
        <v>0.30422342881221548</v>
      </c>
      <c r="MA34" s="23">
        <v>0.32050853323095546</v>
      </c>
      <c r="MB34" s="23">
        <v>0.31122630750694102</v>
      </c>
      <c r="MC34" s="23">
        <v>0.36269563706541491</v>
      </c>
      <c r="MD34" s="23">
        <v>0.31631690695841891</v>
      </c>
      <c r="ME34" s="23">
        <v>0.30583021053641291</v>
      </c>
      <c r="MF34" s="23">
        <v>0.32188415532030773</v>
      </c>
      <c r="MG34" s="23">
        <v>0.31255283094188691</v>
      </c>
      <c r="MH34" s="23">
        <v>0.36269563706541491</v>
      </c>
      <c r="MI34" s="23">
        <v>0.31911110681699717</v>
      </c>
      <c r="MJ34" s="23">
        <v>0.30901964114352359</v>
      </c>
      <c r="MK34" s="23">
        <v>0.32342930980471024</v>
      </c>
      <c r="ML34" s="23">
        <v>0.31430476561989951</v>
      </c>
      <c r="MM34" s="23">
        <v>0.36269563706541491</v>
      </c>
      <c r="MN34" s="23">
        <v>0.32553476277011173</v>
      </c>
      <c r="MO34" s="23">
        <v>0.3168498007559285</v>
      </c>
      <c r="MP34" s="23">
        <v>0.3282995313321318</v>
      </c>
      <c r="MQ34" s="23">
        <v>0.32003976717057453</v>
      </c>
      <c r="MR34" s="23">
        <v>0.36269563706541491</v>
      </c>
      <c r="MS34" s="23">
        <v>0.33868550533753738</v>
      </c>
      <c r="MT34" s="23">
        <v>0.33300130595372257</v>
      </c>
      <c r="MU34" s="23">
        <v>0.34166452705339878</v>
      </c>
      <c r="MV34" s="23">
        <v>0.33648521010341503</v>
      </c>
      <c r="MW34" s="23">
        <v>0.36269563706541491</v>
      </c>
      <c r="MX34" s="23">
        <v>0.35230693050424944</v>
      </c>
      <c r="MY34" s="23">
        <v>0.34990130461443247</v>
      </c>
      <c r="MZ34" s="23">
        <v>0.35553242155284603</v>
      </c>
      <c r="NA34" s="23">
        <v>0.35372727015989469</v>
      </c>
      <c r="NB34" s="23">
        <v>0.33194814048090171</v>
      </c>
      <c r="NC34" s="23">
        <v>0.25335541623549923</v>
      </c>
      <c r="ND34" s="23">
        <v>0.23814310179070725</v>
      </c>
      <c r="NE34" s="23">
        <v>0.26439061340374231</v>
      </c>
      <c r="NF34" s="23">
        <v>0.25160114156266483</v>
      </c>
      <c r="NG34" s="23">
        <v>0.33194814048090171</v>
      </c>
      <c r="NH34" s="23">
        <v>0.25529824290748615</v>
      </c>
      <c r="NI34" s="23">
        <v>0.24038124656340282</v>
      </c>
      <c r="NJ34" s="23">
        <v>0.26554116423689883</v>
      </c>
      <c r="NK34" s="23">
        <v>0.2526055334564814</v>
      </c>
      <c r="NL34" s="23">
        <v>0.33194814048090171</v>
      </c>
      <c r="NM34" s="23">
        <v>0.25753736750074646</v>
      </c>
      <c r="NN34" s="23">
        <v>0.24288432849456715</v>
      </c>
      <c r="NO34" s="23">
        <v>0.26693921280347654</v>
      </c>
      <c r="NP34" s="23">
        <v>0.25405952978493129</v>
      </c>
      <c r="NQ34" s="23">
        <v>0.33194814048090171</v>
      </c>
      <c r="NR34" s="23">
        <v>0.25990364823374684</v>
      </c>
      <c r="NS34" s="23">
        <v>0.24544532132047864</v>
      </c>
      <c r="NT34" s="23">
        <v>0.26861176112869672</v>
      </c>
      <c r="NU34" s="23">
        <v>0.25586391287218263</v>
      </c>
      <c r="NV34" s="23">
        <v>0.33194814048090171</v>
      </c>
      <c r="NW34" s="23">
        <v>0.2624961232895236</v>
      </c>
      <c r="NX34" s="23">
        <v>0.24830041893034116</v>
      </c>
      <c r="NY34" s="23">
        <v>0.27056512393866217</v>
      </c>
      <c r="NZ34" s="23">
        <v>0.25804121502154403</v>
      </c>
      <c r="OA34" s="23">
        <v>0.33194814048090171</v>
      </c>
      <c r="OB34" s="23">
        <v>0.26591531689301756</v>
      </c>
      <c r="OC34" s="23">
        <v>0.25227972173030566</v>
      </c>
      <c r="OD34" s="23">
        <v>0.27272148234338928</v>
      </c>
      <c r="OE34" s="23">
        <v>0.26047718405797388</v>
      </c>
      <c r="OF34" s="23">
        <v>0.33194814048090171</v>
      </c>
      <c r="OG34" s="23">
        <v>0.26930999944092443</v>
      </c>
      <c r="OH34" s="23">
        <v>0.25634640436592065</v>
      </c>
      <c r="OI34" s="23">
        <v>0.27515650686681314</v>
      </c>
      <c r="OJ34" s="23">
        <v>0.26327443119685207</v>
      </c>
      <c r="OK34" s="23">
        <v>0.33194814048090171</v>
      </c>
      <c r="OL34" s="23">
        <v>0.27276218696565585</v>
      </c>
      <c r="OM34" s="23">
        <v>0.26044879319290193</v>
      </c>
      <c r="ON34" s="23">
        <v>0.27775651702621945</v>
      </c>
      <c r="OO34" s="23">
        <v>0.26633391132943451</v>
      </c>
      <c r="OP34" s="23">
        <v>0.33194814048090171</v>
      </c>
      <c r="OQ34" s="23">
        <v>0.27623257715634358</v>
      </c>
      <c r="OR34" s="23">
        <v>0.26453175447551652</v>
      </c>
      <c r="OS34" s="23">
        <v>0.28125616008406229</v>
      </c>
      <c r="OT34" s="23">
        <v>0.27036257440976907</v>
      </c>
      <c r="OU34" s="23">
        <v>0.33194814048090171</v>
      </c>
      <c r="OV34" s="23">
        <v>0.28323618513467258</v>
      </c>
      <c r="OW34" s="23">
        <v>0.27291292053025534</v>
      </c>
      <c r="OX34" s="23">
        <v>0.28832313887458322</v>
      </c>
      <c r="OY34" s="23">
        <v>0.27883821751671461</v>
      </c>
      <c r="OZ34" s="23">
        <v>0.33194814048090171</v>
      </c>
      <c r="PA34" s="23">
        <v>0.29753893808579801</v>
      </c>
      <c r="PB34" s="23">
        <v>0.29017933896309478</v>
      </c>
      <c r="PC34" s="23">
        <v>0.30277733609769575</v>
      </c>
      <c r="PD34" s="23">
        <v>0.29632437697377823</v>
      </c>
      <c r="PE34" s="23">
        <v>0.33194814048090171</v>
      </c>
      <c r="PF34" s="23">
        <v>0.31232655197662046</v>
      </c>
      <c r="PG34" s="23">
        <v>0.30822660267529428</v>
      </c>
      <c r="PH34" s="23">
        <v>0.31775556980244485</v>
      </c>
      <c r="PI34" s="23">
        <v>0.31465877394095731</v>
      </c>
      <c r="PJ34" s="23">
        <v>0.33194814048090171</v>
      </c>
      <c r="PK34" s="23">
        <v>0.273940972155096</v>
      </c>
      <c r="PL34" s="23">
        <v>0.26307414122898137</v>
      </c>
      <c r="PM34" s="23">
        <v>0.29097285425768871</v>
      </c>
      <c r="PN34" s="23">
        <v>0.28335546970386799</v>
      </c>
      <c r="PO34" s="23">
        <v>0.33194814048090171</v>
      </c>
      <c r="PP34" s="23">
        <v>0.27401167266599957</v>
      </c>
      <c r="PQ34" s="23">
        <v>0.26288125829452125</v>
      </c>
      <c r="PR34" s="23">
        <v>0.28822311947692131</v>
      </c>
      <c r="PS34" s="23">
        <v>0.2806449869066468</v>
      </c>
      <c r="PT34" s="23">
        <v>0.33194814048090171</v>
      </c>
      <c r="PU34" s="23">
        <v>0.27436593506241275</v>
      </c>
      <c r="PV34" s="23">
        <v>0.26306063593324686</v>
      </c>
      <c r="PW34" s="23">
        <v>0.28715762073262369</v>
      </c>
      <c r="PX34" s="23">
        <v>0.27911145896662348</v>
      </c>
      <c r="PY34" s="23">
        <v>0.33194814048090171</v>
      </c>
      <c r="PZ34" s="23">
        <v>0.27530582836499523</v>
      </c>
      <c r="QA34" s="23">
        <v>0.26398560767035617</v>
      </c>
      <c r="QB34" s="23">
        <v>0.28641173156402377</v>
      </c>
      <c r="QC34" s="23">
        <v>0.2775338774346095</v>
      </c>
      <c r="QD34" s="23">
        <v>0.33194814048090171</v>
      </c>
      <c r="QE34" s="23">
        <v>0.2764037516895948</v>
      </c>
      <c r="QF34" s="23">
        <v>0.26530779320350956</v>
      </c>
      <c r="QG34" s="23">
        <v>0.2860144527677832</v>
      </c>
      <c r="QH34" s="23">
        <v>0.27695371240960925</v>
      </c>
      <c r="QI34" s="23">
        <v>0.33194814048090171</v>
      </c>
      <c r="QJ34" s="23">
        <v>0.27803900872446685</v>
      </c>
      <c r="QK34" s="23">
        <v>0.26706162815839124</v>
      </c>
      <c r="QL34" s="23">
        <v>0.28615769094271215</v>
      </c>
      <c r="QM34" s="23">
        <v>0.27685696004532795</v>
      </c>
      <c r="QN34" s="23">
        <v>0.33194814048090171</v>
      </c>
      <c r="QO34" s="23">
        <v>0.27999520801947048</v>
      </c>
      <c r="QP34" s="23">
        <v>0.26914131575416256</v>
      </c>
      <c r="QQ34" s="23">
        <v>0.28707030705998199</v>
      </c>
      <c r="QR34" s="23">
        <v>0.27783615032221692</v>
      </c>
      <c r="QS34" s="23">
        <v>0.33194814048090171</v>
      </c>
      <c r="QT34" s="23">
        <v>0.28223378684292183</v>
      </c>
      <c r="QU34" s="23">
        <v>0.27168960498482031</v>
      </c>
      <c r="QV34" s="23">
        <v>0.28837662832003147</v>
      </c>
      <c r="QW34" s="23">
        <v>0.27913796117075157</v>
      </c>
      <c r="QX34" s="23">
        <v>0.33194814048090171</v>
      </c>
      <c r="QY34" s="23">
        <v>0.28469546532899614</v>
      </c>
      <c r="QZ34" s="23">
        <v>0.27453077425758787</v>
      </c>
      <c r="RA34" s="23">
        <v>0.29013658007269399</v>
      </c>
      <c r="RB34" s="23">
        <v>0.28111346612328708</v>
      </c>
      <c r="RC34" s="23">
        <v>0.33194814048090171</v>
      </c>
      <c r="RD34" s="23">
        <v>0.29117221805166849</v>
      </c>
      <c r="RE34" s="23">
        <v>0.28216159466177537</v>
      </c>
      <c r="RF34" s="23">
        <v>0.29479380080888762</v>
      </c>
      <c r="RG34" s="23">
        <v>0.28651663676655653</v>
      </c>
      <c r="RH34" s="23">
        <v>0.33194814048090171</v>
      </c>
      <c r="RI34" s="23">
        <v>0.30572425511980994</v>
      </c>
      <c r="RJ34" s="23">
        <v>0.29980863560077237</v>
      </c>
      <c r="RK34" s="23">
        <v>0.30884638083477328</v>
      </c>
      <c r="RL34" s="23">
        <v>0.30348675765926719</v>
      </c>
      <c r="RM34" s="23">
        <v>0.33194814048090171</v>
      </c>
      <c r="RN34" s="23">
        <v>0.32082056156485372</v>
      </c>
      <c r="RO34" s="23">
        <v>0.31831415023578558</v>
      </c>
      <c r="RP34" s="23">
        <v>0.32407434720354616</v>
      </c>
      <c r="RQ34" s="23">
        <v>0.32219281084362744</v>
      </c>
      <c r="RR34" s="23">
        <v>0.51762018614671967</v>
      </c>
      <c r="RS34" s="23">
        <v>0.42851687602917315</v>
      </c>
      <c r="RT34" s="23">
        <v>0.41150244976517608</v>
      </c>
      <c r="RU34" s="23">
        <v>0.4395432375302773</v>
      </c>
      <c r="RV34" s="23">
        <v>0.42445592601082244</v>
      </c>
      <c r="RW34" s="23">
        <v>0.51762018614671967</v>
      </c>
      <c r="RX34" s="23">
        <v>0.42738749081835176</v>
      </c>
      <c r="RY34" s="23">
        <v>0.40951039412030976</v>
      </c>
      <c r="RZ34" s="23">
        <v>0.4389543207834779</v>
      </c>
      <c r="SA34" s="23">
        <v>0.42333957463748761</v>
      </c>
      <c r="SB34" s="23">
        <v>0.51762018614671967</v>
      </c>
      <c r="SC34" s="23">
        <v>0.4265880985874263</v>
      </c>
      <c r="SD34" s="23">
        <v>0.40888601437125166</v>
      </c>
      <c r="SE34" s="23">
        <v>0.43835857920337618</v>
      </c>
      <c r="SF34" s="23">
        <v>0.42257704252779243</v>
      </c>
      <c r="SG34" s="23">
        <v>0.51762018614671967</v>
      </c>
      <c r="SH34" s="23">
        <v>0.4267982820455738</v>
      </c>
      <c r="SI34" s="23">
        <v>0.40814594743290844</v>
      </c>
      <c r="SJ34" s="23">
        <v>0.43876175688363256</v>
      </c>
      <c r="SK34" s="23">
        <v>0.42221725196243748</v>
      </c>
      <c r="SL34" s="23">
        <v>0.51762018614671967</v>
      </c>
      <c r="SM34" s="23">
        <v>0.4273363379578955</v>
      </c>
      <c r="SN34" s="23">
        <v>0.40842568592784312</v>
      </c>
      <c r="SO34" s="23">
        <v>0.43913273274282855</v>
      </c>
      <c r="SP34" s="23">
        <v>0.42279951403828342</v>
      </c>
      <c r="SQ34" s="23">
        <v>0.51762018614671967</v>
      </c>
      <c r="SR34" s="23">
        <v>0.42846730338818223</v>
      </c>
      <c r="SS34" s="23">
        <v>0.4090320812074949</v>
      </c>
      <c r="ST34" s="23">
        <v>0.44024786002272065</v>
      </c>
      <c r="SU34" s="23">
        <v>0.42340656806713078</v>
      </c>
      <c r="SV34" s="23">
        <v>0.51762018614671967</v>
      </c>
      <c r="SW34" s="23">
        <v>0.43072549649448455</v>
      </c>
      <c r="SX34" s="23">
        <v>0.41116717600042252</v>
      </c>
      <c r="SY34" s="23">
        <v>0.44131856295973887</v>
      </c>
      <c r="SZ34" s="23">
        <v>0.42479411719644988</v>
      </c>
      <c r="TA34" s="23">
        <v>0.51762018614671967</v>
      </c>
      <c r="TB34" s="23">
        <v>0.43609498606050573</v>
      </c>
      <c r="TC34" s="23">
        <v>0.41768985913723466</v>
      </c>
      <c r="TD34" s="23">
        <v>0.44306465687899016</v>
      </c>
      <c r="TE34" s="23">
        <v>0.42662423714422681</v>
      </c>
      <c r="TF34" s="23">
        <v>0.51762018614671967</v>
      </c>
      <c r="TG34" s="23">
        <v>0.44149377255296185</v>
      </c>
      <c r="TH34" s="23">
        <v>0.42426984511472432</v>
      </c>
      <c r="TI34" s="23">
        <v>0.44511249773513056</v>
      </c>
      <c r="TJ34" s="23">
        <v>0.42883538481171762</v>
      </c>
      <c r="TK34" s="23">
        <v>0.51762018614671967</v>
      </c>
      <c r="TL34" s="23">
        <v>0.45219636728634172</v>
      </c>
      <c r="TM34" s="23">
        <v>0.43761460729212132</v>
      </c>
      <c r="TN34" s="23">
        <v>0.45484892698313117</v>
      </c>
      <c r="TO34" s="23">
        <v>0.44002726382712504</v>
      </c>
      <c r="TP34" s="23">
        <v>0.51762018614671967</v>
      </c>
      <c r="TQ34" s="23">
        <v>0.47444697776421518</v>
      </c>
      <c r="TR34" s="23">
        <v>0.46487452464195916</v>
      </c>
      <c r="TS34" s="23">
        <v>0.4771253988768035</v>
      </c>
      <c r="TT34" s="23">
        <v>0.46758370761728174</v>
      </c>
      <c r="TU34" s="23">
        <v>0.51762018614671967</v>
      </c>
      <c r="TV34" s="23">
        <v>0.49745850561613469</v>
      </c>
      <c r="TW34" s="23">
        <v>0.49368821801569096</v>
      </c>
      <c r="TX34" s="23">
        <v>0.50019104166862804</v>
      </c>
      <c r="TY34" s="23">
        <v>0.49647637055560401</v>
      </c>
      <c r="TZ34" s="23">
        <v>0.51762018614671967</v>
      </c>
      <c r="UA34" s="23">
        <v>0.4481286342067497</v>
      </c>
      <c r="UB34" s="23">
        <v>0.43483680346943154</v>
      </c>
      <c r="UC34" s="23">
        <v>0.45967684362846084</v>
      </c>
      <c r="UD34" s="23">
        <v>0.44858091978725895</v>
      </c>
      <c r="UE34" s="23">
        <v>0.51762018614671967</v>
      </c>
      <c r="UF34" s="23">
        <v>0.44723716352525383</v>
      </c>
      <c r="UG34" s="23">
        <v>0.43311608810761221</v>
      </c>
      <c r="UH34" s="23">
        <v>0.45842301446273542</v>
      </c>
      <c r="UI34" s="23">
        <v>0.44712531130059052</v>
      </c>
      <c r="UJ34" s="23">
        <v>0.51762018614671967</v>
      </c>
      <c r="UK34" s="23">
        <v>0.44695489585984455</v>
      </c>
      <c r="UL34" s="23">
        <v>0.43266638807529795</v>
      </c>
      <c r="UM34" s="23">
        <v>0.45792168760820656</v>
      </c>
      <c r="UN34" s="23">
        <v>0.44535449247596343</v>
      </c>
      <c r="UO34" s="23">
        <v>0.51762018614671967</v>
      </c>
      <c r="UP34" s="23">
        <v>0.44692573608216696</v>
      </c>
      <c r="UQ34" s="23">
        <v>0.43225816691458552</v>
      </c>
      <c r="UR34" s="23">
        <v>0.45719280243277843</v>
      </c>
      <c r="US34" s="23">
        <v>0.4449366845073256</v>
      </c>
      <c r="UT34" s="23">
        <v>0.51762018614671967</v>
      </c>
      <c r="UU34" s="23">
        <v>0.44723108775057702</v>
      </c>
      <c r="UV34" s="23">
        <v>0.43229272464398311</v>
      </c>
      <c r="UW34" s="23">
        <v>0.45729644845334938</v>
      </c>
      <c r="UX34" s="23">
        <v>0.44473591284151726</v>
      </c>
      <c r="UY34" s="23">
        <v>0.51762018614671967</v>
      </c>
      <c r="UZ34" s="23">
        <v>0.44793328468668064</v>
      </c>
      <c r="VA34" s="23">
        <v>0.43259382292027543</v>
      </c>
      <c r="VB34" s="23">
        <v>0.4575480060348856</v>
      </c>
      <c r="VC34" s="23">
        <v>0.444693512529997</v>
      </c>
      <c r="VD34" s="23">
        <v>0.51762018614671967</v>
      </c>
      <c r="VE34" s="23">
        <v>0.44907912498938118</v>
      </c>
      <c r="VF34" s="23">
        <v>0.43357757084256709</v>
      </c>
      <c r="VG34" s="23">
        <v>0.45816336688829629</v>
      </c>
      <c r="VH34" s="23">
        <v>0.44514836907356004</v>
      </c>
      <c r="VI34" s="23">
        <v>0.51762018614671967</v>
      </c>
      <c r="VJ34" s="23">
        <v>0.45052244349937659</v>
      </c>
      <c r="VK34" s="23">
        <v>0.43509179388993457</v>
      </c>
      <c r="VL34" s="23">
        <v>0.45909651542371321</v>
      </c>
      <c r="VM34" s="23">
        <v>0.44598445990157692</v>
      </c>
      <c r="VN34" s="23">
        <v>0.51762018614671967</v>
      </c>
      <c r="VO34" s="23">
        <v>0.4523181406100682</v>
      </c>
      <c r="VP34" s="23">
        <v>0.43704472939953537</v>
      </c>
      <c r="VQ34" s="23">
        <v>0.46068591730624131</v>
      </c>
      <c r="VR34" s="23">
        <v>0.44737609544249951</v>
      </c>
      <c r="VS34" s="23">
        <v>0.51762018614671967</v>
      </c>
      <c r="VT34" s="23">
        <v>0.4572228741713722</v>
      </c>
      <c r="VU34" s="23">
        <v>0.44247797940127898</v>
      </c>
      <c r="VV34" s="23">
        <v>0.46458948916039638</v>
      </c>
      <c r="VW34" s="23">
        <v>0.45169858000917723</v>
      </c>
      <c r="VX34" s="23">
        <v>0.51762018614671967</v>
      </c>
      <c r="VY34" s="23">
        <v>0.47954802969929683</v>
      </c>
      <c r="VZ34" s="23">
        <v>0.47011143835748059</v>
      </c>
      <c r="WA34" s="23">
        <v>0.48236765158306555</v>
      </c>
      <c r="WB34" s="23">
        <v>0.47327557121031494</v>
      </c>
      <c r="WC34" s="23">
        <v>0.51762018614671967</v>
      </c>
      <c r="WD34" s="23">
        <v>0.50268739673202512</v>
      </c>
      <c r="WE34" s="23">
        <v>0.49911981439078007</v>
      </c>
      <c r="WF34" s="23">
        <v>0.50559815143603482</v>
      </c>
      <c r="WG34" s="23">
        <v>0.50242527328932818</v>
      </c>
      <c r="WH34" s="23">
        <v>1.4237456951705574</v>
      </c>
      <c r="WI34" s="23">
        <v>1.1684310149742265</v>
      </c>
      <c r="WJ34" s="23">
        <v>1.1169174695313013</v>
      </c>
      <c r="WK34" s="23">
        <v>1.1965987196280992</v>
      </c>
      <c r="WL34" s="23">
        <v>1.1558822596361631</v>
      </c>
      <c r="WM34" s="23">
        <v>1.4237456951705574</v>
      </c>
      <c r="WN34" s="23">
        <v>1.1681201990817569</v>
      </c>
      <c r="WO34" s="23">
        <v>1.1155262127331333</v>
      </c>
      <c r="WP34" s="23">
        <v>1.1953011131392852</v>
      </c>
      <c r="WQ34" s="23">
        <v>1.1542341731007288</v>
      </c>
      <c r="WR34" s="23">
        <v>1.4237456951705574</v>
      </c>
      <c r="WS34" s="23">
        <v>1.1689926079148316</v>
      </c>
      <c r="WT34" s="23">
        <v>1.1155643609004984</v>
      </c>
      <c r="WU34" s="23">
        <v>1.1956134634651525</v>
      </c>
      <c r="WV34" s="23">
        <v>1.1525363858516586</v>
      </c>
      <c r="WW34" s="23">
        <v>1.4237456951705574</v>
      </c>
      <c r="WX34" s="23">
        <v>1.1705906064149239</v>
      </c>
      <c r="WY34" s="23">
        <v>1.11654506643425</v>
      </c>
      <c r="WZ34" s="23">
        <v>1.19781753349233</v>
      </c>
      <c r="XA34" s="23">
        <v>1.1543013812528493</v>
      </c>
      <c r="XB34" s="23">
        <v>1.4237456951705574</v>
      </c>
      <c r="XC34" s="23">
        <v>1.1734693154936977</v>
      </c>
      <c r="XD34" s="23">
        <v>1.1191829093705365</v>
      </c>
      <c r="XE34" s="23">
        <v>1.2009035743753473</v>
      </c>
      <c r="XF34" s="23">
        <v>1.1571863674262188</v>
      </c>
      <c r="XG34" s="23">
        <v>1.4237456951705574</v>
      </c>
      <c r="XH34" s="23">
        <v>1.1777013102324987</v>
      </c>
      <c r="XI34" s="23">
        <v>1.1240892890567862</v>
      </c>
      <c r="XJ34" s="23">
        <v>1.2045319101023251</v>
      </c>
      <c r="XK34" s="23">
        <v>1.1602812618693865</v>
      </c>
      <c r="XL34" s="23">
        <v>1.4237456951705574</v>
      </c>
      <c r="XM34" s="23">
        <v>1.1883764709236517</v>
      </c>
      <c r="XN34" s="23">
        <v>1.134045643564711</v>
      </c>
      <c r="XO34" s="23">
        <v>1.2093911604802772</v>
      </c>
      <c r="XP34" s="23">
        <v>1.1653794839359577</v>
      </c>
      <c r="XQ34" s="23">
        <v>1.4237456951705574</v>
      </c>
      <c r="XR34" s="23">
        <v>1.2030931425387363</v>
      </c>
      <c r="XS34" s="23">
        <v>1.1520438162091955</v>
      </c>
      <c r="XT34" s="23">
        <v>1.2151747178897578</v>
      </c>
      <c r="XU34" s="23">
        <v>1.1725468507286931</v>
      </c>
      <c r="XV34" s="23">
        <v>1.4237456951705574</v>
      </c>
      <c r="XW34" s="23">
        <v>1.2174066788468532</v>
      </c>
      <c r="XX34" s="23">
        <v>1.170196279968039</v>
      </c>
      <c r="XY34" s="23">
        <v>1.221408503417877</v>
      </c>
      <c r="XZ34" s="23">
        <v>1.1792116297433868</v>
      </c>
      <c r="YA34" s="23">
        <v>1.4237456951705574</v>
      </c>
      <c r="YB34" s="23">
        <v>1.2472495393021235</v>
      </c>
      <c r="YC34" s="23">
        <v>1.2063765719553117</v>
      </c>
      <c r="YD34" s="23">
        <v>1.2502325109258365</v>
      </c>
      <c r="YE34" s="23">
        <v>1.2129658383455122</v>
      </c>
      <c r="YF34" s="23">
        <v>1.4237456951705574</v>
      </c>
      <c r="YG34" s="23">
        <v>1.3081812669487327</v>
      </c>
      <c r="YH34" s="23">
        <v>1.2822704299404082</v>
      </c>
      <c r="YI34" s="23">
        <v>1.3110839277811535</v>
      </c>
      <c r="YJ34" s="23">
        <v>1.2888986913538734</v>
      </c>
      <c r="YK34" s="23">
        <v>1.4237456951705574</v>
      </c>
      <c r="YL34" s="23">
        <v>1.3711671227742315</v>
      </c>
      <c r="YM34" s="23">
        <v>1.3617476984639387</v>
      </c>
      <c r="YN34" s="23">
        <v>1.3740418082089401</v>
      </c>
      <c r="YO34" s="23">
        <v>1.3685310580134729</v>
      </c>
      <c r="YP34" s="23">
        <v>1.4237456951705574</v>
      </c>
      <c r="YQ34" s="23">
        <v>1.2254812536552377</v>
      </c>
      <c r="YR34" s="23">
        <v>1.1857339639941031</v>
      </c>
      <c r="YS34" s="23">
        <v>1.2589373844110623</v>
      </c>
      <c r="YT34" s="23">
        <v>1.2279975774463325</v>
      </c>
      <c r="YU34" s="23">
        <v>1.4237456951705574</v>
      </c>
      <c r="YV34" s="23">
        <v>1.2242894484731344</v>
      </c>
      <c r="YW34" s="23">
        <v>1.1817416913216898</v>
      </c>
      <c r="YX34" s="23">
        <v>1.2561767418412042</v>
      </c>
      <c r="YY34" s="23">
        <v>1.2235657425938404</v>
      </c>
      <c r="YZ34" s="23">
        <v>1.4237456951705574</v>
      </c>
      <c r="ZA34" s="23">
        <v>1.2235226480410348</v>
      </c>
      <c r="ZB34" s="23">
        <v>1.1810548396916745</v>
      </c>
      <c r="ZC34" s="23">
        <v>1.2547281232595779</v>
      </c>
      <c r="ZD34" s="23">
        <v>1.2208307342955773</v>
      </c>
      <c r="ZE34" s="23">
        <v>1.4237456951705574</v>
      </c>
      <c r="ZF34" s="23">
        <v>1.2243174151558593</v>
      </c>
      <c r="ZG34" s="23">
        <v>1.1810283233362544</v>
      </c>
      <c r="ZH34" s="23">
        <v>1.2534964301600975</v>
      </c>
      <c r="ZI34" s="23">
        <v>1.2182950214814299</v>
      </c>
      <c r="ZJ34" s="23">
        <v>1.4237456951705574</v>
      </c>
      <c r="ZK34" s="23">
        <v>1.2258726381588758</v>
      </c>
      <c r="ZL34" s="23">
        <v>1.1829209559706735</v>
      </c>
      <c r="ZM34" s="23">
        <v>1.253744797521668</v>
      </c>
      <c r="ZN34" s="23">
        <v>1.2164170072404041</v>
      </c>
      <c r="ZO34" s="23">
        <v>1.4237456951705574</v>
      </c>
      <c r="ZP34" s="23">
        <v>1.2289965614172609</v>
      </c>
      <c r="ZQ34" s="23">
        <v>1.1849725417261783</v>
      </c>
      <c r="ZR34" s="23">
        <v>1.2537681128579752</v>
      </c>
      <c r="ZS34" s="23">
        <v>1.2167082410139698</v>
      </c>
      <c r="ZT34" s="23">
        <v>1.4237456951705574</v>
      </c>
      <c r="ZU34" s="23">
        <v>1.2332730244380812</v>
      </c>
      <c r="ZV34" s="23">
        <v>1.1893200648378526</v>
      </c>
      <c r="ZW34" s="23">
        <v>1.2556148526525235</v>
      </c>
      <c r="ZX34" s="23">
        <v>1.2200074043912932</v>
      </c>
      <c r="ZY34" s="23">
        <v>1.4237456951705574</v>
      </c>
      <c r="ZZ34" s="23">
        <v>1.2380158168762774</v>
      </c>
      <c r="AAA34" s="23">
        <v>1.1936305533574054</v>
      </c>
      <c r="AAB34" s="23">
        <v>1.2591993536423429</v>
      </c>
      <c r="AAC34" s="23">
        <v>1.2225527618680874</v>
      </c>
      <c r="AAD34" s="23">
        <v>1.4237456951705574</v>
      </c>
      <c r="AAE34" s="23">
        <v>1.2433342304291266</v>
      </c>
      <c r="AAF34" s="23">
        <v>1.2008034349382894</v>
      </c>
      <c r="AAG34" s="23">
        <v>1.2633830452590449</v>
      </c>
      <c r="AAH34" s="23">
        <v>1.226935939895536</v>
      </c>
      <c r="AAI34" s="23">
        <v>1.4237456951705574</v>
      </c>
      <c r="AAJ34" s="23">
        <v>1.2598267500503819</v>
      </c>
      <c r="AAK34" s="23">
        <v>1.2184593068177736</v>
      </c>
      <c r="AAL34" s="23">
        <v>1.2757446512685557</v>
      </c>
      <c r="AAM34" s="23">
        <v>1.2401372353665898</v>
      </c>
      <c r="AAN34" s="23">
        <v>1.4237456951705574</v>
      </c>
      <c r="AAO34" s="23">
        <v>1.3208526266136986</v>
      </c>
      <c r="AAP34" s="23">
        <v>1.2945791136405302</v>
      </c>
      <c r="AAQ34" s="23">
        <v>1.3260934501619921</v>
      </c>
      <c r="AAR34" s="23">
        <v>1.3017289984877862</v>
      </c>
      <c r="AAS34" s="23">
        <v>1.4237456951705574</v>
      </c>
      <c r="AAT34" s="23">
        <v>1.3840664684318575</v>
      </c>
      <c r="AAU34" s="23">
        <v>1.3743915558954549</v>
      </c>
      <c r="AAV34" s="23">
        <v>1.3894598491497077</v>
      </c>
      <c r="AAW34" s="23">
        <v>1.3819599095768205</v>
      </c>
      <c r="AAX34" s="23">
        <v>1.4237456951705574</v>
      </c>
      <c r="AAY34" s="23">
        <v>1.1497174019920096</v>
      </c>
      <c r="AAZ34" s="23">
        <v>1.0930822552111312</v>
      </c>
      <c r="ABA34" s="23">
        <v>1.147125464298981</v>
      </c>
      <c r="ABB34" s="23">
        <v>1.089445431444976</v>
      </c>
      <c r="ABC34" s="23">
        <v>1.4237456951705574</v>
      </c>
      <c r="ABD34" s="23">
        <v>1.1555480336263257</v>
      </c>
      <c r="ABE34" s="23">
        <v>1.0977614429200186</v>
      </c>
      <c r="ABF34" s="23">
        <v>1.154275187882094</v>
      </c>
      <c r="ABG34" s="23">
        <v>1.0978847565491379</v>
      </c>
      <c r="ABH34" s="23">
        <v>1.4237456951705574</v>
      </c>
      <c r="ABI34" s="23">
        <v>1.1622097963823672</v>
      </c>
      <c r="ABJ34" s="23">
        <v>1.105438329000918</v>
      </c>
      <c r="ABK34" s="23">
        <v>1.1621207362864932</v>
      </c>
      <c r="ABL34" s="23">
        <v>1.1071981091052741</v>
      </c>
      <c r="ABM34" s="23">
        <v>1.4237456951705574</v>
      </c>
      <c r="ABN34" s="23">
        <v>1.1696394081903339</v>
      </c>
      <c r="ABO34" s="23">
        <v>1.1140881309222888</v>
      </c>
      <c r="ABP34" s="23">
        <v>1.1706183582821932</v>
      </c>
      <c r="ABQ34" s="23">
        <v>1.117338537510375</v>
      </c>
      <c r="ABR34" s="23">
        <v>1.4237456951705574</v>
      </c>
      <c r="ABS34" s="23">
        <v>1.1777914367041193</v>
      </c>
      <c r="ABT34" s="23">
        <v>1.1236477816314465</v>
      </c>
      <c r="ABU34" s="23">
        <v>1.1806536676962642</v>
      </c>
      <c r="ABV34" s="23">
        <v>1.1294338450686661</v>
      </c>
      <c r="ABW34" s="23">
        <v>1.4237456951705574</v>
      </c>
      <c r="ABX34" s="23">
        <v>1.1875236314629327</v>
      </c>
      <c r="ABY34" s="23">
        <v>1.1352704168976078</v>
      </c>
      <c r="ABZ34" s="23">
        <v>1.1911402894429441</v>
      </c>
      <c r="ACA34" s="23">
        <v>1.1421020159753665</v>
      </c>
      <c r="ACB34" s="23">
        <v>1.4237456951705574</v>
      </c>
      <c r="ACC34" s="23">
        <v>1.1977394548998377</v>
      </c>
      <c r="ACD34" s="23">
        <v>1.1464018933991884</v>
      </c>
      <c r="ACE34" s="23">
        <v>1.2020496160129202</v>
      </c>
      <c r="ACF34" s="23">
        <v>1.1553388517398002</v>
      </c>
      <c r="ACG34" s="23">
        <v>1.4237456951705574</v>
      </c>
      <c r="ACH34" s="23">
        <v>1.2076395183489401</v>
      </c>
      <c r="ACI34" s="23">
        <v>1.1593318568703119</v>
      </c>
      <c r="ACJ34" s="23">
        <v>1.2133883776199292</v>
      </c>
      <c r="ACK34" s="23">
        <v>1.1691402170319714</v>
      </c>
      <c r="ACL34" s="23">
        <v>1.4237456951705574</v>
      </c>
      <c r="ACM34" s="23">
        <v>1.2188286839230491</v>
      </c>
      <c r="ACN34" s="23">
        <v>1.172849320679652</v>
      </c>
      <c r="ACO34" s="23">
        <v>1.2251481859914473</v>
      </c>
      <c r="ACP34" s="23">
        <v>1.1835082656266371</v>
      </c>
      <c r="ACQ34" s="23">
        <v>1.4237456951705574</v>
      </c>
      <c r="ACR34" s="23">
        <v>1.2430998742910173</v>
      </c>
      <c r="ACS34" s="23">
        <v>1.2016443930691731</v>
      </c>
      <c r="ACT34" s="23">
        <v>1.2504703271118218</v>
      </c>
      <c r="ACU34" s="23">
        <v>1.2139390942423853</v>
      </c>
      <c r="ACV34" s="23">
        <v>1.4237456951705574</v>
      </c>
      <c r="ACW34" s="23">
        <v>1.2961445918110728</v>
      </c>
      <c r="ACX34" s="23">
        <v>1.2671850965409865</v>
      </c>
      <c r="ACY34" s="23">
        <v>1.3058653159825901</v>
      </c>
      <c r="ACZ34" s="23">
        <v>1.2831114005604978</v>
      </c>
      <c r="ADA34" s="23">
        <v>1.4237456951705574</v>
      </c>
      <c r="ADB34" s="23">
        <v>1.3556938494757937</v>
      </c>
      <c r="ADC34" s="23">
        <v>1.341885034897027</v>
      </c>
      <c r="ADD34" s="23">
        <v>1.3682401470185499</v>
      </c>
      <c r="ADE34" s="23">
        <v>1.3619448685545037</v>
      </c>
      <c r="ADF34" s="23">
        <v>1.4237456951705574</v>
      </c>
      <c r="ADG34" s="23">
        <v>1.1508535640349042</v>
      </c>
      <c r="ADH34" s="23">
        <v>1.0895624650355413</v>
      </c>
      <c r="ADI34" s="23">
        <v>1.1524909426714613</v>
      </c>
      <c r="ADJ34" s="23">
        <v>1.0901980445665131</v>
      </c>
      <c r="ADK34" s="23">
        <v>1.4237456951705574</v>
      </c>
      <c r="ADL34" s="23">
        <v>1.1598558897595785</v>
      </c>
      <c r="ADM34" s="23">
        <v>1.0987725823308021</v>
      </c>
      <c r="ADN34" s="23">
        <v>1.1608801080213111</v>
      </c>
      <c r="ADO34" s="23">
        <v>1.1000851089896915</v>
      </c>
      <c r="ADP34" s="23">
        <v>1.4237456951705574</v>
      </c>
      <c r="ADQ34" s="23">
        <v>1.1683799574764693</v>
      </c>
      <c r="ADR34" s="23">
        <v>1.1087785827112331</v>
      </c>
      <c r="ADS34" s="23">
        <v>1.1708331778422083</v>
      </c>
      <c r="ADT34" s="23">
        <v>1.1119525764667044</v>
      </c>
      <c r="ADU34" s="23">
        <v>1.4237456951705574</v>
      </c>
      <c r="ADV34" s="23">
        <v>1.1784323511489714</v>
      </c>
      <c r="ADW34" s="23">
        <v>1.1207588060849061</v>
      </c>
      <c r="ADX34" s="23">
        <v>1.1812186772930429</v>
      </c>
      <c r="ADY34" s="23">
        <v>1.1232251674376685</v>
      </c>
      <c r="ADZ34" s="23">
        <v>1.4237456951705574</v>
      </c>
      <c r="AEA34" s="23">
        <v>1.1889244539159332</v>
      </c>
      <c r="AEB34" s="23">
        <v>1.1333045427238568</v>
      </c>
      <c r="AEC34" s="23">
        <v>1.1911913728146786</v>
      </c>
      <c r="AED34" s="23">
        <v>1.1362767910010465</v>
      </c>
      <c r="AEE34" s="23">
        <v>1.4237456951705574</v>
      </c>
      <c r="AEF34" s="23">
        <v>1.199846317454516</v>
      </c>
      <c r="AEG34" s="23">
        <v>1.1453792568353982</v>
      </c>
      <c r="AEH34" s="23">
        <v>1.2032391502242958</v>
      </c>
      <c r="AEI34" s="23">
        <v>1.149872706189947</v>
      </c>
      <c r="AEJ34" s="23">
        <v>1.4237456951705574</v>
      </c>
      <c r="AEK34" s="23">
        <v>1.2111851525595498</v>
      </c>
      <c r="AEL34" s="23">
        <v>1.1591195819743589</v>
      </c>
      <c r="AEM34" s="23">
        <v>1.2148726031922108</v>
      </c>
      <c r="AEN34" s="23">
        <v>1.1640115437535377</v>
      </c>
      <c r="AEO34" s="23">
        <v>1.4237456951705574</v>
      </c>
      <c r="AEP34" s="23">
        <v>1.2229439593083453</v>
      </c>
      <c r="AEQ34" s="23">
        <v>1.1742882312670606</v>
      </c>
      <c r="AER34" s="23">
        <v>1.2269138426848021</v>
      </c>
      <c r="AES34" s="23">
        <v>1.1795439735863424</v>
      </c>
      <c r="AET34" s="23">
        <v>1.4237456951705574</v>
      </c>
      <c r="AEU34" s="23">
        <v>1.235118311848977</v>
      </c>
      <c r="AEV34" s="23">
        <v>1.1890632784088238</v>
      </c>
      <c r="AEW34" s="23">
        <v>1.2399653311117242</v>
      </c>
      <c r="AEX34" s="23">
        <v>1.1947151763042578</v>
      </c>
      <c r="AEY34" s="23">
        <v>1.4237456951705574</v>
      </c>
      <c r="AEZ34" s="23">
        <v>1.2612164590902841</v>
      </c>
      <c r="AFA34" s="23">
        <v>1.220981366628638</v>
      </c>
      <c r="AFB34" s="23">
        <v>1.26649592549097</v>
      </c>
      <c r="AFC34" s="23">
        <v>1.2273888763525822</v>
      </c>
      <c r="AFD34" s="23">
        <v>1.4237456951705574</v>
      </c>
      <c r="AFE34" s="23">
        <v>1.3191038605990075</v>
      </c>
      <c r="AFF34" s="23">
        <v>1.2922590831182152</v>
      </c>
      <c r="AFG34" s="23">
        <v>1.326095322410701</v>
      </c>
      <c r="AFH34" s="23">
        <v>1.3017803215444497</v>
      </c>
      <c r="AFI34" s="23">
        <v>1.4237456951705574</v>
      </c>
      <c r="AFJ34" s="23">
        <v>1.3822463853706184</v>
      </c>
      <c r="AFK34" s="23">
        <v>1.3719901710090061</v>
      </c>
      <c r="AFL34" s="23">
        <v>1.3894592274563724</v>
      </c>
      <c r="AFM34" s="23">
        <v>1.3819513747987606</v>
      </c>
    </row>
    <row r="35" spans="1:845">
      <c r="A35" s="23" t="s">
        <v>144</v>
      </c>
      <c r="B35" s="23">
        <f>Sectors!S15</f>
        <v>78.415203467629794</v>
      </c>
      <c r="C35" s="23">
        <f>Sectors!AN15</f>
        <v>76.007039493142557</v>
      </c>
      <c r="D35" s="23">
        <f>Sectors!BG15</f>
        <v>77.349767285808596</v>
      </c>
      <c r="F35" s="23">
        <v>78.415203467629794</v>
      </c>
      <c r="G35" s="23">
        <v>76.004876917900958</v>
      </c>
      <c r="H35" s="23">
        <v>77.359970643768776</v>
      </c>
      <c r="I35" s="23">
        <v>76.931565943707668</v>
      </c>
      <c r="J35" s="23">
        <v>77.644235214474051</v>
      </c>
      <c r="K35" s="23">
        <v>78.415203467629794</v>
      </c>
      <c r="L35" s="23">
        <v>76.139369193874998</v>
      </c>
      <c r="M35" s="23">
        <v>77.510432011586602</v>
      </c>
      <c r="N35" s="23">
        <v>77.029805848859013</v>
      </c>
      <c r="O35" s="23">
        <v>77.747098989310771</v>
      </c>
      <c r="P35" s="23">
        <v>78.415203467629794</v>
      </c>
      <c r="Q35" s="23">
        <v>76.272720684168689</v>
      </c>
      <c r="R35" s="23">
        <v>77.625633033130057</v>
      </c>
      <c r="S35" s="23">
        <v>77.108409405633481</v>
      </c>
      <c r="T35" s="23">
        <v>77.825998079300334</v>
      </c>
      <c r="U35" s="23">
        <v>78.415203467629794</v>
      </c>
      <c r="V35" s="23">
        <v>76.390074948949746</v>
      </c>
      <c r="W35" s="23">
        <v>77.711047080895625</v>
      </c>
      <c r="X35" s="23">
        <v>77.187509563125758</v>
      </c>
      <c r="Y35" s="23">
        <v>77.880715449049035</v>
      </c>
      <c r="Z35" s="23">
        <v>78.415203467629794</v>
      </c>
      <c r="AA35" s="23">
        <v>76.521811254227785</v>
      </c>
      <c r="AB35" s="23">
        <v>77.812273135727708</v>
      </c>
      <c r="AC35" s="23">
        <v>77.266239363861189</v>
      </c>
      <c r="AD35" s="23">
        <v>77.991139600140386</v>
      </c>
      <c r="AE35" s="23">
        <v>78.415203467629794</v>
      </c>
      <c r="AF35" s="23">
        <v>76.640835170661873</v>
      </c>
      <c r="AG35" s="23">
        <v>77.887366680320127</v>
      </c>
      <c r="AH35" s="23">
        <v>77.34516643174436</v>
      </c>
      <c r="AI35" s="23">
        <v>78.055811449648445</v>
      </c>
      <c r="AJ35" s="23">
        <v>78.415203467629794</v>
      </c>
      <c r="AK35" s="23">
        <v>76.744207244162254</v>
      </c>
      <c r="AL35" s="23">
        <v>77.933911655759104</v>
      </c>
      <c r="AM35" s="23">
        <v>77.422242466496968</v>
      </c>
      <c r="AN35" s="23">
        <v>78.116471816851131</v>
      </c>
      <c r="AO35" s="23">
        <v>78.415203467629794</v>
      </c>
      <c r="AP35" s="23">
        <v>76.82012056108303</v>
      </c>
      <c r="AQ35" s="23">
        <v>77.935557915897931</v>
      </c>
      <c r="AR35" s="23">
        <v>77.49799783883303</v>
      </c>
      <c r="AS35" s="23">
        <v>78.159359260803797</v>
      </c>
      <c r="AT35" s="23">
        <v>78.415203467629794</v>
      </c>
      <c r="AU35" s="23">
        <v>76.895763383593646</v>
      </c>
      <c r="AV35" s="23">
        <v>77.954508572650639</v>
      </c>
      <c r="AW35" s="23">
        <v>77.570655848155255</v>
      </c>
      <c r="AX35" s="23">
        <v>78.212979898741835</v>
      </c>
      <c r="AY35" s="23">
        <v>78.415203467629794</v>
      </c>
      <c r="AZ35" s="23">
        <v>77.045439262174725</v>
      </c>
      <c r="BA35" s="23">
        <v>77.958176655170618</v>
      </c>
      <c r="BB35" s="23">
        <v>77.715255968002964</v>
      </c>
      <c r="BC35" s="23">
        <v>78.230527077042638</v>
      </c>
      <c r="BD35" s="23">
        <v>78.415203467629794</v>
      </c>
      <c r="BE35" s="23">
        <v>77.343198032006129</v>
      </c>
      <c r="BF35" s="23">
        <v>77.964354836332006</v>
      </c>
      <c r="BG35" s="23">
        <v>78.010450659843841</v>
      </c>
      <c r="BH35" s="23">
        <v>78.235125332731414</v>
      </c>
      <c r="BI35" s="23">
        <v>78.415203467629794</v>
      </c>
      <c r="BJ35" s="23">
        <v>77.640295597871358</v>
      </c>
      <c r="BK35" s="23">
        <v>77.969766841443658</v>
      </c>
      <c r="BL35" s="23">
        <v>78.306185557933873</v>
      </c>
      <c r="BM35" s="23">
        <v>78.239839888551529</v>
      </c>
      <c r="BN35" s="23">
        <v>78.415203467629794</v>
      </c>
      <c r="BO35" s="23">
        <v>76.606650643112104</v>
      </c>
      <c r="BP35" s="23">
        <v>77.764211546220679</v>
      </c>
      <c r="BQ35" s="23">
        <v>77.273333909020081</v>
      </c>
      <c r="BR35" s="23">
        <v>77.867524493696905</v>
      </c>
      <c r="BS35" s="23">
        <v>78.415203467629794</v>
      </c>
      <c r="BT35" s="23">
        <v>76.709078346841466</v>
      </c>
      <c r="BU35" s="23">
        <v>77.840000709771772</v>
      </c>
      <c r="BV35" s="23">
        <v>77.330530358069765</v>
      </c>
      <c r="BW35" s="23">
        <v>77.932934721274052</v>
      </c>
      <c r="BX35" s="23">
        <v>78.415203467629794</v>
      </c>
      <c r="BY35" s="23">
        <v>76.79906666846837</v>
      </c>
      <c r="BZ35" s="23">
        <v>77.912563088633036</v>
      </c>
      <c r="CA35" s="23">
        <v>77.392096280514394</v>
      </c>
      <c r="CB35" s="23">
        <v>77.996800343811415</v>
      </c>
      <c r="CC35" s="23">
        <v>78.415203467629794</v>
      </c>
      <c r="CD35" s="23">
        <v>76.891808565784743</v>
      </c>
      <c r="CE35" s="23">
        <v>77.908655352762551</v>
      </c>
      <c r="CF35" s="23">
        <v>77.451689652239537</v>
      </c>
      <c r="CG35" s="23">
        <v>78.056673961838683</v>
      </c>
      <c r="CH35" s="23">
        <v>78.415203467629794</v>
      </c>
      <c r="CI35" s="23">
        <v>76.984333564969361</v>
      </c>
      <c r="CJ35" s="23">
        <v>78.048764671566886</v>
      </c>
      <c r="CK35" s="23">
        <v>77.505196474952911</v>
      </c>
      <c r="CL35" s="23">
        <v>78.117410482583267</v>
      </c>
      <c r="CM35" s="23">
        <v>78.415203467629794</v>
      </c>
      <c r="CN35" s="23">
        <v>77.07701689453657</v>
      </c>
      <c r="CO35" s="23">
        <v>78.111146269572515</v>
      </c>
      <c r="CP35" s="23">
        <v>77.569463902823927</v>
      </c>
      <c r="CQ35" s="23">
        <v>78.173600550958895</v>
      </c>
      <c r="CR35" s="23">
        <v>78.415203467629794</v>
      </c>
      <c r="CS35" s="23">
        <v>77.161299271102209</v>
      </c>
      <c r="CT35" s="23">
        <v>78.170911715924547</v>
      </c>
      <c r="CU35" s="23">
        <v>77.636184629422203</v>
      </c>
      <c r="CV35" s="23">
        <v>78.21434732343937</v>
      </c>
      <c r="CW35" s="23">
        <v>78.415203467629794</v>
      </c>
      <c r="CX35" s="23">
        <v>77.261150315826683</v>
      </c>
      <c r="CY35" s="23">
        <v>78.241047224026403</v>
      </c>
      <c r="CZ35" s="23">
        <v>77.700930645672429</v>
      </c>
      <c r="DA35" s="23">
        <v>78.268013168656438</v>
      </c>
      <c r="DB35" s="23">
        <v>78.415203467629794</v>
      </c>
      <c r="DC35" s="23">
        <v>77.344868894459893</v>
      </c>
      <c r="DD35" s="23">
        <v>78.260590817555851</v>
      </c>
      <c r="DE35" s="23">
        <v>77.753814794041801</v>
      </c>
      <c r="DF35" s="23">
        <v>78.298932920750545</v>
      </c>
      <c r="DG35" s="23">
        <v>78.415203467629794</v>
      </c>
      <c r="DH35" s="23">
        <v>77.532558932972677</v>
      </c>
      <c r="DI35" s="23">
        <v>78.32537430893214</v>
      </c>
      <c r="DJ35" s="23">
        <v>77.883883478609278</v>
      </c>
      <c r="DK35" s="23">
        <v>78.367886196592409</v>
      </c>
      <c r="DL35" s="23">
        <v>78.415203467629794</v>
      </c>
      <c r="DM35" s="23">
        <v>77.830070160126468</v>
      </c>
      <c r="DN35" s="23">
        <v>78.328934775458592</v>
      </c>
      <c r="DO35" s="23">
        <v>78.165380140155008</v>
      </c>
      <c r="DP35" s="23">
        <v>78.408476741141797</v>
      </c>
      <c r="DQ35" s="23">
        <v>78.415203467629794</v>
      </c>
      <c r="DR35" s="23">
        <v>78.130737480771629</v>
      </c>
      <c r="DS35" s="23">
        <v>78.347564810955717</v>
      </c>
      <c r="DT35" s="23">
        <v>78.458025321444282</v>
      </c>
      <c r="DU35" s="23">
        <v>78.408794090184443</v>
      </c>
      <c r="DV35" s="23">
        <v>78.415203467629794</v>
      </c>
      <c r="DW35" s="23">
        <v>75.995077255852522</v>
      </c>
      <c r="DX35" s="23">
        <v>77.392336813957741</v>
      </c>
      <c r="DY35" s="23">
        <v>76.680692566020326</v>
      </c>
      <c r="DZ35" s="23">
        <v>77.685121865647304</v>
      </c>
      <c r="EA35" s="23">
        <v>78.415203467629794</v>
      </c>
      <c r="EB35" s="23">
        <v>76.146453038048449</v>
      </c>
      <c r="EC35" s="23">
        <v>77.507663944982227</v>
      </c>
      <c r="ED35" s="23">
        <v>76.816714614628609</v>
      </c>
      <c r="EE35" s="23">
        <v>77.785336144999462</v>
      </c>
      <c r="EF35" s="23">
        <v>78.415203467629794</v>
      </c>
      <c r="EG35" s="23">
        <v>76.280061886631032</v>
      </c>
      <c r="EH35" s="23">
        <v>77.643373483433223</v>
      </c>
      <c r="EI35" s="23">
        <v>76.936428338139876</v>
      </c>
      <c r="EJ35" s="23">
        <v>77.86752222319447</v>
      </c>
      <c r="EK35" s="23">
        <v>78.415203467629794</v>
      </c>
      <c r="EL35" s="23">
        <v>76.390841584688317</v>
      </c>
      <c r="EM35" s="23">
        <v>77.714205998802356</v>
      </c>
      <c r="EN35" s="23">
        <v>77.060766944641387</v>
      </c>
      <c r="EO35" s="23">
        <v>77.94352468799201</v>
      </c>
      <c r="EP35" s="23">
        <v>78.415203467629794</v>
      </c>
      <c r="EQ35" s="23">
        <v>76.51452424788377</v>
      </c>
      <c r="ER35" s="23">
        <v>77.80581457533529</v>
      </c>
      <c r="ES35" s="23">
        <v>77.171947305036511</v>
      </c>
      <c r="ET35" s="23">
        <v>78.005181130925422</v>
      </c>
      <c r="EU35" s="23">
        <v>78.415203467629794</v>
      </c>
      <c r="EV35" s="23">
        <v>76.622454862529864</v>
      </c>
      <c r="EW35" s="23">
        <v>77.88943314364144</v>
      </c>
      <c r="EX35" s="23">
        <v>77.280648598941184</v>
      </c>
      <c r="EY35" s="23">
        <v>78.062752097496443</v>
      </c>
      <c r="EZ35" s="23">
        <v>78.415203467629794</v>
      </c>
      <c r="FA35" s="23">
        <v>76.744560789090471</v>
      </c>
      <c r="FB35" s="23">
        <v>77.953422232982618</v>
      </c>
      <c r="FC35" s="23">
        <v>77.385895930122174</v>
      </c>
      <c r="FD35" s="23">
        <v>78.131507468593526</v>
      </c>
      <c r="FE35" s="23">
        <v>78.415203467629794</v>
      </c>
      <c r="FF35" s="23">
        <v>76.843815538221151</v>
      </c>
      <c r="FG35" s="23">
        <v>78.006478797822965</v>
      </c>
      <c r="FH35" s="23">
        <v>77.490725961749661</v>
      </c>
      <c r="FI35" s="23">
        <v>78.162801727823791</v>
      </c>
      <c r="FJ35" s="23">
        <v>78.415203467629794</v>
      </c>
      <c r="FK35" s="23">
        <v>76.945129018674351</v>
      </c>
      <c r="FL35" s="23">
        <v>78.058298924678112</v>
      </c>
      <c r="FM35" s="23">
        <v>77.592940718878396</v>
      </c>
      <c r="FN35" s="23">
        <v>78.206891242725789</v>
      </c>
      <c r="FO35" s="23">
        <v>78.415203467629794</v>
      </c>
      <c r="FP35" s="23">
        <v>77.131104813348898</v>
      </c>
      <c r="FQ35" s="23">
        <v>78.150085516932165</v>
      </c>
      <c r="FR35" s="23">
        <v>77.784796292970867</v>
      </c>
      <c r="FS35" s="23">
        <v>78.272380430980434</v>
      </c>
      <c r="FT35" s="23">
        <v>78.415203467629794</v>
      </c>
      <c r="FU35" s="23">
        <v>77.48902190787193</v>
      </c>
      <c r="FV35" s="23">
        <v>78.263242832205719</v>
      </c>
      <c r="FW35" s="23">
        <v>78.139776011426648</v>
      </c>
      <c r="FX35" s="23">
        <v>78.360216826687491</v>
      </c>
      <c r="FY35" s="23">
        <v>78.415203467629794</v>
      </c>
      <c r="FZ35" s="23">
        <v>77.826539246800522</v>
      </c>
      <c r="GA35" s="23">
        <v>78.342803077336811</v>
      </c>
      <c r="GB35" s="23">
        <v>78.446764515646393</v>
      </c>
      <c r="GC35" s="23">
        <v>78.378769638769796</v>
      </c>
      <c r="GD35" s="23">
        <v>78.415203467629794</v>
      </c>
      <c r="GE35" s="23">
        <v>76.506930964787529</v>
      </c>
      <c r="GF35" s="23">
        <v>77.804620265665918</v>
      </c>
      <c r="GG35" s="23">
        <v>76.836811455039239</v>
      </c>
      <c r="GH35" s="23">
        <v>77.914831778999243</v>
      </c>
      <c r="GI35" s="23">
        <v>78.415203467629794</v>
      </c>
      <c r="GJ35" s="23">
        <v>76.633302475623964</v>
      </c>
      <c r="GK35" s="23">
        <v>77.898578766783942</v>
      </c>
      <c r="GL35" s="23">
        <v>76.950306498007436</v>
      </c>
      <c r="GM35" s="23">
        <v>77.982909930584839</v>
      </c>
      <c r="GN35" s="23">
        <v>78.415203467629794</v>
      </c>
      <c r="GO35" s="23">
        <v>76.744023964555751</v>
      </c>
      <c r="GP35" s="23">
        <v>77.965969359706804</v>
      </c>
      <c r="GQ35" s="23">
        <v>77.072897447111401</v>
      </c>
      <c r="GR35" s="23">
        <v>78.063523746373491</v>
      </c>
      <c r="GS35" s="23">
        <v>78.415203467629794</v>
      </c>
      <c r="GT35" s="23">
        <v>76.851457027478105</v>
      </c>
      <c r="GU35" s="23">
        <v>78.028000588506032</v>
      </c>
      <c r="GV35" s="23">
        <v>77.180979535789461</v>
      </c>
      <c r="GW35" s="23">
        <v>78.121200959791864</v>
      </c>
      <c r="GX35" s="23">
        <v>78.415203467629794</v>
      </c>
      <c r="GY35" s="23">
        <v>76.957148823246925</v>
      </c>
      <c r="GZ35" s="23">
        <v>78.102477098603828</v>
      </c>
      <c r="HA35" s="23">
        <v>77.286011863312396</v>
      </c>
      <c r="HB35" s="23">
        <v>78.173369329378033</v>
      </c>
      <c r="HC35" s="23">
        <v>78.415203467629794</v>
      </c>
      <c r="HD35" s="23">
        <v>77.060361314766496</v>
      </c>
      <c r="HE35" s="23">
        <v>78.154699286349157</v>
      </c>
      <c r="HF35" s="23">
        <v>77.379021767957127</v>
      </c>
      <c r="HG35" s="23">
        <v>78.221147977917809</v>
      </c>
      <c r="HH35" s="23">
        <v>78.415203467629794</v>
      </c>
      <c r="HI35" s="23">
        <v>77.161639370715676</v>
      </c>
      <c r="HJ35" s="23">
        <v>78.202408690265685</v>
      </c>
      <c r="HK35" s="23">
        <v>77.4800467523892</v>
      </c>
      <c r="HL35" s="23">
        <v>78.264638486161871</v>
      </c>
      <c r="HM35" s="23">
        <v>78.415203467629794</v>
      </c>
      <c r="HN35" s="23">
        <v>77.26039729993245</v>
      </c>
      <c r="HO35" s="23">
        <v>78.2330788182433</v>
      </c>
      <c r="HP35" s="23">
        <v>77.579089743102571</v>
      </c>
      <c r="HQ35" s="23">
        <v>78.29213040166006</v>
      </c>
      <c r="HR35" s="23">
        <v>78.415203467629794</v>
      </c>
      <c r="HS35" s="23">
        <v>77.349288852958736</v>
      </c>
      <c r="HT35" s="23">
        <v>78.273395231634723</v>
      </c>
      <c r="HU35" s="23">
        <v>77.668120404733955</v>
      </c>
      <c r="HV35" s="23">
        <v>78.328240335817284</v>
      </c>
      <c r="HW35" s="23">
        <v>78.415203467629794</v>
      </c>
      <c r="HX35" s="23">
        <v>77.529705609201187</v>
      </c>
      <c r="HY35" s="23">
        <v>78.332191722931654</v>
      </c>
      <c r="HZ35" s="23">
        <v>77.851734211217149</v>
      </c>
      <c r="IA35" s="23">
        <v>78.37943535737071</v>
      </c>
      <c r="IB35" s="23">
        <v>78.415203467629794</v>
      </c>
      <c r="IC35" s="23">
        <v>77.864154587815491</v>
      </c>
      <c r="ID35" s="23">
        <v>78.395512493952779</v>
      </c>
      <c r="IE35" s="23">
        <v>78.165383070816389</v>
      </c>
      <c r="IF35" s="23">
        <v>78.408478296570706</v>
      </c>
      <c r="IG35" s="23">
        <v>78.415203467629794</v>
      </c>
      <c r="IH35" s="23">
        <v>78.15970838341282</v>
      </c>
      <c r="II35" s="23">
        <v>78.40289399108724</v>
      </c>
      <c r="IJ35" s="23">
        <v>78.46302217045023</v>
      </c>
      <c r="IK35" s="23">
        <v>78.409987959647268</v>
      </c>
      <c r="IL35" s="23">
        <v>78.415203467629794</v>
      </c>
      <c r="IM35" s="23">
        <v>76.157882952472264</v>
      </c>
      <c r="IN35" s="23">
        <v>77.426454264745757</v>
      </c>
      <c r="IO35" s="23">
        <v>76.985899696880594</v>
      </c>
      <c r="IP35" s="23">
        <v>77.682116470976425</v>
      </c>
      <c r="IQ35" s="23">
        <v>78.415203467629794</v>
      </c>
      <c r="IR35" s="23">
        <v>76.286834026790572</v>
      </c>
      <c r="IS35" s="23">
        <v>77.540393615507114</v>
      </c>
      <c r="IT35" s="23">
        <v>77.085424396412492</v>
      </c>
      <c r="IU35" s="23">
        <v>77.781089635277738</v>
      </c>
      <c r="IV35" s="23">
        <v>78.415203467629794</v>
      </c>
      <c r="IW35" s="23">
        <v>76.434327233078236</v>
      </c>
      <c r="IX35" s="23">
        <v>77.64253260673938</v>
      </c>
      <c r="IY35" s="23">
        <v>77.183644724649241</v>
      </c>
      <c r="IZ35" s="23">
        <v>77.858707727940583</v>
      </c>
      <c r="JA35" s="23">
        <v>78.415203467629794</v>
      </c>
      <c r="JB35" s="23">
        <v>76.529108206538822</v>
      </c>
      <c r="JC35" s="23">
        <v>77.750620929892079</v>
      </c>
      <c r="JD35" s="23">
        <v>77.249080641321484</v>
      </c>
      <c r="JE35" s="23">
        <v>77.944645315023635</v>
      </c>
      <c r="JF35" s="23">
        <v>78.415203467629794</v>
      </c>
      <c r="JG35" s="23">
        <v>76.599649615342699</v>
      </c>
      <c r="JH35" s="23">
        <v>77.781027045516183</v>
      </c>
      <c r="JI35" s="23">
        <v>77.329064682318503</v>
      </c>
      <c r="JJ35" s="23">
        <v>78.015917982990899</v>
      </c>
      <c r="JK35" s="23">
        <v>78.415203467629794</v>
      </c>
      <c r="JL35" s="23">
        <v>76.686411303659341</v>
      </c>
      <c r="JM35" s="23">
        <v>77.737507485891939</v>
      </c>
      <c r="JN35" s="23">
        <v>77.406230473850158</v>
      </c>
      <c r="JO35" s="23">
        <v>78.062480003319592</v>
      </c>
      <c r="JP35" s="23">
        <v>78.415203467629794</v>
      </c>
      <c r="JQ35" s="23">
        <v>76.765444859932302</v>
      </c>
      <c r="JR35" s="23">
        <v>77.80282730348199</v>
      </c>
      <c r="JS35" s="23">
        <v>77.482643229192163</v>
      </c>
      <c r="JT35" s="23">
        <v>78.111597008280839</v>
      </c>
      <c r="JU35" s="23">
        <v>78.415203467629794</v>
      </c>
      <c r="JV35" s="23">
        <v>76.831157519744764</v>
      </c>
      <c r="JW35" s="23">
        <v>77.825817457834162</v>
      </c>
      <c r="JX35" s="23">
        <v>77.560440385511441</v>
      </c>
      <c r="JY35" s="23">
        <v>78.130063795856714</v>
      </c>
      <c r="JZ35" s="23">
        <v>78.415203467629794</v>
      </c>
      <c r="KA35" s="23">
        <v>76.90889592341118</v>
      </c>
      <c r="KB35" s="23">
        <v>77.849186634953355</v>
      </c>
      <c r="KC35" s="23">
        <v>77.638463447889819</v>
      </c>
      <c r="KD35" s="23">
        <v>78.146947889229907</v>
      </c>
      <c r="KE35" s="23">
        <v>78.415203467629794</v>
      </c>
      <c r="KF35" s="23">
        <v>77.063513618400947</v>
      </c>
      <c r="KG35" s="23">
        <v>77.894260095543359</v>
      </c>
      <c r="KH35" s="23">
        <v>77.78097666842298</v>
      </c>
      <c r="KI35" s="23">
        <v>78.166589096043865</v>
      </c>
      <c r="KJ35" s="23">
        <v>78.415203467629794</v>
      </c>
      <c r="KK35" s="23">
        <v>77.345847223561606</v>
      </c>
      <c r="KL35" s="23">
        <v>77.945281071265285</v>
      </c>
      <c r="KM35" s="23">
        <v>78.065290545566526</v>
      </c>
      <c r="KN35" s="23">
        <v>78.20335312005831</v>
      </c>
      <c r="KO35" s="23">
        <v>78.415203467629794</v>
      </c>
      <c r="KP35" s="23">
        <v>77.638176005509848</v>
      </c>
      <c r="KQ35" s="23">
        <v>78.009249051696372</v>
      </c>
      <c r="KR35" s="23">
        <v>78.349002595951077</v>
      </c>
      <c r="KS35" s="23">
        <v>78.239003710947983</v>
      </c>
      <c r="KT35" s="23">
        <v>78.415203467629794</v>
      </c>
      <c r="KU35" s="23">
        <v>76.709659036906231</v>
      </c>
      <c r="KV35" s="23">
        <v>77.800480175341619</v>
      </c>
      <c r="KW35" s="23">
        <v>77.257465641575166</v>
      </c>
      <c r="KX35" s="23">
        <v>77.889034071960154</v>
      </c>
      <c r="KY35" s="23">
        <v>78.415203467629794</v>
      </c>
      <c r="KZ35" s="23">
        <v>76.813648178505275</v>
      </c>
      <c r="LA35" s="23">
        <v>77.873889659505835</v>
      </c>
      <c r="LB35" s="23">
        <v>77.337396010878479</v>
      </c>
      <c r="LC35" s="23">
        <v>77.956753750296215</v>
      </c>
      <c r="LD35" s="23">
        <v>78.415203467629794</v>
      </c>
      <c r="LE35" s="23">
        <v>76.905824127906911</v>
      </c>
      <c r="LF35" s="23">
        <v>77.944368535037341</v>
      </c>
      <c r="LG35" s="23">
        <v>77.405131298018503</v>
      </c>
      <c r="LH35" s="23">
        <v>78.021706804595638</v>
      </c>
      <c r="LI35" s="23">
        <v>78.415203467629794</v>
      </c>
      <c r="LJ35" s="23">
        <v>76.998030031300189</v>
      </c>
      <c r="LK35" s="23">
        <v>78.0102378320627</v>
      </c>
      <c r="LL35" s="23">
        <v>77.474634350622807</v>
      </c>
      <c r="LM35" s="23">
        <v>78.082901798033191</v>
      </c>
      <c r="LN35" s="23">
        <v>78.415203467629794</v>
      </c>
      <c r="LO35" s="23">
        <v>77.090569201142188</v>
      </c>
      <c r="LP35" s="23">
        <v>78.073050256486511</v>
      </c>
      <c r="LQ35" s="23">
        <v>77.534256022866884</v>
      </c>
      <c r="LR35" s="23">
        <v>78.140520451897913</v>
      </c>
      <c r="LS35" s="23">
        <v>78.415203467629794</v>
      </c>
      <c r="LT35" s="23">
        <v>77.182331866306058</v>
      </c>
      <c r="LU35" s="23">
        <v>78.13114552700992</v>
      </c>
      <c r="LV35" s="23">
        <v>77.604560111593074</v>
      </c>
      <c r="LW35" s="23">
        <v>78.1944207132168</v>
      </c>
      <c r="LX35" s="23">
        <v>78.415203467629794</v>
      </c>
      <c r="LY35" s="23">
        <v>77.266208853247349</v>
      </c>
      <c r="LZ35" s="23">
        <v>78.185292800555857</v>
      </c>
      <c r="MA35" s="23">
        <v>77.676010945438023</v>
      </c>
      <c r="MB35" s="23">
        <v>78.232750765024392</v>
      </c>
      <c r="MC35" s="23">
        <v>78.415203467629794</v>
      </c>
      <c r="MD35" s="23">
        <v>77.360149596704304</v>
      </c>
      <c r="ME35" s="23">
        <v>78.235061654021905</v>
      </c>
      <c r="MF35" s="23">
        <v>77.738952706957463</v>
      </c>
      <c r="MG35" s="23">
        <v>78.2790355194862</v>
      </c>
      <c r="MH35" s="23">
        <v>78.415203467629794</v>
      </c>
      <c r="MI35" s="23">
        <v>77.435304785557221</v>
      </c>
      <c r="MJ35" s="23">
        <v>78.252866471655651</v>
      </c>
      <c r="MK35" s="23">
        <v>77.802181611520524</v>
      </c>
      <c r="ML35" s="23">
        <v>78.310734456780096</v>
      </c>
      <c r="MM35" s="23">
        <v>78.415203467629794</v>
      </c>
      <c r="MN35" s="23">
        <v>77.574463051707767</v>
      </c>
      <c r="MO35" s="23">
        <v>78.271006151117675</v>
      </c>
      <c r="MP35" s="23">
        <v>77.937650873534977</v>
      </c>
      <c r="MQ35" s="23">
        <v>78.351442953187458</v>
      </c>
      <c r="MR35" s="23">
        <v>78.415203467629794</v>
      </c>
      <c r="MS35" s="23">
        <v>77.850995512448264</v>
      </c>
      <c r="MT35" s="23">
        <v>78.304478335244525</v>
      </c>
      <c r="MU35" s="23">
        <v>78.215942235043528</v>
      </c>
      <c r="MV35" s="23">
        <v>78.377745005250361</v>
      </c>
      <c r="MW35" s="23">
        <v>78.415203467629794</v>
      </c>
      <c r="MX35" s="23">
        <v>78.126795047849455</v>
      </c>
      <c r="MY35" s="23">
        <v>78.334649506332823</v>
      </c>
      <c r="MZ35" s="23">
        <v>78.493652825273628</v>
      </c>
      <c r="NA35" s="23">
        <v>78.401865495296661</v>
      </c>
      <c r="NB35" s="23">
        <v>71.767528241324257</v>
      </c>
      <c r="NC35" s="23">
        <v>69.811856154237191</v>
      </c>
      <c r="ND35" s="23">
        <v>71.320435196497101</v>
      </c>
      <c r="NE35" s="23">
        <v>70.538415967457212</v>
      </c>
      <c r="NF35" s="23">
        <v>71.405426229188322</v>
      </c>
      <c r="NG35" s="23">
        <v>71.767528241324257</v>
      </c>
      <c r="NH35" s="23">
        <v>69.90902786562549</v>
      </c>
      <c r="NI35" s="23">
        <v>71.372078508136767</v>
      </c>
      <c r="NJ35" s="23">
        <v>70.596552744234486</v>
      </c>
      <c r="NK35" s="23">
        <v>71.460562037912737</v>
      </c>
      <c r="NL35" s="23">
        <v>71.767528241324257</v>
      </c>
      <c r="NM35" s="23">
        <v>69.997582134142377</v>
      </c>
      <c r="NN35" s="23">
        <v>71.409200173166923</v>
      </c>
      <c r="NO35" s="23">
        <v>70.65651231741596</v>
      </c>
      <c r="NP35" s="23">
        <v>71.502724674578658</v>
      </c>
      <c r="NQ35" s="23">
        <v>71.767528241324257</v>
      </c>
      <c r="NR35" s="23">
        <v>70.08527687867786</v>
      </c>
      <c r="NS35" s="23">
        <v>71.453869354665244</v>
      </c>
      <c r="NT35" s="23">
        <v>70.718569932154409</v>
      </c>
      <c r="NU35" s="23">
        <v>71.538072699917109</v>
      </c>
      <c r="NV35" s="23">
        <v>71.767528241324257</v>
      </c>
      <c r="NW35" s="23">
        <v>70.172420508996851</v>
      </c>
      <c r="NX35" s="23">
        <v>71.482237098005825</v>
      </c>
      <c r="NY35" s="23">
        <v>70.781700743605683</v>
      </c>
      <c r="NZ35" s="23">
        <v>71.573419489644252</v>
      </c>
      <c r="OA35" s="23">
        <v>71.767528241324257</v>
      </c>
      <c r="OB35" s="23">
        <v>70.242755893075014</v>
      </c>
      <c r="OC35" s="23">
        <v>71.484812704823113</v>
      </c>
      <c r="OD35" s="23">
        <v>70.845545465620873</v>
      </c>
      <c r="OE35" s="23">
        <v>71.602715216712681</v>
      </c>
      <c r="OF35" s="23">
        <v>71.767528241324257</v>
      </c>
      <c r="OG35" s="23">
        <v>70.318096095787155</v>
      </c>
      <c r="OH35" s="23">
        <v>71.486756631893542</v>
      </c>
      <c r="OI35" s="23">
        <v>70.911027288267235</v>
      </c>
      <c r="OJ35" s="23">
        <v>71.627656406522107</v>
      </c>
      <c r="OK35" s="23">
        <v>71.767528241324257</v>
      </c>
      <c r="OL35" s="23">
        <v>70.387432787277888</v>
      </c>
      <c r="OM35" s="23">
        <v>71.490028760068299</v>
      </c>
      <c r="ON35" s="23">
        <v>70.976372211296649</v>
      </c>
      <c r="OO35" s="23">
        <v>71.647151163904084</v>
      </c>
      <c r="OP35" s="23">
        <v>71.767528241324257</v>
      </c>
      <c r="OQ35" s="23">
        <v>70.456647539029532</v>
      </c>
      <c r="OR35" s="23">
        <v>71.500294480479269</v>
      </c>
      <c r="OS35" s="23">
        <v>71.044397796243743</v>
      </c>
      <c r="OT35" s="23">
        <v>71.649875721921831</v>
      </c>
      <c r="OU35" s="23">
        <v>71.767528241324257</v>
      </c>
      <c r="OV35" s="23">
        <v>70.594066989544771</v>
      </c>
      <c r="OW35" s="23">
        <v>71.505385446375143</v>
      </c>
      <c r="OX35" s="23">
        <v>71.180492501316991</v>
      </c>
      <c r="OY35" s="23">
        <v>71.650687433399156</v>
      </c>
      <c r="OZ35" s="23">
        <v>71.767528241324257</v>
      </c>
      <c r="PA35" s="23">
        <v>70.866448031714725</v>
      </c>
      <c r="PB35" s="23">
        <v>71.515063186817613</v>
      </c>
      <c r="PC35" s="23">
        <v>71.452124318712492</v>
      </c>
      <c r="PD35" s="23">
        <v>71.652242239981021</v>
      </c>
      <c r="PE35" s="23">
        <v>71.767528241324257</v>
      </c>
      <c r="PF35" s="23">
        <v>71.138213696146209</v>
      </c>
      <c r="PG35" s="23">
        <v>71.519634845170927</v>
      </c>
      <c r="PH35" s="23">
        <v>71.723519328650468</v>
      </c>
      <c r="PI35" s="23">
        <v>71.657051450637198</v>
      </c>
      <c r="PJ35" s="23">
        <v>71.767528241324257</v>
      </c>
      <c r="PK35" s="23">
        <v>70.212367348554423</v>
      </c>
      <c r="PL35" s="23">
        <v>71.425426459422241</v>
      </c>
      <c r="PM35" s="23">
        <v>70.912081730490399</v>
      </c>
      <c r="PN35" s="23">
        <v>71.461137897607941</v>
      </c>
      <c r="PO35" s="23">
        <v>71.767528241324257</v>
      </c>
      <c r="PP35" s="23">
        <v>70.283160009788517</v>
      </c>
      <c r="PQ35" s="23">
        <v>71.470056561705405</v>
      </c>
      <c r="PR35" s="23">
        <v>70.897978988097748</v>
      </c>
      <c r="PS35" s="23">
        <v>71.494291373517143</v>
      </c>
      <c r="PT35" s="23">
        <v>71.767528241324257</v>
      </c>
      <c r="PU35" s="23">
        <v>70.361830400906157</v>
      </c>
      <c r="PV35" s="23">
        <v>71.516564406911016</v>
      </c>
      <c r="PW35" s="23">
        <v>70.914269029064798</v>
      </c>
      <c r="PX35" s="23">
        <v>71.524935967226597</v>
      </c>
      <c r="PY35" s="23">
        <v>71.767528241324257</v>
      </c>
      <c r="PZ35" s="23">
        <v>70.43967973960838</v>
      </c>
      <c r="QA35" s="23">
        <v>71.557629977629091</v>
      </c>
      <c r="QB35" s="23">
        <v>70.931863014146259</v>
      </c>
      <c r="QC35" s="23">
        <v>71.47654076875493</v>
      </c>
      <c r="QD35" s="23">
        <v>71.767528241324257</v>
      </c>
      <c r="QE35" s="23">
        <v>70.518827568254494</v>
      </c>
      <c r="QF35" s="23">
        <v>71.594853655900963</v>
      </c>
      <c r="QG35" s="23">
        <v>70.962256271561259</v>
      </c>
      <c r="QH35" s="23">
        <v>71.603895201685319</v>
      </c>
      <c r="QI35" s="23">
        <v>71.767528241324257</v>
      </c>
      <c r="QJ35" s="23">
        <v>70.597359307913209</v>
      </c>
      <c r="QK35" s="23">
        <v>71.626319495765514</v>
      </c>
      <c r="QL35" s="23">
        <v>71.001122643238617</v>
      </c>
      <c r="QM35" s="23">
        <v>71.63991369114477</v>
      </c>
      <c r="QN35" s="23">
        <v>71.767528241324257</v>
      </c>
      <c r="QO35" s="23">
        <v>70.67154243352735</v>
      </c>
      <c r="QP35" s="23">
        <v>71.655327305832373</v>
      </c>
      <c r="QQ35" s="23">
        <v>71.049332179189676</v>
      </c>
      <c r="QR35" s="23">
        <v>71.664209420141916</v>
      </c>
      <c r="QS35" s="23">
        <v>71.767528241324257</v>
      </c>
      <c r="QT35" s="23">
        <v>70.749593514713737</v>
      </c>
      <c r="QU35" s="23">
        <v>71.678868963792368</v>
      </c>
      <c r="QV35" s="23">
        <v>71.096439959345233</v>
      </c>
      <c r="QW35" s="23">
        <v>71.693942671895087</v>
      </c>
      <c r="QX35" s="23">
        <v>71.767528241324257</v>
      </c>
      <c r="QY35" s="23">
        <v>70.827615992546384</v>
      </c>
      <c r="QZ35" s="23">
        <v>71.699464876586603</v>
      </c>
      <c r="RA35" s="23">
        <v>71.152806776553916</v>
      </c>
      <c r="RB35" s="23">
        <v>71.717769924035309</v>
      </c>
      <c r="RC35" s="23">
        <v>71.767528241324257</v>
      </c>
      <c r="RD35" s="23">
        <v>70.969658838474928</v>
      </c>
      <c r="RE35" s="23">
        <v>71.714280542218859</v>
      </c>
      <c r="RF35" s="23">
        <v>71.270779384022944</v>
      </c>
      <c r="RG35" s="23">
        <v>71.746524402093428</v>
      </c>
      <c r="RH35" s="23">
        <v>71.767528241324257</v>
      </c>
      <c r="RI35" s="23">
        <v>71.241070613062675</v>
      </c>
      <c r="RJ35" s="23">
        <v>71.72110152949891</v>
      </c>
      <c r="RK35" s="23">
        <v>71.538538603848252</v>
      </c>
      <c r="RL35" s="23">
        <v>71.756270545969713</v>
      </c>
      <c r="RM35" s="23">
        <v>71.767528241324257</v>
      </c>
      <c r="RN35" s="23">
        <v>71.513468288282766</v>
      </c>
      <c r="RO35" s="23">
        <v>71.724405066056264</v>
      </c>
      <c r="RP35" s="23">
        <v>71.811575091667962</v>
      </c>
      <c r="RQ35" s="23">
        <v>71.761650903606665</v>
      </c>
      <c r="RR35" s="23">
        <v>111.9099371652395</v>
      </c>
      <c r="RS35" s="23">
        <v>108.25393671857547</v>
      </c>
      <c r="RT35" s="23">
        <v>110.06348928815594</v>
      </c>
      <c r="RU35" s="23">
        <v>109.67790373494051</v>
      </c>
      <c r="RV35" s="23">
        <v>110.61002077932127</v>
      </c>
      <c r="RW35" s="23">
        <v>111.9099371652395</v>
      </c>
      <c r="RX35" s="23">
        <v>108.49179244635988</v>
      </c>
      <c r="RY35" s="23">
        <v>110.2614404157726</v>
      </c>
      <c r="RZ35" s="23">
        <v>109.83115821621925</v>
      </c>
      <c r="SA35" s="23">
        <v>110.77514438897863</v>
      </c>
      <c r="SB35" s="23">
        <v>111.9099371652395</v>
      </c>
      <c r="SC35" s="23">
        <v>108.72236454840423</v>
      </c>
      <c r="SD35" s="23">
        <v>110.51563606762005</v>
      </c>
      <c r="SE35" s="23">
        <v>109.96970205529415</v>
      </c>
      <c r="SF35" s="23">
        <v>110.93649617611008</v>
      </c>
      <c r="SG35" s="23">
        <v>111.9099371652395</v>
      </c>
      <c r="SH35" s="23">
        <v>108.92154414314548</v>
      </c>
      <c r="SI35" s="23">
        <v>110.73537331299596</v>
      </c>
      <c r="SJ35" s="23">
        <v>110.08855258856339</v>
      </c>
      <c r="SK35" s="23">
        <v>111.08509897797168</v>
      </c>
      <c r="SL35" s="23">
        <v>111.9099371652395</v>
      </c>
      <c r="SM35" s="23">
        <v>109.11573758819806</v>
      </c>
      <c r="SN35" s="23">
        <v>110.89437041509215</v>
      </c>
      <c r="SO35" s="23">
        <v>110.22485144731775</v>
      </c>
      <c r="SP35" s="23">
        <v>111.19817683560626</v>
      </c>
      <c r="SQ35" s="23">
        <v>111.9099371652395</v>
      </c>
      <c r="SR35" s="23">
        <v>109.29842960808591</v>
      </c>
      <c r="SS35" s="23">
        <v>111.058409599454</v>
      </c>
      <c r="ST35" s="23">
        <v>110.34241249305549</v>
      </c>
      <c r="SU35" s="23">
        <v>111.32270419315311</v>
      </c>
      <c r="SV35" s="23">
        <v>111.9099371652395</v>
      </c>
      <c r="SW35" s="23">
        <v>109.47484619848662</v>
      </c>
      <c r="SX35" s="23">
        <v>111.17011213603355</v>
      </c>
      <c r="SY35" s="23">
        <v>110.47427698059931</v>
      </c>
      <c r="SZ35" s="23">
        <v>111.41673248084594</v>
      </c>
      <c r="TA35" s="23">
        <v>111.9099371652395</v>
      </c>
      <c r="TB35" s="23">
        <v>109.58335518890242</v>
      </c>
      <c r="TC35" s="23">
        <v>111.17210431403967</v>
      </c>
      <c r="TD35" s="23">
        <v>110.58267189290865</v>
      </c>
      <c r="TE35" s="23">
        <v>111.50412932658439</v>
      </c>
      <c r="TF35" s="23">
        <v>111.9099371652395</v>
      </c>
      <c r="TG35" s="23">
        <v>109.69136643873314</v>
      </c>
      <c r="TH35" s="23">
        <v>111.17416246782619</v>
      </c>
      <c r="TI35" s="23">
        <v>110.68539521582352</v>
      </c>
      <c r="TJ35" s="23">
        <v>111.58576929106462</v>
      </c>
      <c r="TK35" s="23">
        <v>111.9099371652395</v>
      </c>
      <c r="TL35" s="23">
        <v>109.9261479051173</v>
      </c>
      <c r="TM35" s="23">
        <v>111.17842245896873</v>
      </c>
      <c r="TN35" s="23">
        <v>110.88978247713354</v>
      </c>
      <c r="TO35" s="23">
        <v>111.63639520650835</v>
      </c>
      <c r="TP35" s="23">
        <v>111.9099371652395</v>
      </c>
      <c r="TQ35" s="23">
        <v>110.35166326374895</v>
      </c>
      <c r="TR35" s="23">
        <v>111.21493187429904</v>
      </c>
      <c r="TS35" s="23">
        <v>111.31070209342487</v>
      </c>
      <c r="TT35" s="23">
        <v>111.64314477161955</v>
      </c>
      <c r="TU35" s="23">
        <v>111.9099371652395</v>
      </c>
      <c r="TV35" s="23">
        <v>110.77551858104589</v>
      </c>
      <c r="TW35" s="23">
        <v>111.22228995596146</v>
      </c>
      <c r="TX35" s="23">
        <v>111.73103817081534</v>
      </c>
      <c r="TY35" s="23">
        <v>111.64951558248384</v>
      </c>
      <c r="TZ35" s="23">
        <v>111.9099371652395</v>
      </c>
      <c r="UA35" s="23">
        <v>109.26949478704613</v>
      </c>
      <c r="UB35" s="23">
        <v>110.82323686321227</v>
      </c>
      <c r="UC35" s="23">
        <v>110.1939981865045</v>
      </c>
      <c r="UD35" s="23">
        <v>111.02349710596252</v>
      </c>
      <c r="UE35" s="23">
        <v>111.9099371652395</v>
      </c>
      <c r="UF35" s="23">
        <v>109.48278988748828</v>
      </c>
      <c r="UG35" s="23">
        <v>110.96306792441874</v>
      </c>
      <c r="UH35" s="23">
        <v>110.28541949486969</v>
      </c>
      <c r="UI35" s="23">
        <v>111.12172375834602</v>
      </c>
      <c r="UJ35" s="23">
        <v>111.9099371652395</v>
      </c>
      <c r="UK35" s="23">
        <v>109.5536880059264</v>
      </c>
      <c r="UL35" s="23">
        <v>111.09267654958279</v>
      </c>
      <c r="UM35" s="23">
        <v>110.39605488752733</v>
      </c>
      <c r="UN35" s="23">
        <v>111.28480280212892</v>
      </c>
      <c r="UO35" s="23">
        <v>111.9099371652395</v>
      </c>
      <c r="UP35" s="23">
        <v>109.70368774501206</v>
      </c>
      <c r="UQ35" s="23">
        <v>111.21645814929975</v>
      </c>
      <c r="UR35" s="23">
        <v>110.50391134404555</v>
      </c>
      <c r="US35" s="23">
        <v>111.33973250931994</v>
      </c>
      <c r="UT35" s="23">
        <v>111.9099371652395</v>
      </c>
      <c r="UU35" s="23">
        <v>109.83615926206201</v>
      </c>
      <c r="UV35" s="23">
        <v>111.31616227137862</v>
      </c>
      <c r="UW35" s="23">
        <v>110.59864618896283</v>
      </c>
      <c r="UX35" s="23">
        <v>111.42754841510894</v>
      </c>
      <c r="UY35" s="23">
        <v>111.9099371652395</v>
      </c>
      <c r="UZ35" s="23">
        <v>109.98161289771564</v>
      </c>
      <c r="VA35" s="23">
        <v>111.41899570578238</v>
      </c>
      <c r="VB35" s="23">
        <v>110.68801719399764</v>
      </c>
      <c r="VC35" s="23">
        <v>111.48568887620063</v>
      </c>
      <c r="VD35" s="23">
        <v>111.9099371652395</v>
      </c>
      <c r="VE35" s="23">
        <v>110.10407997931623</v>
      </c>
      <c r="VF35" s="23">
        <v>111.51942684911467</v>
      </c>
      <c r="VG35" s="23">
        <v>110.78603056499743</v>
      </c>
      <c r="VH35" s="23">
        <v>111.58916378678052</v>
      </c>
      <c r="VI35" s="23">
        <v>111.9099371652395</v>
      </c>
      <c r="VJ35" s="23">
        <v>110.23971361344752</v>
      </c>
      <c r="VK35" s="23">
        <v>111.5993942433107</v>
      </c>
      <c r="VL35" s="23">
        <v>110.88045873955622</v>
      </c>
      <c r="VM35" s="23">
        <v>111.66109653118988</v>
      </c>
      <c r="VN35" s="23">
        <v>111.9099371652395</v>
      </c>
      <c r="VO35" s="23">
        <v>110.37504580595409</v>
      </c>
      <c r="VP35" s="23">
        <v>111.67218553700619</v>
      </c>
      <c r="VQ35" s="23">
        <v>110.96701321398547</v>
      </c>
      <c r="VR35" s="23">
        <v>111.72831892312715</v>
      </c>
      <c r="VS35" s="23">
        <v>111.9099371652395</v>
      </c>
      <c r="VT35" s="23">
        <v>110.64404279990292</v>
      </c>
      <c r="VU35" s="23">
        <v>111.78492685185385</v>
      </c>
      <c r="VV35" s="23">
        <v>111.15198709883012</v>
      </c>
      <c r="VW35" s="23">
        <v>111.82851401852166</v>
      </c>
      <c r="VX35" s="23">
        <v>111.9099371652395</v>
      </c>
      <c r="VY35" s="23">
        <v>111.06849067536776</v>
      </c>
      <c r="VZ35" s="23">
        <v>111.7902861227348</v>
      </c>
      <c r="WA35" s="23">
        <v>111.55215190167065</v>
      </c>
      <c r="WB35" s="23">
        <v>111.90051685877431</v>
      </c>
      <c r="WC35" s="23">
        <v>111.9099371652395</v>
      </c>
      <c r="WD35" s="23">
        <v>111.49007297184136</v>
      </c>
      <c r="WE35" s="23">
        <v>111.79849555833268</v>
      </c>
      <c r="WF35" s="23">
        <v>111.97589614536722</v>
      </c>
      <c r="WG35" s="23">
        <v>111.90509804654853</v>
      </c>
      <c r="WH35" s="23">
        <v>307.8152745008511</v>
      </c>
      <c r="WI35" s="23">
        <v>298.228317214382</v>
      </c>
      <c r="WJ35" s="23">
        <v>303.69963395705827</v>
      </c>
      <c r="WK35" s="23">
        <v>300.86037491846275</v>
      </c>
      <c r="WL35" s="23">
        <v>304.82960889924362</v>
      </c>
      <c r="WM35" s="23">
        <v>307.8152745008511</v>
      </c>
      <c r="WN35" s="23">
        <v>298.79077394204251</v>
      </c>
      <c r="WO35" s="23">
        <v>304.25842227591272</v>
      </c>
      <c r="WP35" s="23">
        <v>301.24199769618821</v>
      </c>
      <c r="WQ35" s="23">
        <v>305.24987510002325</v>
      </c>
      <c r="WR35" s="23">
        <v>307.8152745008511</v>
      </c>
      <c r="WS35" s="23">
        <v>299.33806338152499</v>
      </c>
      <c r="WT35" s="23">
        <v>304.74435666088146</v>
      </c>
      <c r="WU35" s="23">
        <v>301.62875734356908</v>
      </c>
      <c r="WV35" s="23">
        <v>305.64451939071876</v>
      </c>
      <c r="WW35" s="23">
        <v>307.8152745008511</v>
      </c>
      <c r="WX35" s="23">
        <v>299.88011895018144</v>
      </c>
      <c r="WY35" s="23">
        <v>305.19644159812407</v>
      </c>
      <c r="WZ35" s="23">
        <v>301.95435756795911</v>
      </c>
      <c r="XA35" s="23">
        <v>305.9337365603887</v>
      </c>
      <c r="XB35" s="23">
        <v>307.8152745008511</v>
      </c>
      <c r="XC35" s="23">
        <v>300.41668074504003</v>
      </c>
      <c r="XD35" s="23">
        <v>305.61152838583013</v>
      </c>
      <c r="XE35" s="23">
        <v>302.28317011158839</v>
      </c>
      <c r="XF35" s="23">
        <v>306.20618009260949</v>
      </c>
      <c r="XG35" s="23">
        <v>307.8152745008511</v>
      </c>
      <c r="XH35" s="23">
        <v>300.89326364228913</v>
      </c>
      <c r="XI35" s="23">
        <v>305.91049091653372</v>
      </c>
      <c r="XJ35" s="23">
        <v>302.61024088633019</v>
      </c>
      <c r="XK35" s="23">
        <v>306.5239683828575</v>
      </c>
      <c r="XL35" s="23">
        <v>307.8152745008511</v>
      </c>
      <c r="XM35" s="23">
        <v>301.25802406003589</v>
      </c>
      <c r="XN35" s="23">
        <v>306.10160309412015</v>
      </c>
      <c r="XO35" s="23">
        <v>302.94078996681958</v>
      </c>
      <c r="XP35" s="23">
        <v>306.75262934674902</v>
      </c>
      <c r="XQ35" s="23">
        <v>307.8152745008511</v>
      </c>
      <c r="XR35" s="23">
        <v>301.55735734324537</v>
      </c>
      <c r="XS35" s="23">
        <v>306.10705192828766</v>
      </c>
      <c r="XT35" s="23">
        <v>303.27175585838211</v>
      </c>
      <c r="XU35" s="23">
        <v>306.90980268669256</v>
      </c>
      <c r="XV35" s="23">
        <v>307.8152745008511</v>
      </c>
      <c r="XW35" s="23">
        <v>301.90490953794699</v>
      </c>
      <c r="XX35" s="23">
        <v>306.11157862999494</v>
      </c>
      <c r="XY35" s="23">
        <v>303.59637521233401</v>
      </c>
      <c r="XZ35" s="23">
        <v>307.113200293185</v>
      </c>
      <c r="YA35" s="23">
        <v>307.8152745008511</v>
      </c>
      <c r="YB35" s="23">
        <v>302.49939012358226</v>
      </c>
      <c r="YC35" s="23">
        <v>306.19654332337041</v>
      </c>
      <c r="YD35" s="23">
        <v>304.17500653362765</v>
      </c>
      <c r="YE35" s="23">
        <v>307.18178525051428</v>
      </c>
      <c r="YF35" s="23">
        <v>307.8152745008511</v>
      </c>
      <c r="YG35" s="23">
        <v>303.67406488945403</v>
      </c>
      <c r="YH35" s="23">
        <v>306.21742119666004</v>
      </c>
      <c r="YI35" s="23">
        <v>305.34862410583349</v>
      </c>
      <c r="YJ35" s="23">
        <v>307.19785091939912</v>
      </c>
      <c r="YK35" s="23">
        <v>307.8152745008511</v>
      </c>
      <c r="YL35" s="23">
        <v>304.84206795352674</v>
      </c>
      <c r="YM35" s="23">
        <v>306.23533202710462</v>
      </c>
      <c r="YN35" s="23">
        <v>306.51585348690844</v>
      </c>
      <c r="YO35" s="23">
        <v>307.21715138407507</v>
      </c>
      <c r="YP35" s="23">
        <v>307.8152745008511</v>
      </c>
      <c r="YQ35" s="23">
        <v>300.75716752952025</v>
      </c>
      <c r="YR35" s="23">
        <v>305.33001521580724</v>
      </c>
      <c r="YS35" s="23">
        <v>303.05214431377408</v>
      </c>
      <c r="YT35" s="23">
        <v>305.80544567734449</v>
      </c>
      <c r="YU35" s="23">
        <v>307.8152745008511</v>
      </c>
      <c r="YV35" s="23">
        <v>301.11817093490151</v>
      </c>
      <c r="YW35" s="23">
        <v>305.69982736048735</v>
      </c>
      <c r="YX35" s="23">
        <v>303.25675353636547</v>
      </c>
      <c r="YY35" s="23">
        <v>306.05188525736799</v>
      </c>
      <c r="YZ35" s="23">
        <v>307.8152745008511</v>
      </c>
      <c r="ZA35" s="23">
        <v>301.52134793000533</v>
      </c>
      <c r="ZB35" s="23">
        <v>305.97405111560255</v>
      </c>
      <c r="ZC35" s="23">
        <v>303.48419357315947</v>
      </c>
      <c r="ZD35" s="23">
        <v>306.29042349147045</v>
      </c>
      <c r="ZE35" s="23">
        <v>307.8152745008511</v>
      </c>
      <c r="ZF35" s="23">
        <v>301.88487199686421</v>
      </c>
      <c r="ZG35" s="23">
        <v>306.23763075812735</v>
      </c>
      <c r="ZH35" s="23">
        <v>303.70100551246361</v>
      </c>
      <c r="ZI35" s="23">
        <v>306.51781110347059</v>
      </c>
      <c r="ZJ35" s="23">
        <v>307.8152745008511</v>
      </c>
      <c r="ZK35" s="23">
        <v>302.24943166752223</v>
      </c>
      <c r="ZL35" s="23">
        <v>306.48630951983665</v>
      </c>
      <c r="ZM35" s="23">
        <v>303.938776867667</v>
      </c>
      <c r="ZN35" s="23">
        <v>306.73519956439793</v>
      </c>
      <c r="ZO35" s="23">
        <v>307.8152745008511</v>
      </c>
      <c r="ZP35" s="23">
        <v>302.6121101579771</v>
      </c>
      <c r="ZQ35" s="23">
        <v>306.71779286078987</v>
      </c>
      <c r="ZR35" s="23">
        <v>304.17068167438259</v>
      </c>
      <c r="ZS35" s="23">
        <v>306.9397530794958</v>
      </c>
      <c r="ZT35" s="23">
        <v>307.8152745008511</v>
      </c>
      <c r="ZU35" s="23">
        <v>302.93974401111041</v>
      </c>
      <c r="ZV35" s="23">
        <v>306.97537792739553</v>
      </c>
      <c r="ZW35" s="23">
        <v>304.4153164640407</v>
      </c>
      <c r="ZX35" s="23">
        <v>307.09984468720984</v>
      </c>
      <c r="ZY35" s="23">
        <v>307.8152745008511</v>
      </c>
      <c r="ZZ35" s="23">
        <v>303.30613254834674</v>
      </c>
      <c r="AAA35" s="23">
        <v>307.12960017401667</v>
      </c>
      <c r="AAB35" s="23">
        <v>304.64085736317804</v>
      </c>
      <c r="AAC35" s="23">
        <v>307.26256514071207</v>
      </c>
      <c r="AAD35" s="23">
        <v>307.8152745008511</v>
      </c>
      <c r="AAE35" s="23">
        <v>303.68125427224862</v>
      </c>
      <c r="AAF35" s="23">
        <v>307.26570034633977</v>
      </c>
      <c r="AAG35" s="23">
        <v>304.89885619153546</v>
      </c>
      <c r="AAH35" s="23">
        <v>307.3875346116871</v>
      </c>
      <c r="AAI35" s="23">
        <v>307.8152745008511</v>
      </c>
      <c r="AAJ35" s="23">
        <v>304.37639429117024</v>
      </c>
      <c r="AAK35" s="23">
        <v>307.53984444678173</v>
      </c>
      <c r="AAL35" s="23">
        <v>305.39657800142248</v>
      </c>
      <c r="AAM35" s="23">
        <v>307.63958066197762</v>
      </c>
      <c r="AAN35" s="23">
        <v>307.8152745008511</v>
      </c>
      <c r="AAO35" s="23">
        <v>305.53839984658509</v>
      </c>
      <c r="AAP35" s="23">
        <v>307.56787212957715</v>
      </c>
      <c r="AAQ35" s="23">
        <v>306.51184705289057</v>
      </c>
      <c r="AAR35" s="23">
        <v>307.7718210348346</v>
      </c>
      <c r="AAS35" s="23">
        <v>307.8152745008511</v>
      </c>
      <c r="AAT35" s="23">
        <v>306.70105570470878</v>
      </c>
      <c r="AAU35" s="23">
        <v>307.57420831085125</v>
      </c>
      <c r="AAV35" s="23">
        <v>307.67141466674752</v>
      </c>
      <c r="AAW35" s="23">
        <v>307.80328045161758</v>
      </c>
      <c r="AAX35" s="23">
        <v>307.8152745008511</v>
      </c>
      <c r="AAY35" s="23">
        <v>298.23436036146978</v>
      </c>
      <c r="AAZ35" s="23">
        <v>303.69702866090665</v>
      </c>
      <c r="ABA35" s="23">
        <v>300.09978210875744</v>
      </c>
      <c r="ABB35" s="23">
        <v>304.92897675411274</v>
      </c>
      <c r="ABC35" s="23">
        <v>307.8152745008511</v>
      </c>
      <c r="ABD35" s="23">
        <v>298.80849431327402</v>
      </c>
      <c r="ABE35" s="23">
        <v>304.32495627933525</v>
      </c>
      <c r="ABF35" s="23">
        <v>300.62592307614233</v>
      </c>
      <c r="ABG35" s="23">
        <v>305.34601145753072</v>
      </c>
      <c r="ABH35" s="23">
        <v>307.8152745008511</v>
      </c>
      <c r="ABI35" s="23">
        <v>299.35784144579458</v>
      </c>
      <c r="ABJ35" s="23">
        <v>304.78633447840821</v>
      </c>
      <c r="ABK35" s="23">
        <v>301.13100265425095</v>
      </c>
      <c r="ABL35" s="23">
        <v>305.72512596422285</v>
      </c>
      <c r="ABM35" s="23">
        <v>307.8152745008511</v>
      </c>
      <c r="ABN35" s="23">
        <v>299.88503165316297</v>
      </c>
      <c r="ABO35" s="23">
        <v>305.20737213987553</v>
      </c>
      <c r="ABP35" s="23">
        <v>301.61698940715627</v>
      </c>
      <c r="ABQ35" s="23">
        <v>306.06902587878795</v>
      </c>
      <c r="ABR35" s="23">
        <v>307.8152745008511</v>
      </c>
      <c r="ABS35" s="23">
        <v>300.38594783143577</v>
      </c>
      <c r="ABT35" s="23">
        <v>305.59068755314161</v>
      </c>
      <c r="ABU35" s="23">
        <v>302.0434446981119</v>
      </c>
      <c r="ABV35" s="23">
        <v>306.31089268051693</v>
      </c>
      <c r="ABW35" s="23">
        <v>307.8152745008511</v>
      </c>
      <c r="ABX35" s="23">
        <v>300.8272467594569</v>
      </c>
      <c r="ABY35" s="23">
        <v>305.86067422834827</v>
      </c>
      <c r="ABZ35" s="23">
        <v>302.4520129751416</v>
      </c>
      <c r="ACA35" s="23">
        <v>306.53340698602722</v>
      </c>
      <c r="ACB35" s="23">
        <v>307.8152745008511</v>
      </c>
      <c r="ACC35" s="23">
        <v>301.24980703351866</v>
      </c>
      <c r="ACD35" s="23">
        <v>306.18449383696452</v>
      </c>
      <c r="ACE35" s="23">
        <v>302.85832221928132</v>
      </c>
      <c r="ACF35" s="23">
        <v>306.73796866714969</v>
      </c>
      <c r="ACG35" s="23">
        <v>307.8152745008511</v>
      </c>
      <c r="ACH35" s="23">
        <v>301.71088302460942</v>
      </c>
      <c r="ACI35" s="23">
        <v>306.41112633826009</v>
      </c>
      <c r="ACJ35" s="23">
        <v>303.25227356996936</v>
      </c>
      <c r="ACK35" s="23">
        <v>306.9250229002792</v>
      </c>
      <c r="ACL35" s="23">
        <v>307.8152745008511</v>
      </c>
      <c r="ACM35" s="23">
        <v>302.11640353605912</v>
      </c>
      <c r="ACN35" s="23">
        <v>306.61978515087009</v>
      </c>
      <c r="ACO35" s="23">
        <v>303.63657010763279</v>
      </c>
      <c r="ACP35" s="23">
        <v>307.09625821238353</v>
      </c>
      <c r="ACQ35" s="23">
        <v>307.8152745008511</v>
      </c>
      <c r="ACR35" s="23">
        <v>302.86410522492798</v>
      </c>
      <c r="ACS35" s="23">
        <v>306.99052294320779</v>
      </c>
      <c r="ACT35" s="23">
        <v>304.35580600952954</v>
      </c>
      <c r="ACU35" s="23">
        <v>307.38926291007579</v>
      </c>
      <c r="ACV35" s="23">
        <v>307.8152745008511</v>
      </c>
      <c r="ACW35" s="23">
        <v>304.2954878925492</v>
      </c>
      <c r="ACX35" s="23">
        <v>307.4661712620096</v>
      </c>
      <c r="ACY35" s="23">
        <v>305.71743634811628</v>
      </c>
      <c r="ACZ35" s="23">
        <v>307.73298777779411</v>
      </c>
      <c r="ADA35" s="23">
        <v>307.8152745008511</v>
      </c>
      <c r="ADB35" s="23">
        <v>305.61601857032133</v>
      </c>
      <c r="ADC35" s="23">
        <v>307.74779188982296</v>
      </c>
      <c r="ADD35" s="23">
        <v>306.90934949787822</v>
      </c>
      <c r="ADE35" s="23">
        <v>307.77322577289192</v>
      </c>
      <c r="ADF35" s="23">
        <v>307.8152745008511</v>
      </c>
      <c r="ADG35" s="23">
        <v>300.41735717836377</v>
      </c>
      <c r="ADH35" s="23">
        <v>305.40022236504927</v>
      </c>
      <c r="ADI35" s="23">
        <v>301.3199343783952</v>
      </c>
      <c r="ADJ35" s="23">
        <v>305.83321933158493</v>
      </c>
      <c r="ADK35" s="23">
        <v>307.8152745008511</v>
      </c>
      <c r="ADL35" s="23">
        <v>300.79389729975941</v>
      </c>
      <c r="ADM35" s="23">
        <v>305.78411593602686</v>
      </c>
      <c r="ADN35" s="23">
        <v>301.81502862193179</v>
      </c>
      <c r="ADO35" s="23">
        <v>306.18067471636783</v>
      </c>
      <c r="ADP35" s="23">
        <v>307.8152745008511</v>
      </c>
      <c r="ADQ35" s="23">
        <v>301.28076799090729</v>
      </c>
      <c r="ADR35" s="23">
        <v>306.12710160835962</v>
      </c>
      <c r="ADS35" s="23">
        <v>302.24354040194771</v>
      </c>
      <c r="ADT35" s="23">
        <v>306.42091204218747</v>
      </c>
      <c r="ADU35" s="23">
        <v>307.8152745008511</v>
      </c>
      <c r="ADV35" s="23">
        <v>301.70804967327507</v>
      </c>
      <c r="ADW35" s="23">
        <v>306.36800052445699</v>
      </c>
      <c r="ADX35" s="23">
        <v>302.65875628637991</v>
      </c>
      <c r="ADY35" s="23">
        <v>306.7054402088396</v>
      </c>
      <c r="ADZ35" s="23">
        <v>307.8152745008511</v>
      </c>
      <c r="AEA35" s="23">
        <v>302.12193223458416</v>
      </c>
      <c r="AEB35" s="23">
        <v>306.59040162714837</v>
      </c>
      <c r="AEC35" s="23">
        <v>303.10609048323568</v>
      </c>
      <c r="AED35" s="23">
        <v>306.90293607796332</v>
      </c>
      <c r="AEE35" s="23">
        <v>307.8152745008511</v>
      </c>
      <c r="AEF35" s="23">
        <v>302.52469360897544</v>
      </c>
      <c r="AEG35" s="23">
        <v>306.85350790282092</v>
      </c>
      <c r="AEH35" s="23">
        <v>303.46715104600247</v>
      </c>
      <c r="AEI35" s="23">
        <v>307.083233855998</v>
      </c>
      <c r="AEJ35" s="23">
        <v>307.8152745008511</v>
      </c>
      <c r="AEK35" s="23">
        <v>302.92207389668795</v>
      </c>
      <c r="AEL35" s="23">
        <v>307.035756575015</v>
      </c>
      <c r="AEM35" s="23">
        <v>303.85480280873514</v>
      </c>
      <c r="AEN35" s="23">
        <v>307.24623528071055</v>
      </c>
      <c r="AEO35" s="23">
        <v>307.8152745008511</v>
      </c>
      <c r="AEP35" s="23">
        <v>303.30882635982988</v>
      </c>
      <c r="AEQ35" s="23">
        <v>307.15175939430475</v>
      </c>
      <c r="AER35" s="23">
        <v>304.23502056855187</v>
      </c>
      <c r="AES35" s="23">
        <v>307.3492280089182</v>
      </c>
      <c r="AET35" s="23">
        <v>307.8152745008511</v>
      </c>
      <c r="AEU35" s="23">
        <v>303.68666119075175</v>
      </c>
      <c r="AEV35" s="23">
        <v>307.30562104193444</v>
      </c>
      <c r="AEW35" s="23">
        <v>304.57942810700911</v>
      </c>
      <c r="AEX35" s="23">
        <v>307.48529473620914</v>
      </c>
      <c r="AEY35" s="23">
        <v>307.8152745008511</v>
      </c>
      <c r="AEZ35" s="23">
        <v>304.39504151614119</v>
      </c>
      <c r="AFA35" s="23">
        <v>307.53190226359374</v>
      </c>
      <c r="AFB35" s="23">
        <v>305.28031399905433</v>
      </c>
      <c r="AFC35" s="23">
        <v>307.67761358586154</v>
      </c>
      <c r="AFD35" s="23">
        <v>307.8152745008511</v>
      </c>
      <c r="AFE35" s="23">
        <v>305.67535267864127</v>
      </c>
      <c r="AFF35" s="23">
        <v>307.77752605019924</v>
      </c>
      <c r="AFG35" s="23">
        <v>306.50981234867453</v>
      </c>
      <c r="AFH35" s="23">
        <v>307.78744310369933</v>
      </c>
      <c r="AFI35" s="23">
        <v>307.8152745008511</v>
      </c>
      <c r="AFJ35" s="23">
        <v>306.83673845585889</v>
      </c>
      <c r="AFK35" s="23">
        <v>307.79942132277239</v>
      </c>
      <c r="AFL35" s="23">
        <v>307.67196912546655</v>
      </c>
      <c r="AFM35" s="23">
        <v>307.80086088648358</v>
      </c>
    </row>
    <row r="36" spans="1:845">
      <c r="A36" s="20" t="s">
        <v>136</v>
      </c>
      <c r="C36" s="17">
        <f>FixedParams!C66</f>
        <v>0.3607075364298542</v>
      </c>
      <c r="D36" s="17">
        <f>C36</f>
        <v>0.3607075364298542</v>
      </c>
      <c r="F36" s="17"/>
      <c r="G36" s="17">
        <v>0.3607075364298542</v>
      </c>
      <c r="H36" s="17">
        <v>0.3607075364298542</v>
      </c>
      <c r="I36" s="17">
        <v>0.3607075364298542</v>
      </c>
      <c r="J36" s="17">
        <v>0.3607075364298542</v>
      </c>
      <c r="K36" s="17"/>
      <c r="L36" s="17">
        <v>0.33868842859319948</v>
      </c>
      <c r="M36" s="17">
        <v>0.33868842859319948</v>
      </c>
      <c r="N36" s="17">
        <v>0.33868842859319948</v>
      </c>
      <c r="O36" s="17">
        <v>0.33868842859319948</v>
      </c>
      <c r="P36" s="17"/>
      <c r="Q36" s="17">
        <v>0.31722273424810399</v>
      </c>
      <c r="R36" s="17">
        <v>0.31722273424810399</v>
      </c>
      <c r="S36" s="17">
        <v>0.31722273424810399</v>
      </c>
      <c r="T36" s="17">
        <v>0.31722273424810399</v>
      </c>
      <c r="U36" s="17"/>
      <c r="V36" s="17">
        <v>0.29628174214233671</v>
      </c>
      <c r="W36" s="17">
        <v>0.29628174214233671</v>
      </c>
      <c r="X36" s="17">
        <v>0.29628174214233671</v>
      </c>
      <c r="Y36" s="17">
        <v>0.29628174214233671</v>
      </c>
      <c r="Z36" s="17"/>
      <c r="AA36" s="17">
        <v>0.27583866542895685</v>
      </c>
      <c r="AB36" s="17">
        <v>0.27583866542895685</v>
      </c>
      <c r="AC36" s="17">
        <v>0.27583866542895685</v>
      </c>
      <c r="AD36" s="17">
        <v>0.27583866542895685</v>
      </c>
      <c r="AE36" s="17"/>
      <c r="AF36" s="17">
        <v>0.25586847343752206</v>
      </c>
      <c r="AG36" s="17">
        <v>0.25586847343752206</v>
      </c>
      <c r="AH36" s="17">
        <v>0.25586847343752206</v>
      </c>
      <c r="AI36" s="17">
        <v>0.25586847343752206</v>
      </c>
      <c r="AJ36" s="17"/>
      <c r="AK36" s="17">
        <v>0.23634774085124488</v>
      </c>
      <c r="AL36" s="17">
        <v>0.23634774085124488</v>
      </c>
      <c r="AM36" s="17">
        <v>0.23634774085124488</v>
      </c>
      <c r="AN36" s="17">
        <v>0.23634774085124488</v>
      </c>
      <c r="AO36" s="17"/>
      <c r="AP36" s="17">
        <v>0.21725451218297565</v>
      </c>
      <c r="AQ36" s="17">
        <v>0.21725451218297565</v>
      </c>
      <c r="AR36" s="17">
        <v>0.21725451218297565</v>
      </c>
      <c r="AS36" s="17">
        <v>0.21725451218297565</v>
      </c>
      <c r="AT36" s="17"/>
      <c r="AU36" s="17">
        <v>0.19856817973075125</v>
      </c>
      <c r="AV36" s="17">
        <v>0.19856817973075125</v>
      </c>
      <c r="AW36" s="17">
        <v>0.19856817973075125</v>
      </c>
      <c r="AX36" s="17">
        <v>0.19856817973075125</v>
      </c>
      <c r="AY36" s="17"/>
      <c r="AZ36" s="17">
        <v>0.16233986128779132</v>
      </c>
      <c r="BA36" s="17">
        <v>0.16233986128779132</v>
      </c>
      <c r="BB36" s="17">
        <v>0.16233986128779132</v>
      </c>
      <c r="BC36" s="17">
        <v>0.16233986128779132</v>
      </c>
      <c r="BD36" s="17"/>
      <c r="BE36" s="17">
        <v>9.3985116156242832E-2</v>
      </c>
      <c r="BF36" s="17">
        <v>9.3985116156242832E-2</v>
      </c>
      <c r="BG36" s="17">
        <v>9.3985116156242832E-2</v>
      </c>
      <c r="BH36" s="17">
        <v>9.3985116156242832E-2</v>
      </c>
      <c r="BI36" s="17"/>
      <c r="BJ36" s="17">
        <v>3.0321585593216849E-2</v>
      </c>
      <c r="BK36" s="17">
        <v>3.0321585593216849E-2</v>
      </c>
      <c r="BL36" s="17">
        <v>3.0321585593216849E-2</v>
      </c>
      <c r="BM36" s="17">
        <v>3.0321585593216849E-2</v>
      </c>
      <c r="BN36" s="17"/>
      <c r="BO36" s="17">
        <v>0.3607075364298542</v>
      </c>
      <c r="BP36" s="17">
        <v>0.3607075364298542</v>
      </c>
      <c r="BQ36" s="17">
        <v>0.3607075364298542</v>
      </c>
      <c r="BR36" s="17">
        <v>0.3607075364298542</v>
      </c>
      <c r="BS36" s="17"/>
      <c r="BT36" s="17">
        <v>0.33868842859319948</v>
      </c>
      <c r="BU36" s="17">
        <v>0.33868842859319948</v>
      </c>
      <c r="BV36" s="17">
        <v>0.33868842859319948</v>
      </c>
      <c r="BW36" s="17">
        <v>0.33868842859319948</v>
      </c>
      <c r="BX36" s="17"/>
      <c r="BY36" s="17">
        <v>0.31722273424810399</v>
      </c>
      <c r="BZ36" s="17">
        <v>0.31722273424810399</v>
      </c>
      <c r="CA36" s="17">
        <v>0.31722273424810399</v>
      </c>
      <c r="CB36" s="17">
        <v>0.31722273424810399</v>
      </c>
      <c r="CC36" s="17"/>
      <c r="CD36" s="17">
        <v>0.29628174214233671</v>
      </c>
      <c r="CE36" s="17">
        <v>0.29628174214233671</v>
      </c>
      <c r="CF36" s="17">
        <v>0.29628174214233671</v>
      </c>
      <c r="CG36" s="17">
        <v>0.29628174214233671</v>
      </c>
      <c r="CH36" s="17"/>
      <c r="CI36" s="17">
        <v>0.27583866542895685</v>
      </c>
      <c r="CJ36" s="17">
        <v>0.27583866542895685</v>
      </c>
      <c r="CK36" s="17">
        <v>0.27583866542895685</v>
      </c>
      <c r="CL36" s="17">
        <v>0.27583866542895685</v>
      </c>
      <c r="CM36" s="17"/>
      <c r="CN36" s="17">
        <v>0.25586847343752206</v>
      </c>
      <c r="CO36" s="17">
        <v>0.25586847343752206</v>
      </c>
      <c r="CP36" s="17">
        <v>0.25586847343752206</v>
      </c>
      <c r="CQ36" s="17">
        <v>0.25586847343752206</v>
      </c>
      <c r="CR36" s="17"/>
      <c r="CS36" s="17">
        <v>0.23634774085124488</v>
      </c>
      <c r="CT36" s="17">
        <v>0.23634774085124488</v>
      </c>
      <c r="CU36" s="17">
        <v>0.23634774085124488</v>
      </c>
      <c r="CV36" s="17">
        <v>0.23634774085124488</v>
      </c>
      <c r="CW36" s="17"/>
      <c r="CX36" s="17">
        <v>0.21725451218297565</v>
      </c>
      <c r="CY36" s="17">
        <v>0.21725451218297565</v>
      </c>
      <c r="CZ36" s="17">
        <v>0.21725451218297565</v>
      </c>
      <c r="DA36" s="17">
        <v>0.21725451218297565</v>
      </c>
      <c r="DB36" s="17"/>
      <c r="DC36" s="17">
        <v>0.19856817973075125</v>
      </c>
      <c r="DD36" s="17">
        <v>0.19856817973075125</v>
      </c>
      <c r="DE36" s="17">
        <v>0.19856817973075125</v>
      </c>
      <c r="DF36" s="17">
        <v>0.19856817973075125</v>
      </c>
      <c r="DG36" s="17"/>
      <c r="DH36" s="17">
        <v>0.16233986128779132</v>
      </c>
      <c r="DI36" s="17">
        <v>0.16233986128779132</v>
      </c>
      <c r="DJ36" s="17">
        <v>0.16233986128779132</v>
      </c>
      <c r="DK36" s="17">
        <v>0.16233986128779132</v>
      </c>
      <c r="DL36" s="17"/>
      <c r="DM36" s="17">
        <v>9.3985116156242832E-2</v>
      </c>
      <c r="DN36" s="17">
        <v>9.3985116156242832E-2</v>
      </c>
      <c r="DO36" s="17">
        <v>9.3985116156242832E-2</v>
      </c>
      <c r="DP36" s="17">
        <v>9.3985116156242832E-2</v>
      </c>
      <c r="DQ36" s="17"/>
      <c r="DR36" s="17">
        <v>3.0321585593216849E-2</v>
      </c>
      <c r="DS36" s="17">
        <v>3.0321585593216849E-2</v>
      </c>
      <c r="DT36" s="17">
        <v>3.0321585593216849E-2</v>
      </c>
      <c r="DU36" s="17">
        <v>3.0321585593216849E-2</v>
      </c>
      <c r="DV36" s="17"/>
      <c r="DW36" s="17">
        <v>0.3607075364298542</v>
      </c>
      <c r="DX36" s="17">
        <v>0.3607075364298542</v>
      </c>
      <c r="DY36" s="17">
        <v>0.3607075364298542</v>
      </c>
      <c r="DZ36" s="17">
        <v>0.3607075364298542</v>
      </c>
      <c r="EA36" s="17"/>
      <c r="EB36" s="17">
        <v>0.33868842859319948</v>
      </c>
      <c r="EC36" s="17">
        <v>0.33868842859319948</v>
      </c>
      <c r="ED36" s="17">
        <v>0.33868842859319948</v>
      </c>
      <c r="EE36" s="17">
        <v>0.33868842859319948</v>
      </c>
      <c r="EF36" s="17"/>
      <c r="EG36" s="17">
        <v>0.31722273424810399</v>
      </c>
      <c r="EH36" s="17">
        <v>0.31722273424810399</v>
      </c>
      <c r="EI36" s="17">
        <v>0.31722273424810399</v>
      </c>
      <c r="EJ36" s="17">
        <v>0.31722273424810399</v>
      </c>
      <c r="EK36" s="17"/>
      <c r="EL36" s="17">
        <v>0.29628174214233671</v>
      </c>
      <c r="EM36" s="17">
        <v>0.29628174214233671</v>
      </c>
      <c r="EN36" s="17">
        <v>0.29628174214233671</v>
      </c>
      <c r="EO36" s="17">
        <v>0.29628174214233671</v>
      </c>
      <c r="EP36" s="17"/>
      <c r="EQ36" s="17">
        <v>0.27583866542895685</v>
      </c>
      <c r="ER36" s="17">
        <v>0.27583866542895685</v>
      </c>
      <c r="ES36" s="17">
        <v>0.27583866542895685</v>
      </c>
      <c r="ET36" s="17">
        <v>0.27583866542895685</v>
      </c>
      <c r="EU36" s="17"/>
      <c r="EV36" s="17">
        <v>0.25586847343752206</v>
      </c>
      <c r="EW36" s="17">
        <v>0.25586847343752206</v>
      </c>
      <c r="EX36" s="17">
        <v>0.25586847343752206</v>
      </c>
      <c r="EY36" s="17">
        <v>0.25586847343752206</v>
      </c>
      <c r="EZ36" s="17"/>
      <c r="FA36" s="17">
        <v>0.23634774085124488</v>
      </c>
      <c r="FB36" s="17">
        <v>0.23634774085124488</v>
      </c>
      <c r="FC36" s="17">
        <v>0.23634774085124488</v>
      </c>
      <c r="FD36" s="17">
        <v>0.23634774085124488</v>
      </c>
      <c r="FE36" s="17"/>
      <c r="FF36" s="17">
        <v>0.21725451218297565</v>
      </c>
      <c r="FG36" s="17">
        <v>0.21725451218297565</v>
      </c>
      <c r="FH36" s="17">
        <v>0.21725451218297565</v>
      </c>
      <c r="FI36" s="17">
        <v>0.21725451218297565</v>
      </c>
      <c r="FJ36" s="17"/>
      <c r="FK36" s="17">
        <v>0.19856817973075125</v>
      </c>
      <c r="FL36" s="17">
        <v>0.19856817973075125</v>
      </c>
      <c r="FM36" s="17">
        <v>0.19856817973075125</v>
      </c>
      <c r="FN36" s="17">
        <v>0.19856817973075125</v>
      </c>
      <c r="FO36" s="17"/>
      <c r="FP36" s="17">
        <v>0.16233986128779132</v>
      </c>
      <c r="FQ36" s="17">
        <v>0.16233986128779132</v>
      </c>
      <c r="FR36" s="17">
        <v>0.16233986128779132</v>
      </c>
      <c r="FS36" s="17">
        <v>0.16233986128779132</v>
      </c>
      <c r="FT36" s="17"/>
      <c r="FU36" s="17">
        <v>9.3985116156242832E-2</v>
      </c>
      <c r="FV36" s="17">
        <v>9.3985116156242832E-2</v>
      </c>
      <c r="FW36" s="17">
        <v>9.3985116156242832E-2</v>
      </c>
      <c r="FX36" s="17">
        <v>9.3985116156242832E-2</v>
      </c>
      <c r="FY36" s="17"/>
      <c r="FZ36" s="17">
        <v>3.0321585593216849E-2</v>
      </c>
      <c r="GA36" s="17">
        <v>3.0321585593216849E-2</v>
      </c>
      <c r="GB36" s="17">
        <v>3.0321585593216849E-2</v>
      </c>
      <c r="GC36" s="17">
        <v>3.0321585593216849E-2</v>
      </c>
      <c r="GD36" s="17"/>
      <c r="GE36" s="17">
        <v>0.3607075364298542</v>
      </c>
      <c r="GF36" s="17">
        <v>0.3607075364298542</v>
      </c>
      <c r="GG36" s="17">
        <v>0.3607075364298542</v>
      </c>
      <c r="GH36" s="17">
        <v>0.3607075364298542</v>
      </c>
      <c r="GI36" s="17"/>
      <c r="GJ36" s="17">
        <v>0.33868842859319948</v>
      </c>
      <c r="GK36" s="17">
        <v>0.33868842859319948</v>
      </c>
      <c r="GL36" s="17">
        <v>0.33868842859319948</v>
      </c>
      <c r="GM36" s="17">
        <v>0.33868842859319948</v>
      </c>
      <c r="GN36" s="17"/>
      <c r="GO36" s="17">
        <v>0.31722273424810399</v>
      </c>
      <c r="GP36" s="17">
        <v>0.31722273424810399</v>
      </c>
      <c r="GQ36" s="17">
        <v>0.31722273424810399</v>
      </c>
      <c r="GR36" s="17">
        <v>0.31722273424810399</v>
      </c>
      <c r="GS36" s="17"/>
      <c r="GT36" s="17">
        <v>0.29628174214233671</v>
      </c>
      <c r="GU36" s="17">
        <v>0.29628174214233671</v>
      </c>
      <c r="GV36" s="17">
        <v>0.29628174214233671</v>
      </c>
      <c r="GW36" s="17">
        <v>0.29628174214233671</v>
      </c>
      <c r="GX36" s="17"/>
      <c r="GY36" s="17">
        <v>0.27583866542895685</v>
      </c>
      <c r="GZ36" s="17">
        <v>0.27583866542895685</v>
      </c>
      <c r="HA36" s="17">
        <v>0.27583866542895685</v>
      </c>
      <c r="HB36" s="17">
        <v>0.27583866542895685</v>
      </c>
      <c r="HC36" s="17"/>
      <c r="HD36" s="17">
        <v>0.25586847343752206</v>
      </c>
      <c r="HE36" s="17">
        <v>0.25586847343752206</v>
      </c>
      <c r="HF36" s="17">
        <v>0.25586847343752206</v>
      </c>
      <c r="HG36" s="17">
        <v>0.25586847343752206</v>
      </c>
      <c r="HH36" s="17"/>
      <c r="HI36" s="17">
        <v>0.23634774085124488</v>
      </c>
      <c r="HJ36" s="17">
        <v>0.23634774085124488</v>
      </c>
      <c r="HK36" s="17">
        <v>0.23634774085124488</v>
      </c>
      <c r="HL36" s="17">
        <v>0.23634774085124488</v>
      </c>
      <c r="HM36" s="17"/>
      <c r="HN36" s="17">
        <v>0.21725451218297565</v>
      </c>
      <c r="HO36" s="17">
        <v>0.21725451218297565</v>
      </c>
      <c r="HP36" s="17">
        <v>0.21725451218297565</v>
      </c>
      <c r="HQ36" s="17">
        <v>0.21725451218297565</v>
      </c>
      <c r="HR36" s="17"/>
      <c r="HS36" s="17">
        <v>0.19856817973075125</v>
      </c>
      <c r="HT36" s="17">
        <v>0.19856817973075125</v>
      </c>
      <c r="HU36" s="17">
        <v>0.19856817973075125</v>
      </c>
      <c r="HV36" s="17">
        <v>0.19856817973075125</v>
      </c>
      <c r="HW36" s="17"/>
      <c r="HX36" s="17">
        <v>0.16233986128779132</v>
      </c>
      <c r="HY36" s="17">
        <v>0.16233986128779132</v>
      </c>
      <c r="HZ36" s="17">
        <v>0.16233986128779132</v>
      </c>
      <c r="IA36" s="17">
        <v>0.16233986128779132</v>
      </c>
      <c r="IB36" s="17"/>
      <c r="IC36" s="17">
        <v>9.3985116156242832E-2</v>
      </c>
      <c r="ID36" s="17">
        <v>9.3985116156242832E-2</v>
      </c>
      <c r="IE36" s="17">
        <v>9.3985116156242832E-2</v>
      </c>
      <c r="IF36" s="17">
        <v>9.3985116156242832E-2</v>
      </c>
      <c r="IG36" s="17"/>
      <c r="IH36" s="17">
        <v>3.0321585593216849E-2</v>
      </c>
      <c r="II36" s="17">
        <v>3.0321585593216849E-2</v>
      </c>
      <c r="IJ36" s="17">
        <v>3.0321585593216849E-2</v>
      </c>
      <c r="IK36" s="17">
        <v>3.0321585593216849E-2</v>
      </c>
      <c r="IL36" s="17"/>
      <c r="IM36" s="17">
        <v>0.3607075364298542</v>
      </c>
      <c r="IN36" s="17">
        <v>0.3607075364298542</v>
      </c>
      <c r="IO36" s="17">
        <v>0.3607075364298542</v>
      </c>
      <c r="IP36" s="17">
        <v>0.3607075364298542</v>
      </c>
      <c r="IQ36" s="17"/>
      <c r="IR36" s="17">
        <v>0.33868842859319948</v>
      </c>
      <c r="IS36" s="17">
        <v>0.33868842859319948</v>
      </c>
      <c r="IT36" s="17">
        <v>0.33868842859319948</v>
      </c>
      <c r="IU36" s="17">
        <v>0.33868842859319948</v>
      </c>
      <c r="IV36" s="17"/>
      <c r="IW36" s="17">
        <v>0.31722273424810399</v>
      </c>
      <c r="IX36" s="17">
        <v>0.31722273424810399</v>
      </c>
      <c r="IY36" s="17">
        <v>0.31722273424810399</v>
      </c>
      <c r="IZ36" s="17">
        <v>0.31722273424810399</v>
      </c>
      <c r="JA36" s="17"/>
      <c r="JB36" s="17">
        <v>0.29628174214233671</v>
      </c>
      <c r="JC36" s="17">
        <v>0.29628174214233671</v>
      </c>
      <c r="JD36" s="17">
        <v>0.29628174214233671</v>
      </c>
      <c r="JE36" s="17">
        <v>0.29628174214233671</v>
      </c>
      <c r="JF36" s="17"/>
      <c r="JG36" s="17">
        <v>0.27583866542895685</v>
      </c>
      <c r="JH36" s="17">
        <v>0.27583866542895685</v>
      </c>
      <c r="JI36" s="17">
        <v>0.27583866542895685</v>
      </c>
      <c r="JJ36" s="17">
        <v>0.27583866542895685</v>
      </c>
      <c r="JK36" s="17"/>
      <c r="JL36" s="17">
        <v>0.25586847343752206</v>
      </c>
      <c r="JM36" s="17">
        <v>0.25586847343752206</v>
      </c>
      <c r="JN36" s="17">
        <v>0.25586847343752206</v>
      </c>
      <c r="JO36" s="17">
        <v>0.25586847343752206</v>
      </c>
      <c r="JP36" s="17"/>
      <c r="JQ36" s="17">
        <v>0.23634774085124488</v>
      </c>
      <c r="JR36" s="17">
        <v>0.23634774085124488</v>
      </c>
      <c r="JS36" s="17">
        <v>0.23634774085124488</v>
      </c>
      <c r="JT36" s="17">
        <v>0.23634774085124488</v>
      </c>
      <c r="JU36" s="17"/>
      <c r="JV36" s="17">
        <v>0.21725451218297565</v>
      </c>
      <c r="JW36" s="17">
        <v>0.21725451218297565</v>
      </c>
      <c r="JX36" s="17">
        <v>0.21725451218297565</v>
      </c>
      <c r="JY36" s="17">
        <v>0.21725451218297565</v>
      </c>
      <c r="JZ36" s="17"/>
      <c r="KA36" s="17">
        <v>0.19856817973075125</v>
      </c>
      <c r="KB36" s="17">
        <v>0.19856817973075125</v>
      </c>
      <c r="KC36" s="17">
        <v>0.19856817973075125</v>
      </c>
      <c r="KD36" s="17">
        <v>0.19856817973075125</v>
      </c>
      <c r="KE36" s="17"/>
      <c r="KF36" s="17">
        <v>0.16233986128779132</v>
      </c>
      <c r="KG36" s="17">
        <v>0.16233986128779132</v>
      </c>
      <c r="KH36" s="17">
        <v>0.16233986128779132</v>
      </c>
      <c r="KI36" s="17">
        <v>0.16233986128779132</v>
      </c>
      <c r="KJ36" s="17"/>
      <c r="KK36" s="17">
        <v>9.3985116156242832E-2</v>
      </c>
      <c r="KL36" s="17">
        <v>9.3985116156242832E-2</v>
      </c>
      <c r="KM36" s="17">
        <v>9.3985116156242832E-2</v>
      </c>
      <c r="KN36" s="17">
        <v>9.3985116156242832E-2</v>
      </c>
      <c r="KO36" s="17"/>
      <c r="KP36" s="17">
        <v>3.0321585593216849E-2</v>
      </c>
      <c r="KQ36" s="17">
        <v>3.0321585593216849E-2</v>
      </c>
      <c r="KR36" s="17">
        <v>3.0321585593216849E-2</v>
      </c>
      <c r="KS36" s="17">
        <v>3.0321585593216849E-2</v>
      </c>
      <c r="KT36" s="17"/>
      <c r="KU36" s="17">
        <v>0.3607075364298542</v>
      </c>
      <c r="KV36" s="17">
        <v>0.3607075364298542</v>
      </c>
      <c r="KW36" s="17">
        <v>0.3607075364298542</v>
      </c>
      <c r="KX36" s="17">
        <v>0.3607075364298542</v>
      </c>
      <c r="KY36" s="17"/>
      <c r="KZ36" s="17">
        <v>0.33868842859319948</v>
      </c>
      <c r="LA36" s="17">
        <v>0.33868842859319948</v>
      </c>
      <c r="LB36" s="17">
        <v>0.33868842859319948</v>
      </c>
      <c r="LC36" s="17">
        <v>0.33868842859319948</v>
      </c>
      <c r="LD36" s="17"/>
      <c r="LE36" s="17">
        <v>0.31722273424810399</v>
      </c>
      <c r="LF36" s="17">
        <v>0.31722273424810399</v>
      </c>
      <c r="LG36" s="17">
        <v>0.31722273424810399</v>
      </c>
      <c r="LH36" s="17">
        <v>0.31722273424810399</v>
      </c>
      <c r="LI36" s="17"/>
      <c r="LJ36" s="17">
        <v>0.29628174214233671</v>
      </c>
      <c r="LK36" s="17">
        <v>0.29628174214233671</v>
      </c>
      <c r="LL36" s="17">
        <v>0.29628174214233671</v>
      </c>
      <c r="LM36" s="17">
        <v>0.29628174214233671</v>
      </c>
      <c r="LN36" s="17"/>
      <c r="LO36" s="17">
        <v>0.27583866542895685</v>
      </c>
      <c r="LP36" s="17">
        <v>0.27583866542895685</v>
      </c>
      <c r="LQ36" s="17">
        <v>0.27583866542895685</v>
      </c>
      <c r="LR36" s="17">
        <v>0.27583866542895685</v>
      </c>
      <c r="LS36" s="17"/>
      <c r="LT36" s="17">
        <v>0.25586847343752206</v>
      </c>
      <c r="LU36" s="17">
        <v>0.25586847343752206</v>
      </c>
      <c r="LV36" s="17">
        <v>0.25586847343752206</v>
      </c>
      <c r="LW36" s="17">
        <v>0.25586847343752206</v>
      </c>
      <c r="LX36" s="17"/>
      <c r="LY36" s="17">
        <v>0.23634774085124488</v>
      </c>
      <c r="LZ36" s="17">
        <v>0.23634774085124488</v>
      </c>
      <c r="MA36" s="17">
        <v>0.23634774085124488</v>
      </c>
      <c r="MB36" s="17">
        <v>0.23634774085124488</v>
      </c>
      <c r="MC36" s="17"/>
      <c r="MD36" s="17">
        <v>0.21725451218297565</v>
      </c>
      <c r="ME36" s="17">
        <v>0.21725451218297565</v>
      </c>
      <c r="MF36" s="17">
        <v>0.21725451218297565</v>
      </c>
      <c r="MG36" s="17">
        <v>0.21725451218297565</v>
      </c>
      <c r="MH36" s="17"/>
      <c r="MI36" s="17">
        <v>0.19856817973075125</v>
      </c>
      <c r="MJ36" s="17">
        <v>0.19856817973075125</v>
      </c>
      <c r="MK36" s="17">
        <v>0.19856817973075125</v>
      </c>
      <c r="ML36" s="17">
        <v>0.19856817973075125</v>
      </c>
      <c r="MM36" s="17"/>
      <c r="MN36" s="17">
        <v>0.16233986128779132</v>
      </c>
      <c r="MO36" s="17">
        <v>0.16233986128779132</v>
      </c>
      <c r="MP36" s="17">
        <v>0.16233986128779132</v>
      </c>
      <c r="MQ36" s="17">
        <v>0.16233986128779132</v>
      </c>
      <c r="MR36" s="17"/>
      <c r="MS36" s="17">
        <v>9.3985116156242832E-2</v>
      </c>
      <c r="MT36" s="17">
        <v>9.3985116156242832E-2</v>
      </c>
      <c r="MU36" s="17">
        <v>9.3985116156242832E-2</v>
      </c>
      <c r="MV36" s="17">
        <v>9.3985116156242832E-2</v>
      </c>
      <c r="MW36" s="17"/>
      <c r="MX36" s="17">
        <v>3.0321585593216849E-2</v>
      </c>
      <c r="MY36" s="17">
        <v>3.0321585593216849E-2</v>
      </c>
      <c r="MZ36" s="17">
        <v>3.0321585593216849E-2</v>
      </c>
      <c r="NA36" s="17">
        <v>3.0321585593216849E-2</v>
      </c>
      <c r="NB36" s="17"/>
      <c r="NC36" s="17">
        <v>0.3607075364298542</v>
      </c>
      <c r="ND36" s="17">
        <v>0.3607075364298542</v>
      </c>
      <c r="NE36" s="17">
        <v>0.3607075364298542</v>
      </c>
      <c r="NF36" s="17">
        <v>0.3607075364298542</v>
      </c>
      <c r="NG36" s="17"/>
      <c r="NH36" s="17">
        <v>0.33868842859319948</v>
      </c>
      <c r="NI36" s="17">
        <v>0.33868842859319948</v>
      </c>
      <c r="NJ36" s="17">
        <v>0.33868842859319948</v>
      </c>
      <c r="NK36" s="17">
        <v>0.33868842859319948</v>
      </c>
      <c r="NL36" s="17"/>
      <c r="NM36" s="17">
        <v>0.31722273424810399</v>
      </c>
      <c r="NN36" s="17">
        <v>0.31722273424810399</v>
      </c>
      <c r="NO36" s="17">
        <v>0.31722273424810399</v>
      </c>
      <c r="NP36" s="17">
        <v>0.31722273424810399</v>
      </c>
      <c r="NQ36" s="17"/>
      <c r="NR36" s="17">
        <v>0.29628174214233671</v>
      </c>
      <c r="NS36" s="17">
        <v>0.29628174214233671</v>
      </c>
      <c r="NT36" s="17">
        <v>0.29628174214233671</v>
      </c>
      <c r="NU36" s="17">
        <v>0.29628174214233671</v>
      </c>
      <c r="NV36" s="17"/>
      <c r="NW36" s="17">
        <v>0.27583866542895685</v>
      </c>
      <c r="NX36" s="17">
        <v>0.27583866542895685</v>
      </c>
      <c r="NY36" s="17">
        <v>0.27583866542895685</v>
      </c>
      <c r="NZ36" s="17">
        <v>0.27583866542895685</v>
      </c>
      <c r="OA36" s="17"/>
      <c r="OB36" s="17">
        <v>0.25586847343752206</v>
      </c>
      <c r="OC36" s="17">
        <v>0.25586847343752206</v>
      </c>
      <c r="OD36" s="17">
        <v>0.25586847343752206</v>
      </c>
      <c r="OE36" s="17">
        <v>0.25586847343752206</v>
      </c>
      <c r="OF36" s="17"/>
      <c r="OG36" s="17">
        <v>0.23634774085124488</v>
      </c>
      <c r="OH36" s="17">
        <v>0.23634774085124488</v>
      </c>
      <c r="OI36" s="17">
        <v>0.23634774085124488</v>
      </c>
      <c r="OJ36" s="17">
        <v>0.23634774085124488</v>
      </c>
      <c r="OK36" s="17"/>
      <c r="OL36" s="17">
        <v>0.21725451218297565</v>
      </c>
      <c r="OM36" s="17">
        <v>0.21725451218297565</v>
      </c>
      <c r="ON36" s="17">
        <v>0.21725451218297565</v>
      </c>
      <c r="OO36" s="17">
        <v>0.21725451218297565</v>
      </c>
      <c r="OP36" s="17"/>
      <c r="OQ36" s="17">
        <v>0.19856817973075125</v>
      </c>
      <c r="OR36" s="17">
        <v>0.19856817973075125</v>
      </c>
      <c r="OS36" s="17">
        <v>0.19856817973075125</v>
      </c>
      <c r="OT36" s="17">
        <v>0.19856817973075125</v>
      </c>
      <c r="OU36" s="17"/>
      <c r="OV36" s="17">
        <v>0.16233986128779132</v>
      </c>
      <c r="OW36" s="17">
        <v>0.16233986128779132</v>
      </c>
      <c r="OX36" s="17">
        <v>0.16233986128779132</v>
      </c>
      <c r="OY36" s="17">
        <v>0.16233986128779132</v>
      </c>
      <c r="OZ36" s="17"/>
      <c r="PA36" s="17">
        <v>9.3985116156242832E-2</v>
      </c>
      <c r="PB36" s="17">
        <v>9.3985116156242832E-2</v>
      </c>
      <c r="PC36" s="17">
        <v>9.3985116156242832E-2</v>
      </c>
      <c r="PD36" s="17">
        <v>9.3985116156242832E-2</v>
      </c>
      <c r="PE36" s="17"/>
      <c r="PF36" s="17">
        <v>3.0321585593216849E-2</v>
      </c>
      <c r="PG36" s="17">
        <v>3.0321585593216849E-2</v>
      </c>
      <c r="PH36" s="17">
        <v>3.0321585593216849E-2</v>
      </c>
      <c r="PI36" s="17">
        <v>3.0321585593216849E-2</v>
      </c>
      <c r="PJ36" s="17"/>
      <c r="PK36" s="17">
        <v>0.3607075364298542</v>
      </c>
      <c r="PL36" s="17">
        <v>0.3607075364298542</v>
      </c>
      <c r="PM36" s="17">
        <v>0.3607075364298542</v>
      </c>
      <c r="PN36" s="17">
        <v>0.3607075364298542</v>
      </c>
      <c r="PO36" s="17"/>
      <c r="PP36" s="17">
        <v>0.33868842859319948</v>
      </c>
      <c r="PQ36" s="17">
        <v>0.33868842859319948</v>
      </c>
      <c r="PR36" s="17">
        <v>0.33868842859319948</v>
      </c>
      <c r="PS36" s="17">
        <v>0.33868842859319948</v>
      </c>
      <c r="PT36" s="17"/>
      <c r="PU36" s="17">
        <v>0.31722273424810399</v>
      </c>
      <c r="PV36" s="17">
        <v>0.31722273424810399</v>
      </c>
      <c r="PW36" s="17">
        <v>0.31722273424810399</v>
      </c>
      <c r="PX36" s="17">
        <v>0.31722273424810399</v>
      </c>
      <c r="PY36" s="17"/>
      <c r="PZ36" s="17">
        <v>0.29628174214233671</v>
      </c>
      <c r="QA36" s="17">
        <v>0.29628174214233671</v>
      </c>
      <c r="QB36" s="17">
        <v>0.29628174214233671</v>
      </c>
      <c r="QC36" s="17">
        <v>0.29628174214233671</v>
      </c>
      <c r="QD36" s="17"/>
      <c r="QE36" s="17">
        <v>0.27583866542895685</v>
      </c>
      <c r="QF36" s="17">
        <v>0.27583866542895685</v>
      </c>
      <c r="QG36" s="17">
        <v>0.27583866542895685</v>
      </c>
      <c r="QH36" s="17">
        <v>0.27583866542895685</v>
      </c>
      <c r="QI36" s="17"/>
      <c r="QJ36" s="17">
        <v>0.25586847343752206</v>
      </c>
      <c r="QK36" s="17">
        <v>0.25586847343752206</v>
      </c>
      <c r="QL36" s="17">
        <v>0.25586847343752206</v>
      </c>
      <c r="QM36" s="17">
        <v>0.25586847343752206</v>
      </c>
      <c r="QN36" s="17"/>
      <c r="QO36" s="17">
        <v>0.23634774085124488</v>
      </c>
      <c r="QP36" s="17">
        <v>0.23634774085124488</v>
      </c>
      <c r="QQ36" s="17">
        <v>0.23634774085124488</v>
      </c>
      <c r="QR36" s="17">
        <v>0.23634774085124488</v>
      </c>
      <c r="QS36" s="17"/>
      <c r="QT36" s="17">
        <v>0.21725451218297565</v>
      </c>
      <c r="QU36" s="17">
        <v>0.21725451218297565</v>
      </c>
      <c r="QV36" s="17">
        <v>0.21725451218297565</v>
      </c>
      <c r="QW36" s="17">
        <v>0.21725451218297565</v>
      </c>
      <c r="QX36" s="17"/>
      <c r="QY36" s="17">
        <v>0.19856817973075125</v>
      </c>
      <c r="QZ36" s="17">
        <v>0.19856817973075125</v>
      </c>
      <c r="RA36" s="17">
        <v>0.19856817973075125</v>
      </c>
      <c r="RB36" s="17">
        <v>0.19856817973075125</v>
      </c>
      <c r="RC36" s="17"/>
      <c r="RD36" s="17">
        <v>0.16233986128779132</v>
      </c>
      <c r="RE36" s="17">
        <v>0.16233986128779132</v>
      </c>
      <c r="RF36" s="17">
        <v>0.16233986128779132</v>
      </c>
      <c r="RG36" s="17">
        <v>0.16233986128779132</v>
      </c>
      <c r="RH36" s="17"/>
      <c r="RI36" s="17">
        <v>9.3985116156242832E-2</v>
      </c>
      <c r="RJ36" s="17">
        <v>9.3985116156242832E-2</v>
      </c>
      <c r="RK36" s="17">
        <v>9.3985116156242832E-2</v>
      </c>
      <c r="RL36" s="17">
        <v>9.3985116156242832E-2</v>
      </c>
      <c r="RM36" s="17"/>
      <c r="RN36" s="17">
        <v>3.0321585593216849E-2</v>
      </c>
      <c r="RO36" s="17">
        <v>3.0321585593216849E-2</v>
      </c>
      <c r="RP36" s="17">
        <v>3.0321585593216849E-2</v>
      </c>
      <c r="RQ36" s="17">
        <v>3.0321585593216849E-2</v>
      </c>
      <c r="RR36" s="17"/>
      <c r="RS36" s="17">
        <v>0.3607075364298542</v>
      </c>
      <c r="RT36" s="17">
        <v>0.3607075364298542</v>
      </c>
      <c r="RU36" s="17">
        <v>0.3607075364298542</v>
      </c>
      <c r="RV36" s="17">
        <v>0.3607075364298542</v>
      </c>
      <c r="RW36" s="17"/>
      <c r="RX36" s="17">
        <v>0.33868842859319948</v>
      </c>
      <c r="RY36" s="17">
        <v>0.33868842859319948</v>
      </c>
      <c r="RZ36" s="17">
        <v>0.33868842859319948</v>
      </c>
      <c r="SA36" s="17">
        <v>0.33868842859319948</v>
      </c>
      <c r="SB36" s="17"/>
      <c r="SC36" s="17">
        <v>0.31722273424810399</v>
      </c>
      <c r="SD36" s="17">
        <v>0.31722273424810399</v>
      </c>
      <c r="SE36" s="17">
        <v>0.31722273424810399</v>
      </c>
      <c r="SF36" s="17">
        <v>0.31722273424810399</v>
      </c>
      <c r="SG36" s="17"/>
      <c r="SH36" s="17">
        <v>0.29628174214233671</v>
      </c>
      <c r="SI36" s="17">
        <v>0.29628174214233671</v>
      </c>
      <c r="SJ36" s="17">
        <v>0.29628174214233671</v>
      </c>
      <c r="SK36" s="17">
        <v>0.29628174214233671</v>
      </c>
      <c r="SL36" s="17"/>
      <c r="SM36" s="17">
        <v>0.27583866542895685</v>
      </c>
      <c r="SN36" s="17">
        <v>0.27583866542895685</v>
      </c>
      <c r="SO36" s="17">
        <v>0.27583866542895685</v>
      </c>
      <c r="SP36" s="17">
        <v>0.27583866542895685</v>
      </c>
      <c r="SQ36" s="17"/>
      <c r="SR36" s="17">
        <v>0.25586847343752206</v>
      </c>
      <c r="SS36" s="17">
        <v>0.25586847343752206</v>
      </c>
      <c r="ST36" s="17">
        <v>0.25586847343752206</v>
      </c>
      <c r="SU36" s="17">
        <v>0.25586847343752206</v>
      </c>
      <c r="SV36" s="17"/>
      <c r="SW36" s="17">
        <v>0.23634774085124488</v>
      </c>
      <c r="SX36" s="17">
        <v>0.23634774085124488</v>
      </c>
      <c r="SY36" s="17">
        <v>0.23634774085124488</v>
      </c>
      <c r="SZ36" s="17">
        <v>0.23634774085124488</v>
      </c>
      <c r="TA36" s="17"/>
      <c r="TB36" s="17">
        <v>0.21725451218297565</v>
      </c>
      <c r="TC36" s="17">
        <v>0.21725451218297565</v>
      </c>
      <c r="TD36" s="17">
        <v>0.21725451218297565</v>
      </c>
      <c r="TE36" s="17">
        <v>0.21725451218297565</v>
      </c>
      <c r="TF36" s="17"/>
      <c r="TG36" s="17">
        <v>0.19856817973075125</v>
      </c>
      <c r="TH36" s="17">
        <v>0.19856817973075125</v>
      </c>
      <c r="TI36" s="17">
        <v>0.19856817973075125</v>
      </c>
      <c r="TJ36" s="17">
        <v>0.19856817973075125</v>
      </c>
      <c r="TK36" s="17"/>
      <c r="TL36" s="17">
        <v>0.16233986128779132</v>
      </c>
      <c r="TM36" s="17">
        <v>0.16233986128779132</v>
      </c>
      <c r="TN36" s="17">
        <v>0.16233986128779132</v>
      </c>
      <c r="TO36" s="17">
        <v>0.16233986128779132</v>
      </c>
      <c r="TP36" s="17"/>
      <c r="TQ36" s="17">
        <v>9.3985116156242832E-2</v>
      </c>
      <c r="TR36" s="17">
        <v>9.3985116156242832E-2</v>
      </c>
      <c r="TS36" s="17">
        <v>9.3985116156242832E-2</v>
      </c>
      <c r="TT36" s="17">
        <v>9.3985116156242832E-2</v>
      </c>
      <c r="TU36" s="17"/>
      <c r="TV36" s="17">
        <v>3.0321585593216849E-2</v>
      </c>
      <c r="TW36" s="17">
        <v>3.0321585593216849E-2</v>
      </c>
      <c r="TX36" s="17">
        <v>3.0321585593216849E-2</v>
      </c>
      <c r="TY36" s="17">
        <v>3.0321585593216849E-2</v>
      </c>
      <c r="TZ36" s="17"/>
      <c r="UA36" s="17">
        <v>0.3607075364298542</v>
      </c>
      <c r="UB36" s="17">
        <v>0.3607075364298542</v>
      </c>
      <c r="UC36" s="17">
        <v>0.3607075364298542</v>
      </c>
      <c r="UD36" s="17">
        <v>0.3607075364298542</v>
      </c>
      <c r="UE36" s="17"/>
      <c r="UF36" s="17">
        <v>0.33868842859319948</v>
      </c>
      <c r="UG36" s="17">
        <v>0.33868842859319948</v>
      </c>
      <c r="UH36" s="17">
        <v>0.33868842859319948</v>
      </c>
      <c r="UI36" s="17">
        <v>0.33868842859319948</v>
      </c>
      <c r="UJ36" s="17"/>
      <c r="UK36" s="17">
        <v>0.31722273424810399</v>
      </c>
      <c r="UL36" s="17">
        <v>0.31722273424810399</v>
      </c>
      <c r="UM36" s="17">
        <v>0.31722273424810399</v>
      </c>
      <c r="UN36" s="17">
        <v>0.31722273424810399</v>
      </c>
      <c r="UO36" s="17"/>
      <c r="UP36" s="17">
        <v>0.29628174214233671</v>
      </c>
      <c r="UQ36" s="17">
        <v>0.29628174214233671</v>
      </c>
      <c r="UR36" s="17">
        <v>0.29628174214233671</v>
      </c>
      <c r="US36" s="17">
        <v>0.29628174214233671</v>
      </c>
      <c r="UT36" s="17"/>
      <c r="UU36" s="17">
        <v>0.27583866542895685</v>
      </c>
      <c r="UV36" s="17">
        <v>0.27583866542895685</v>
      </c>
      <c r="UW36" s="17">
        <v>0.27583866542895685</v>
      </c>
      <c r="UX36" s="17">
        <v>0.27583866542895685</v>
      </c>
      <c r="UY36" s="17"/>
      <c r="UZ36" s="17">
        <v>0.25586847343752206</v>
      </c>
      <c r="VA36" s="17">
        <v>0.25586847343752206</v>
      </c>
      <c r="VB36" s="17">
        <v>0.25586847343752206</v>
      </c>
      <c r="VC36" s="17">
        <v>0.25586847343752206</v>
      </c>
      <c r="VD36" s="17"/>
      <c r="VE36" s="17">
        <v>0.23634774085124488</v>
      </c>
      <c r="VF36" s="17">
        <v>0.23634774085124488</v>
      </c>
      <c r="VG36" s="17">
        <v>0.23634774085124488</v>
      </c>
      <c r="VH36" s="17">
        <v>0.23634774085124488</v>
      </c>
      <c r="VI36" s="17"/>
      <c r="VJ36" s="17">
        <v>0.21725451218297565</v>
      </c>
      <c r="VK36" s="17">
        <v>0.21725451218297565</v>
      </c>
      <c r="VL36" s="17">
        <v>0.21725451218297565</v>
      </c>
      <c r="VM36" s="17">
        <v>0.21725451218297565</v>
      </c>
      <c r="VN36" s="17"/>
      <c r="VO36" s="17">
        <v>0.19856817973075125</v>
      </c>
      <c r="VP36" s="17">
        <v>0.19856817973075125</v>
      </c>
      <c r="VQ36" s="17">
        <v>0.19856817973075125</v>
      </c>
      <c r="VR36" s="17">
        <v>0.19856817973075125</v>
      </c>
      <c r="VS36" s="17"/>
      <c r="VT36" s="17">
        <v>0.16233986128779132</v>
      </c>
      <c r="VU36" s="17">
        <v>0.16233986128779132</v>
      </c>
      <c r="VV36" s="17">
        <v>0.16233986128779132</v>
      </c>
      <c r="VW36" s="17">
        <v>0.16233986128779132</v>
      </c>
      <c r="VX36" s="17"/>
      <c r="VY36" s="17">
        <v>9.3985116156242832E-2</v>
      </c>
      <c r="VZ36" s="17">
        <v>9.3985116156242832E-2</v>
      </c>
      <c r="WA36" s="17">
        <v>9.3985116156242832E-2</v>
      </c>
      <c r="WB36" s="17">
        <v>9.3985116156242832E-2</v>
      </c>
      <c r="WC36" s="17"/>
      <c r="WD36" s="17">
        <v>3.0321585593216849E-2</v>
      </c>
      <c r="WE36" s="17">
        <v>3.0321585593216849E-2</v>
      </c>
      <c r="WF36" s="17">
        <v>3.0321585593216849E-2</v>
      </c>
      <c r="WG36" s="17">
        <v>3.0321585593216849E-2</v>
      </c>
      <c r="WH36" s="17"/>
      <c r="WI36" s="17">
        <v>0.3607075364298542</v>
      </c>
      <c r="WJ36" s="17">
        <v>0.3607075364298542</v>
      </c>
      <c r="WK36" s="17">
        <v>0.3607075364298542</v>
      </c>
      <c r="WL36" s="17">
        <v>0.3607075364298542</v>
      </c>
      <c r="WM36" s="17"/>
      <c r="WN36" s="17">
        <v>0.33868842859319948</v>
      </c>
      <c r="WO36" s="17">
        <v>0.33868842859319948</v>
      </c>
      <c r="WP36" s="17">
        <v>0.33868842859319948</v>
      </c>
      <c r="WQ36" s="17">
        <v>0.33868842859319948</v>
      </c>
      <c r="WR36" s="17"/>
      <c r="WS36" s="17">
        <v>0.31722273424810399</v>
      </c>
      <c r="WT36" s="17">
        <v>0.31722273424810399</v>
      </c>
      <c r="WU36" s="17">
        <v>0.31722273424810399</v>
      </c>
      <c r="WV36" s="17">
        <v>0.31722273424810399</v>
      </c>
      <c r="WW36" s="17"/>
      <c r="WX36" s="17">
        <v>0.29628174214233671</v>
      </c>
      <c r="WY36" s="17">
        <v>0.29628174214233671</v>
      </c>
      <c r="WZ36" s="17">
        <v>0.29628174214233671</v>
      </c>
      <c r="XA36" s="17">
        <v>0.29628174214233671</v>
      </c>
      <c r="XB36" s="17"/>
      <c r="XC36" s="17">
        <v>0.27583866542895685</v>
      </c>
      <c r="XD36" s="17">
        <v>0.27583866542895685</v>
      </c>
      <c r="XE36" s="17">
        <v>0.27583866542895685</v>
      </c>
      <c r="XF36" s="17">
        <v>0.27583866542895685</v>
      </c>
      <c r="XG36" s="17"/>
      <c r="XH36" s="17">
        <v>0.25586847343752206</v>
      </c>
      <c r="XI36" s="17">
        <v>0.25586847343752206</v>
      </c>
      <c r="XJ36" s="17">
        <v>0.25586847343752206</v>
      </c>
      <c r="XK36" s="17">
        <v>0.25586847343752206</v>
      </c>
      <c r="XL36" s="17"/>
      <c r="XM36" s="17">
        <v>0.23634774085124488</v>
      </c>
      <c r="XN36" s="17">
        <v>0.23634774085124488</v>
      </c>
      <c r="XO36" s="17">
        <v>0.23634774085124488</v>
      </c>
      <c r="XP36" s="17">
        <v>0.23634774085124488</v>
      </c>
      <c r="XQ36" s="17"/>
      <c r="XR36" s="17">
        <v>0.21725451218297565</v>
      </c>
      <c r="XS36" s="17">
        <v>0.21725451218297565</v>
      </c>
      <c r="XT36" s="17">
        <v>0.21725451218297565</v>
      </c>
      <c r="XU36" s="17">
        <v>0.21725451218297565</v>
      </c>
      <c r="XV36" s="17"/>
      <c r="XW36" s="17">
        <v>0.19856817973075125</v>
      </c>
      <c r="XX36" s="17">
        <v>0.19856817973075125</v>
      </c>
      <c r="XY36" s="17">
        <v>0.19856817973075125</v>
      </c>
      <c r="XZ36" s="17">
        <v>0.19856817973075125</v>
      </c>
      <c r="YA36" s="17"/>
      <c r="YB36" s="17">
        <v>0.16233986128779132</v>
      </c>
      <c r="YC36" s="17">
        <v>0.16233986128779132</v>
      </c>
      <c r="YD36" s="17">
        <v>0.16233986128779132</v>
      </c>
      <c r="YE36" s="17">
        <v>0.16233986128779132</v>
      </c>
      <c r="YF36" s="17"/>
      <c r="YG36" s="17">
        <v>9.3985116156242832E-2</v>
      </c>
      <c r="YH36" s="17">
        <v>9.3985116156242832E-2</v>
      </c>
      <c r="YI36" s="17">
        <v>9.3985116156242832E-2</v>
      </c>
      <c r="YJ36" s="17">
        <v>9.3985116156242832E-2</v>
      </c>
      <c r="YK36" s="17"/>
      <c r="YL36" s="17">
        <v>3.0321585593216849E-2</v>
      </c>
      <c r="YM36" s="17">
        <v>3.0321585593216849E-2</v>
      </c>
      <c r="YN36" s="17">
        <v>3.0321585593216849E-2</v>
      </c>
      <c r="YO36" s="17">
        <v>3.0321585593216849E-2</v>
      </c>
      <c r="YP36" s="17"/>
      <c r="YQ36" s="17">
        <v>0.3607075364298542</v>
      </c>
      <c r="YR36" s="17">
        <v>0.3607075364298542</v>
      </c>
      <c r="YS36" s="17">
        <v>0.3607075364298542</v>
      </c>
      <c r="YT36" s="17">
        <v>0.3607075364298542</v>
      </c>
      <c r="YU36" s="17"/>
      <c r="YV36" s="17">
        <v>0.33868842859319948</v>
      </c>
      <c r="YW36" s="17">
        <v>0.33868842859319948</v>
      </c>
      <c r="YX36" s="17">
        <v>0.33868842859319948</v>
      </c>
      <c r="YY36" s="17">
        <v>0.33868842859319948</v>
      </c>
      <c r="YZ36" s="17"/>
      <c r="ZA36" s="17">
        <v>0.31722273424810399</v>
      </c>
      <c r="ZB36" s="17">
        <v>0.31722273424810399</v>
      </c>
      <c r="ZC36" s="17">
        <v>0.31722273424810399</v>
      </c>
      <c r="ZD36" s="17">
        <v>0.31722273424810399</v>
      </c>
      <c r="ZE36" s="17"/>
      <c r="ZF36" s="17">
        <v>0.29628174214233671</v>
      </c>
      <c r="ZG36" s="17">
        <v>0.29628174214233671</v>
      </c>
      <c r="ZH36" s="17">
        <v>0.29628174214233671</v>
      </c>
      <c r="ZI36" s="17">
        <v>0.29628174214233671</v>
      </c>
      <c r="ZJ36" s="17"/>
      <c r="ZK36" s="17">
        <v>0.27583866542895685</v>
      </c>
      <c r="ZL36" s="17">
        <v>0.27583866542895685</v>
      </c>
      <c r="ZM36" s="17">
        <v>0.27583866542895685</v>
      </c>
      <c r="ZN36" s="17">
        <v>0.27583866542895685</v>
      </c>
      <c r="ZO36" s="17"/>
      <c r="ZP36" s="17">
        <v>0.25586847343752206</v>
      </c>
      <c r="ZQ36" s="17">
        <v>0.25586847343752206</v>
      </c>
      <c r="ZR36" s="17">
        <v>0.25586847343752206</v>
      </c>
      <c r="ZS36" s="17">
        <v>0.25586847343752206</v>
      </c>
      <c r="ZT36" s="17"/>
      <c r="ZU36" s="17">
        <v>0.23634774085124488</v>
      </c>
      <c r="ZV36" s="17">
        <v>0.23634774085124488</v>
      </c>
      <c r="ZW36" s="17">
        <v>0.23634774085124488</v>
      </c>
      <c r="ZX36" s="17">
        <v>0.23634774085124488</v>
      </c>
      <c r="ZY36" s="17"/>
      <c r="ZZ36" s="17">
        <v>0.21725451218297565</v>
      </c>
      <c r="AAA36" s="17">
        <v>0.21725451218297565</v>
      </c>
      <c r="AAB36" s="17">
        <v>0.21725451218297565</v>
      </c>
      <c r="AAC36" s="17">
        <v>0.21725451218297565</v>
      </c>
      <c r="AAD36" s="17"/>
      <c r="AAE36" s="17">
        <v>0.19856817973075125</v>
      </c>
      <c r="AAF36" s="17">
        <v>0.19856817973075125</v>
      </c>
      <c r="AAG36" s="17">
        <v>0.19856817973075125</v>
      </c>
      <c r="AAH36" s="17">
        <v>0.19856817973075125</v>
      </c>
      <c r="AAI36" s="17"/>
      <c r="AAJ36" s="17">
        <v>0.16233986128779132</v>
      </c>
      <c r="AAK36" s="17">
        <v>0.16233986128779132</v>
      </c>
      <c r="AAL36" s="17">
        <v>0.16233986128779132</v>
      </c>
      <c r="AAM36" s="17">
        <v>0.16233986128779132</v>
      </c>
      <c r="AAN36" s="17"/>
      <c r="AAO36" s="17">
        <v>9.3985116156242832E-2</v>
      </c>
      <c r="AAP36" s="17">
        <v>9.3985116156242832E-2</v>
      </c>
      <c r="AAQ36" s="17">
        <v>9.3985116156242832E-2</v>
      </c>
      <c r="AAR36" s="17">
        <v>9.3985116156242832E-2</v>
      </c>
      <c r="AAS36" s="17"/>
      <c r="AAT36" s="17">
        <v>3.0321585593216849E-2</v>
      </c>
      <c r="AAU36" s="17">
        <v>3.0321585593216849E-2</v>
      </c>
      <c r="AAV36" s="17">
        <v>3.0321585593216849E-2</v>
      </c>
      <c r="AAW36" s="17">
        <v>3.0321585593216849E-2</v>
      </c>
      <c r="AAX36" s="17"/>
      <c r="AAY36" s="17">
        <v>0.3607075364298542</v>
      </c>
      <c r="AAZ36" s="17">
        <v>0.3607075364298542</v>
      </c>
      <c r="ABA36" s="17">
        <v>0.3607075364298542</v>
      </c>
      <c r="ABB36" s="17">
        <v>0.3607075364298542</v>
      </c>
      <c r="ABC36" s="17"/>
      <c r="ABD36" s="17">
        <v>0.33868842859319948</v>
      </c>
      <c r="ABE36" s="17">
        <v>0.33868842859319948</v>
      </c>
      <c r="ABF36" s="17">
        <v>0.33868842859319948</v>
      </c>
      <c r="ABG36" s="17">
        <v>0.33868842859319948</v>
      </c>
      <c r="ABH36" s="17"/>
      <c r="ABI36" s="17">
        <v>0.31722273424810399</v>
      </c>
      <c r="ABJ36" s="17">
        <v>0.31722273424810399</v>
      </c>
      <c r="ABK36" s="17">
        <v>0.31722273424810399</v>
      </c>
      <c r="ABL36" s="17">
        <v>0.31722273424810399</v>
      </c>
      <c r="ABM36" s="17"/>
      <c r="ABN36" s="17">
        <v>0.29628174214233671</v>
      </c>
      <c r="ABO36" s="17">
        <v>0.29628174214233671</v>
      </c>
      <c r="ABP36" s="17">
        <v>0.29628174214233671</v>
      </c>
      <c r="ABQ36" s="17">
        <v>0.29628174214233671</v>
      </c>
      <c r="ABR36" s="17"/>
      <c r="ABS36" s="17">
        <v>0.27583866542895685</v>
      </c>
      <c r="ABT36" s="17">
        <v>0.27583866542895685</v>
      </c>
      <c r="ABU36" s="17">
        <v>0.27583866542895685</v>
      </c>
      <c r="ABV36" s="17">
        <v>0.27583866542895685</v>
      </c>
      <c r="ABW36" s="17"/>
      <c r="ABX36" s="17">
        <v>0.25586847343752206</v>
      </c>
      <c r="ABY36" s="17">
        <v>0.25586847343752206</v>
      </c>
      <c r="ABZ36" s="17">
        <v>0.25586847343752206</v>
      </c>
      <c r="ACA36" s="17">
        <v>0.25586847343752206</v>
      </c>
      <c r="ACB36" s="17"/>
      <c r="ACC36" s="17">
        <v>0.23634774085124488</v>
      </c>
      <c r="ACD36" s="17">
        <v>0.23634774085124488</v>
      </c>
      <c r="ACE36" s="17">
        <v>0.23634774085124488</v>
      </c>
      <c r="ACF36" s="17">
        <v>0.23634774085124488</v>
      </c>
      <c r="ACG36" s="17"/>
      <c r="ACH36" s="17">
        <v>0.21725451218297565</v>
      </c>
      <c r="ACI36" s="17">
        <v>0.21725451218297565</v>
      </c>
      <c r="ACJ36" s="17">
        <v>0.21725451218297565</v>
      </c>
      <c r="ACK36" s="17">
        <v>0.21725451218297565</v>
      </c>
      <c r="ACL36" s="17"/>
      <c r="ACM36" s="17">
        <v>0.19856817973075125</v>
      </c>
      <c r="ACN36" s="17">
        <v>0.19856817973075125</v>
      </c>
      <c r="ACO36" s="17">
        <v>0.19856817973075125</v>
      </c>
      <c r="ACP36" s="17">
        <v>0.19856817973075125</v>
      </c>
      <c r="ACQ36" s="17"/>
      <c r="ACR36" s="17">
        <v>0.16233986128779132</v>
      </c>
      <c r="ACS36" s="17">
        <v>0.16233986128779132</v>
      </c>
      <c r="ACT36" s="17">
        <v>0.16233986128779132</v>
      </c>
      <c r="ACU36" s="17">
        <v>0.16233986128779132</v>
      </c>
      <c r="ACV36" s="17"/>
      <c r="ACW36" s="17">
        <v>9.3985116156242832E-2</v>
      </c>
      <c r="ACX36" s="17">
        <v>9.3985116156242832E-2</v>
      </c>
      <c r="ACY36" s="17">
        <v>9.3985116156242832E-2</v>
      </c>
      <c r="ACZ36" s="17">
        <v>9.3985116156242832E-2</v>
      </c>
      <c r="ADA36" s="17"/>
      <c r="ADB36" s="17">
        <v>3.0321585593216849E-2</v>
      </c>
      <c r="ADC36" s="17">
        <v>3.0321585593216849E-2</v>
      </c>
      <c r="ADD36" s="17">
        <v>3.0321585593216849E-2</v>
      </c>
      <c r="ADE36" s="17">
        <v>3.0321585593216849E-2</v>
      </c>
      <c r="ADF36" s="17"/>
      <c r="ADG36" s="17">
        <v>0.3607075364298542</v>
      </c>
      <c r="ADH36" s="17">
        <v>0.3607075364298542</v>
      </c>
      <c r="ADI36" s="17">
        <v>0.3607075364298542</v>
      </c>
      <c r="ADJ36" s="17">
        <v>0.3607075364298542</v>
      </c>
      <c r="ADK36" s="17"/>
      <c r="ADL36" s="17">
        <v>0.33868842859319948</v>
      </c>
      <c r="ADM36" s="17">
        <v>0.33868842859319948</v>
      </c>
      <c r="ADN36" s="17">
        <v>0.33868842859319948</v>
      </c>
      <c r="ADO36" s="17">
        <v>0.33868842859319948</v>
      </c>
      <c r="ADP36" s="17"/>
      <c r="ADQ36" s="17">
        <v>0.31722273424810399</v>
      </c>
      <c r="ADR36" s="17">
        <v>0.31722273424810399</v>
      </c>
      <c r="ADS36" s="17">
        <v>0.31722273424810399</v>
      </c>
      <c r="ADT36" s="17">
        <v>0.31722273424810399</v>
      </c>
      <c r="ADU36" s="17"/>
      <c r="ADV36" s="17">
        <v>0.29628174214233671</v>
      </c>
      <c r="ADW36" s="17">
        <v>0.29628174214233671</v>
      </c>
      <c r="ADX36" s="17">
        <v>0.29628174214233671</v>
      </c>
      <c r="ADY36" s="17">
        <v>0.29628174214233671</v>
      </c>
      <c r="ADZ36" s="17"/>
      <c r="AEA36" s="17">
        <v>0.27583866542895685</v>
      </c>
      <c r="AEB36" s="17">
        <v>0.27583866542895685</v>
      </c>
      <c r="AEC36" s="17">
        <v>0.27583866542895685</v>
      </c>
      <c r="AED36" s="17">
        <v>0.27583866542895685</v>
      </c>
      <c r="AEE36" s="17"/>
      <c r="AEF36" s="17">
        <v>0.25586847343752206</v>
      </c>
      <c r="AEG36" s="17">
        <v>0.25586847343752206</v>
      </c>
      <c r="AEH36" s="17">
        <v>0.25586847343752206</v>
      </c>
      <c r="AEI36" s="17">
        <v>0.25586847343752206</v>
      </c>
      <c r="AEJ36" s="17"/>
      <c r="AEK36" s="17">
        <v>0.23634774085124488</v>
      </c>
      <c r="AEL36" s="17">
        <v>0.23634774085124488</v>
      </c>
      <c r="AEM36" s="17">
        <v>0.23634774085124488</v>
      </c>
      <c r="AEN36" s="17">
        <v>0.23634774085124488</v>
      </c>
      <c r="AEO36" s="17"/>
      <c r="AEP36" s="17">
        <v>0.21725451218297565</v>
      </c>
      <c r="AEQ36" s="17">
        <v>0.21725451218297565</v>
      </c>
      <c r="AER36" s="17">
        <v>0.21725451218297565</v>
      </c>
      <c r="AES36" s="17">
        <v>0.21725451218297565</v>
      </c>
      <c r="AET36" s="17"/>
      <c r="AEU36" s="17">
        <v>0.19856817973075125</v>
      </c>
      <c r="AEV36" s="17">
        <v>0.19856817973075125</v>
      </c>
      <c r="AEW36" s="17">
        <v>0.19856817973075125</v>
      </c>
      <c r="AEX36" s="17">
        <v>0.19856817973075125</v>
      </c>
      <c r="AEY36" s="17"/>
      <c r="AEZ36" s="17">
        <v>0.16233986128779132</v>
      </c>
      <c r="AFA36" s="17">
        <v>0.16233986128779132</v>
      </c>
      <c r="AFB36" s="17">
        <v>0.16233986128779132</v>
      </c>
      <c r="AFC36" s="17">
        <v>0.16233986128779132</v>
      </c>
      <c r="AFD36" s="17"/>
      <c r="AFE36" s="17">
        <v>9.3985116156242832E-2</v>
      </c>
      <c r="AFF36" s="17">
        <v>9.3985116156242832E-2</v>
      </c>
      <c r="AFG36" s="17">
        <v>9.3985116156242832E-2</v>
      </c>
      <c r="AFH36" s="17">
        <v>9.3985116156242832E-2</v>
      </c>
      <c r="AFI36" s="17"/>
      <c r="AFJ36" s="17">
        <v>3.0321585593216849E-2</v>
      </c>
      <c r="AFK36" s="17">
        <v>3.0321585593216849E-2</v>
      </c>
      <c r="AFL36" s="17">
        <v>3.0321585593216849E-2</v>
      </c>
      <c r="AFM36" s="17">
        <v>3.0321585593216849E-2</v>
      </c>
    </row>
    <row r="37" spans="1:845">
      <c r="A37" s="20" t="s">
        <v>137</v>
      </c>
      <c r="C37" s="17">
        <f>FixedParams!C67</f>
        <v>1.0577874811235066E-2</v>
      </c>
      <c r="D37" s="17">
        <f>C37</f>
        <v>1.0577874811235066E-2</v>
      </c>
      <c r="F37" s="17"/>
      <c r="G37" s="17">
        <v>1.0577874811235066E-2</v>
      </c>
      <c r="H37" s="17">
        <v>1.0577874811235066E-2</v>
      </c>
      <c r="I37" s="17">
        <v>1.0577874811235066E-2</v>
      </c>
      <c r="J37" s="17">
        <v>1.0577874811235066E-2</v>
      </c>
      <c r="K37" s="17"/>
      <c r="L37" s="17">
        <v>1.0046297102513257E-2</v>
      </c>
      <c r="M37" s="17">
        <v>1.0046297102513257E-2</v>
      </c>
      <c r="N37" s="17">
        <v>1.0046297102513257E-2</v>
      </c>
      <c r="O37" s="17">
        <v>1.0046297102513257E-2</v>
      </c>
      <c r="P37" s="17"/>
      <c r="Q37" s="17">
        <v>9.5150045979113251E-3</v>
      </c>
      <c r="R37" s="17">
        <v>9.5150045979113251E-3</v>
      </c>
      <c r="S37" s="17">
        <v>9.5150045979113251E-3</v>
      </c>
      <c r="T37" s="17">
        <v>9.5150045979113251E-3</v>
      </c>
      <c r="U37" s="17"/>
      <c r="V37" s="17">
        <v>8.983996847523823E-3</v>
      </c>
      <c r="W37" s="17">
        <v>8.983996847523823E-3</v>
      </c>
      <c r="X37" s="17">
        <v>8.983996847523823E-3</v>
      </c>
      <c r="Y37" s="17">
        <v>8.983996847523823E-3</v>
      </c>
      <c r="Z37" s="17"/>
      <c r="AA37" s="17">
        <v>8.4532734021673939E-3</v>
      </c>
      <c r="AB37" s="17">
        <v>8.4532734021673939E-3</v>
      </c>
      <c r="AC37" s="17">
        <v>8.4532734021673939E-3</v>
      </c>
      <c r="AD37" s="17">
        <v>8.4532734021673939E-3</v>
      </c>
      <c r="AE37" s="17"/>
      <c r="AF37" s="17">
        <v>7.9228338133803256E-3</v>
      </c>
      <c r="AG37" s="17">
        <v>7.9228338133803256E-3</v>
      </c>
      <c r="AH37" s="17">
        <v>7.9228338133803256E-3</v>
      </c>
      <c r="AI37" s="17">
        <v>7.9228338133803256E-3</v>
      </c>
      <c r="AJ37" s="17"/>
      <c r="AK37" s="17">
        <v>7.3926776334189981E-3</v>
      </c>
      <c r="AL37" s="17">
        <v>7.3926776334189981E-3</v>
      </c>
      <c r="AM37" s="17">
        <v>7.3926776334189981E-3</v>
      </c>
      <c r="AN37" s="17">
        <v>7.3926776334189981E-3</v>
      </c>
      <c r="AO37" s="17"/>
      <c r="AP37" s="17">
        <v>6.8628044152583279E-3</v>
      </c>
      <c r="AQ37" s="17">
        <v>6.8628044152583279E-3</v>
      </c>
      <c r="AR37" s="17">
        <v>6.8628044152583279E-3</v>
      </c>
      <c r="AS37" s="17">
        <v>6.8628044152583279E-3</v>
      </c>
      <c r="AT37" s="17"/>
      <c r="AU37" s="17">
        <v>6.3332137125875487E-3</v>
      </c>
      <c r="AV37" s="17">
        <v>6.3332137125875487E-3</v>
      </c>
      <c r="AW37" s="17">
        <v>6.3332137125875487E-3</v>
      </c>
      <c r="AX37" s="17">
        <v>6.3332137125875487E-3</v>
      </c>
      <c r="AY37" s="17"/>
      <c r="AZ37" s="17">
        <v>5.2748780720393018E-3</v>
      </c>
      <c r="BA37" s="17">
        <v>5.2748780720393018E-3</v>
      </c>
      <c r="BB37" s="17">
        <v>5.2748780720393018E-3</v>
      </c>
      <c r="BC37" s="17">
        <v>5.2748780720393018E-3</v>
      </c>
      <c r="BD37" s="17"/>
      <c r="BE37" s="17">
        <v>3.1615774181257272E-3</v>
      </c>
      <c r="BF37" s="17">
        <v>3.1615774181257272E-3</v>
      </c>
      <c r="BG37" s="17">
        <v>3.1615774181257272E-3</v>
      </c>
      <c r="BH37" s="17">
        <v>3.1615774181257272E-3</v>
      </c>
      <c r="BI37" s="17"/>
      <c r="BJ37" s="17">
        <v>1.0527473572388146E-3</v>
      </c>
      <c r="BK37" s="17">
        <v>1.0527473572388146E-3</v>
      </c>
      <c r="BL37" s="17">
        <v>1.0527473572388146E-3</v>
      </c>
      <c r="BM37" s="17">
        <v>1.0527473572388146E-3</v>
      </c>
      <c r="BN37" s="17"/>
      <c r="BO37" s="17">
        <v>1.0577874811235066E-2</v>
      </c>
      <c r="BP37" s="17">
        <v>1.0577874811235066E-2</v>
      </c>
      <c r="BQ37" s="17">
        <v>1.0577874811235066E-2</v>
      </c>
      <c r="BR37" s="17">
        <v>1.0577874811235066E-2</v>
      </c>
      <c r="BS37" s="17"/>
      <c r="BT37" s="17">
        <v>1.0046297102513257E-2</v>
      </c>
      <c r="BU37" s="17">
        <v>1.0046297102513257E-2</v>
      </c>
      <c r="BV37" s="17">
        <v>1.0046297102513257E-2</v>
      </c>
      <c r="BW37" s="17">
        <v>1.0046297102513257E-2</v>
      </c>
      <c r="BX37" s="17"/>
      <c r="BY37" s="17">
        <v>9.5150045979113251E-3</v>
      </c>
      <c r="BZ37" s="17">
        <v>9.5150045979113251E-3</v>
      </c>
      <c r="CA37" s="17">
        <v>9.5150045979113251E-3</v>
      </c>
      <c r="CB37" s="17">
        <v>9.5150045979113251E-3</v>
      </c>
      <c r="CC37" s="17"/>
      <c r="CD37" s="17">
        <v>8.983996847523823E-3</v>
      </c>
      <c r="CE37" s="17">
        <v>8.983996847523823E-3</v>
      </c>
      <c r="CF37" s="17">
        <v>8.983996847523823E-3</v>
      </c>
      <c r="CG37" s="17">
        <v>8.983996847523823E-3</v>
      </c>
      <c r="CH37" s="17"/>
      <c r="CI37" s="17">
        <v>8.4532734021673939E-3</v>
      </c>
      <c r="CJ37" s="17">
        <v>8.4532734021673939E-3</v>
      </c>
      <c r="CK37" s="17">
        <v>8.4532734021673939E-3</v>
      </c>
      <c r="CL37" s="17">
        <v>8.4532734021673939E-3</v>
      </c>
      <c r="CM37" s="17"/>
      <c r="CN37" s="17">
        <v>7.9228338133803256E-3</v>
      </c>
      <c r="CO37" s="17">
        <v>7.9228338133803256E-3</v>
      </c>
      <c r="CP37" s="17">
        <v>7.9228338133803256E-3</v>
      </c>
      <c r="CQ37" s="17">
        <v>7.9228338133803256E-3</v>
      </c>
      <c r="CR37" s="17"/>
      <c r="CS37" s="17">
        <v>7.3926776334189981E-3</v>
      </c>
      <c r="CT37" s="17">
        <v>7.3926776334189981E-3</v>
      </c>
      <c r="CU37" s="17">
        <v>7.3926776334189981E-3</v>
      </c>
      <c r="CV37" s="17">
        <v>7.3926776334189981E-3</v>
      </c>
      <c r="CW37" s="17"/>
      <c r="CX37" s="17">
        <v>6.8628044152583279E-3</v>
      </c>
      <c r="CY37" s="17">
        <v>6.8628044152583279E-3</v>
      </c>
      <c r="CZ37" s="17">
        <v>6.8628044152583279E-3</v>
      </c>
      <c r="DA37" s="17">
        <v>6.8628044152583279E-3</v>
      </c>
      <c r="DB37" s="17"/>
      <c r="DC37" s="17">
        <v>6.3332137125875487E-3</v>
      </c>
      <c r="DD37" s="17">
        <v>6.3332137125875487E-3</v>
      </c>
      <c r="DE37" s="17">
        <v>6.3332137125875487E-3</v>
      </c>
      <c r="DF37" s="17">
        <v>6.3332137125875487E-3</v>
      </c>
      <c r="DG37" s="17"/>
      <c r="DH37" s="17">
        <v>5.2748780720393018E-3</v>
      </c>
      <c r="DI37" s="17">
        <v>5.2748780720393018E-3</v>
      </c>
      <c r="DJ37" s="17">
        <v>5.2748780720393018E-3</v>
      </c>
      <c r="DK37" s="17">
        <v>5.2748780720393018E-3</v>
      </c>
      <c r="DL37" s="17"/>
      <c r="DM37" s="17">
        <v>3.1615774181257272E-3</v>
      </c>
      <c r="DN37" s="17">
        <v>3.1615774181257272E-3</v>
      </c>
      <c r="DO37" s="17">
        <v>3.1615774181257272E-3</v>
      </c>
      <c r="DP37" s="17">
        <v>3.1615774181257272E-3</v>
      </c>
      <c r="DQ37" s="17"/>
      <c r="DR37" s="17">
        <v>1.0527473572388146E-3</v>
      </c>
      <c r="DS37" s="17">
        <v>1.0527473572388146E-3</v>
      </c>
      <c r="DT37" s="17">
        <v>1.0527473572388146E-3</v>
      </c>
      <c r="DU37" s="17">
        <v>1.0527473572388146E-3</v>
      </c>
      <c r="DV37" s="17"/>
      <c r="DW37" s="17">
        <v>1.0577874811235066E-2</v>
      </c>
      <c r="DX37" s="17">
        <v>1.0577874811235066E-2</v>
      </c>
      <c r="DY37" s="17">
        <v>1.0577874811235066E-2</v>
      </c>
      <c r="DZ37" s="17">
        <v>1.0577874811235066E-2</v>
      </c>
      <c r="EA37" s="17"/>
      <c r="EB37" s="17">
        <v>1.0046297102513257E-2</v>
      </c>
      <c r="EC37" s="17">
        <v>1.0046297102513257E-2</v>
      </c>
      <c r="ED37" s="17">
        <v>1.0046297102513257E-2</v>
      </c>
      <c r="EE37" s="17">
        <v>1.0046297102513257E-2</v>
      </c>
      <c r="EF37" s="17"/>
      <c r="EG37" s="17">
        <v>9.5150045979113251E-3</v>
      </c>
      <c r="EH37" s="17">
        <v>9.5150045979113251E-3</v>
      </c>
      <c r="EI37" s="17">
        <v>9.5150045979113251E-3</v>
      </c>
      <c r="EJ37" s="17">
        <v>9.5150045979113251E-3</v>
      </c>
      <c r="EK37" s="17"/>
      <c r="EL37" s="17">
        <v>8.983996847523823E-3</v>
      </c>
      <c r="EM37" s="17">
        <v>8.983996847523823E-3</v>
      </c>
      <c r="EN37" s="17">
        <v>8.983996847523823E-3</v>
      </c>
      <c r="EO37" s="17">
        <v>8.983996847523823E-3</v>
      </c>
      <c r="EP37" s="17"/>
      <c r="EQ37" s="17">
        <v>8.4532734021673939E-3</v>
      </c>
      <c r="ER37" s="17">
        <v>8.4532734021673939E-3</v>
      </c>
      <c r="ES37" s="17">
        <v>8.4532734021673939E-3</v>
      </c>
      <c r="ET37" s="17">
        <v>8.4532734021673939E-3</v>
      </c>
      <c r="EU37" s="17"/>
      <c r="EV37" s="17">
        <v>7.9228338133803256E-3</v>
      </c>
      <c r="EW37" s="17">
        <v>7.9228338133803256E-3</v>
      </c>
      <c r="EX37" s="17">
        <v>7.9228338133803256E-3</v>
      </c>
      <c r="EY37" s="17">
        <v>7.9228338133803256E-3</v>
      </c>
      <c r="EZ37" s="17"/>
      <c r="FA37" s="17">
        <v>7.3926776334189981E-3</v>
      </c>
      <c r="FB37" s="17">
        <v>7.3926776334189981E-3</v>
      </c>
      <c r="FC37" s="17">
        <v>7.3926776334189981E-3</v>
      </c>
      <c r="FD37" s="17">
        <v>7.3926776334189981E-3</v>
      </c>
      <c r="FE37" s="17"/>
      <c r="FF37" s="17">
        <v>6.8628044152583279E-3</v>
      </c>
      <c r="FG37" s="17">
        <v>6.8628044152583279E-3</v>
      </c>
      <c r="FH37" s="17">
        <v>6.8628044152583279E-3</v>
      </c>
      <c r="FI37" s="17">
        <v>6.8628044152583279E-3</v>
      </c>
      <c r="FJ37" s="17"/>
      <c r="FK37" s="17">
        <v>6.3332137125875487E-3</v>
      </c>
      <c r="FL37" s="17">
        <v>6.3332137125875487E-3</v>
      </c>
      <c r="FM37" s="17">
        <v>6.3332137125875487E-3</v>
      </c>
      <c r="FN37" s="17">
        <v>6.3332137125875487E-3</v>
      </c>
      <c r="FO37" s="17"/>
      <c r="FP37" s="17">
        <v>5.2748780720393018E-3</v>
      </c>
      <c r="FQ37" s="17">
        <v>5.2748780720393018E-3</v>
      </c>
      <c r="FR37" s="17">
        <v>5.2748780720393018E-3</v>
      </c>
      <c r="FS37" s="17">
        <v>5.2748780720393018E-3</v>
      </c>
      <c r="FT37" s="17"/>
      <c r="FU37" s="17">
        <v>3.1615774181257272E-3</v>
      </c>
      <c r="FV37" s="17">
        <v>3.1615774181257272E-3</v>
      </c>
      <c r="FW37" s="17">
        <v>3.1615774181257272E-3</v>
      </c>
      <c r="FX37" s="17">
        <v>3.1615774181257272E-3</v>
      </c>
      <c r="FY37" s="17"/>
      <c r="FZ37" s="17">
        <v>1.0527473572388146E-3</v>
      </c>
      <c r="GA37" s="17">
        <v>1.0527473572388146E-3</v>
      </c>
      <c r="GB37" s="17">
        <v>1.0527473572388146E-3</v>
      </c>
      <c r="GC37" s="17">
        <v>1.0527473572388146E-3</v>
      </c>
      <c r="GD37" s="17"/>
      <c r="GE37" s="17">
        <v>1.0577874811235066E-2</v>
      </c>
      <c r="GF37" s="17">
        <v>1.0577874811235066E-2</v>
      </c>
      <c r="GG37" s="17">
        <v>1.0577874811235066E-2</v>
      </c>
      <c r="GH37" s="17">
        <v>1.0577874811235066E-2</v>
      </c>
      <c r="GI37" s="17"/>
      <c r="GJ37" s="17">
        <v>1.0046297102513257E-2</v>
      </c>
      <c r="GK37" s="17">
        <v>1.0046297102513257E-2</v>
      </c>
      <c r="GL37" s="17">
        <v>1.0046297102513257E-2</v>
      </c>
      <c r="GM37" s="17">
        <v>1.0046297102513257E-2</v>
      </c>
      <c r="GN37" s="17"/>
      <c r="GO37" s="17">
        <v>9.5150045979113251E-3</v>
      </c>
      <c r="GP37" s="17">
        <v>9.5150045979113251E-3</v>
      </c>
      <c r="GQ37" s="17">
        <v>9.5150045979113251E-3</v>
      </c>
      <c r="GR37" s="17">
        <v>9.5150045979113251E-3</v>
      </c>
      <c r="GS37" s="17"/>
      <c r="GT37" s="17">
        <v>8.983996847523823E-3</v>
      </c>
      <c r="GU37" s="17">
        <v>8.983996847523823E-3</v>
      </c>
      <c r="GV37" s="17">
        <v>8.983996847523823E-3</v>
      </c>
      <c r="GW37" s="17">
        <v>8.983996847523823E-3</v>
      </c>
      <c r="GX37" s="17"/>
      <c r="GY37" s="17">
        <v>8.4532734021673939E-3</v>
      </c>
      <c r="GZ37" s="17">
        <v>8.4532734021673939E-3</v>
      </c>
      <c r="HA37" s="17">
        <v>8.4532734021673939E-3</v>
      </c>
      <c r="HB37" s="17">
        <v>8.4532734021673939E-3</v>
      </c>
      <c r="HC37" s="17"/>
      <c r="HD37" s="17">
        <v>7.9228338133803256E-3</v>
      </c>
      <c r="HE37" s="17">
        <v>7.9228338133803256E-3</v>
      </c>
      <c r="HF37" s="17">
        <v>7.9228338133803256E-3</v>
      </c>
      <c r="HG37" s="17">
        <v>7.9228338133803256E-3</v>
      </c>
      <c r="HH37" s="17"/>
      <c r="HI37" s="17">
        <v>7.3926776334189981E-3</v>
      </c>
      <c r="HJ37" s="17">
        <v>7.3926776334189981E-3</v>
      </c>
      <c r="HK37" s="17">
        <v>7.3926776334189981E-3</v>
      </c>
      <c r="HL37" s="17">
        <v>7.3926776334189981E-3</v>
      </c>
      <c r="HM37" s="17"/>
      <c r="HN37" s="17">
        <v>6.8628044152583279E-3</v>
      </c>
      <c r="HO37" s="17">
        <v>6.8628044152583279E-3</v>
      </c>
      <c r="HP37" s="17">
        <v>6.8628044152583279E-3</v>
      </c>
      <c r="HQ37" s="17">
        <v>6.8628044152583279E-3</v>
      </c>
      <c r="HR37" s="17"/>
      <c r="HS37" s="17">
        <v>6.3332137125875487E-3</v>
      </c>
      <c r="HT37" s="17">
        <v>6.3332137125875487E-3</v>
      </c>
      <c r="HU37" s="17">
        <v>6.3332137125875487E-3</v>
      </c>
      <c r="HV37" s="17">
        <v>6.3332137125875487E-3</v>
      </c>
      <c r="HW37" s="17"/>
      <c r="HX37" s="17">
        <v>5.2748780720393018E-3</v>
      </c>
      <c r="HY37" s="17">
        <v>5.2748780720393018E-3</v>
      </c>
      <c r="HZ37" s="17">
        <v>5.2748780720393018E-3</v>
      </c>
      <c r="IA37" s="17">
        <v>5.2748780720393018E-3</v>
      </c>
      <c r="IB37" s="17"/>
      <c r="IC37" s="17">
        <v>3.1615774181257272E-3</v>
      </c>
      <c r="ID37" s="17">
        <v>3.1615774181257272E-3</v>
      </c>
      <c r="IE37" s="17">
        <v>3.1615774181257272E-3</v>
      </c>
      <c r="IF37" s="17">
        <v>3.1615774181257272E-3</v>
      </c>
      <c r="IG37" s="17"/>
      <c r="IH37" s="17">
        <v>1.0527473572388146E-3</v>
      </c>
      <c r="II37" s="17">
        <v>1.0527473572388146E-3</v>
      </c>
      <c r="IJ37" s="17">
        <v>1.0527473572388146E-3</v>
      </c>
      <c r="IK37" s="17">
        <v>1.0527473572388146E-3</v>
      </c>
      <c r="IL37" s="17"/>
      <c r="IM37" s="17">
        <v>1.0577874811235066E-2</v>
      </c>
      <c r="IN37" s="17">
        <v>1.0577874811235066E-2</v>
      </c>
      <c r="IO37" s="17">
        <v>1.0577874811235066E-2</v>
      </c>
      <c r="IP37" s="17">
        <v>1.0577874811235066E-2</v>
      </c>
      <c r="IQ37" s="17"/>
      <c r="IR37" s="17">
        <v>1.0046297102513257E-2</v>
      </c>
      <c r="IS37" s="17">
        <v>1.0046297102513257E-2</v>
      </c>
      <c r="IT37" s="17">
        <v>1.0046297102513257E-2</v>
      </c>
      <c r="IU37" s="17">
        <v>1.0046297102513257E-2</v>
      </c>
      <c r="IV37" s="17"/>
      <c r="IW37" s="17">
        <v>9.5150045979113251E-3</v>
      </c>
      <c r="IX37" s="17">
        <v>9.5150045979113251E-3</v>
      </c>
      <c r="IY37" s="17">
        <v>9.5150045979113251E-3</v>
      </c>
      <c r="IZ37" s="17">
        <v>9.5150045979113251E-3</v>
      </c>
      <c r="JA37" s="17"/>
      <c r="JB37" s="17">
        <v>8.983996847523823E-3</v>
      </c>
      <c r="JC37" s="17">
        <v>8.983996847523823E-3</v>
      </c>
      <c r="JD37" s="17">
        <v>8.983996847523823E-3</v>
      </c>
      <c r="JE37" s="17">
        <v>8.983996847523823E-3</v>
      </c>
      <c r="JF37" s="17"/>
      <c r="JG37" s="17">
        <v>8.4532734021673939E-3</v>
      </c>
      <c r="JH37" s="17">
        <v>8.4532734021673939E-3</v>
      </c>
      <c r="JI37" s="17">
        <v>8.4532734021673939E-3</v>
      </c>
      <c r="JJ37" s="17">
        <v>8.4532734021673939E-3</v>
      </c>
      <c r="JK37" s="17"/>
      <c r="JL37" s="17">
        <v>7.9228338133803256E-3</v>
      </c>
      <c r="JM37" s="17">
        <v>7.9228338133803256E-3</v>
      </c>
      <c r="JN37" s="17">
        <v>7.9228338133803256E-3</v>
      </c>
      <c r="JO37" s="17">
        <v>7.9228338133803256E-3</v>
      </c>
      <c r="JP37" s="17"/>
      <c r="JQ37" s="17">
        <v>7.3926776334189981E-3</v>
      </c>
      <c r="JR37" s="17">
        <v>7.3926776334189981E-3</v>
      </c>
      <c r="JS37" s="17">
        <v>7.3926776334189981E-3</v>
      </c>
      <c r="JT37" s="17">
        <v>7.3926776334189981E-3</v>
      </c>
      <c r="JU37" s="17"/>
      <c r="JV37" s="17">
        <v>6.8628044152583279E-3</v>
      </c>
      <c r="JW37" s="17">
        <v>6.8628044152583279E-3</v>
      </c>
      <c r="JX37" s="17">
        <v>6.8628044152583279E-3</v>
      </c>
      <c r="JY37" s="17">
        <v>6.8628044152583279E-3</v>
      </c>
      <c r="JZ37" s="17"/>
      <c r="KA37" s="17">
        <v>6.3332137125875487E-3</v>
      </c>
      <c r="KB37" s="17">
        <v>6.3332137125875487E-3</v>
      </c>
      <c r="KC37" s="17">
        <v>6.3332137125875487E-3</v>
      </c>
      <c r="KD37" s="17">
        <v>6.3332137125875487E-3</v>
      </c>
      <c r="KE37" s="17"/>
      <c r="KF37" s="17">
        <v>5.2748780720393018E-3</v>
      </c>
      <c r="KG37" s="17">
        <v>5.2748780720393018E-3</v>
      </c>
      <c r="KH37" s="17">
        <v>5.2748780720393018E-3</v>
      </c>
      <c r="KI37" s="17">
        <v>5.2748780720393018E-3</v>
      </c>
      <c r="KJ37" s="17"/>
      <c r="KK37" s="17">
        <v>3.1615774181257272E-3</v>
      </c>
      <c r="KL37" s="17">
        <v>3.1615774181257272E-3</v>
      </c>
      <c r="KM37" s="17">
        <v>3.1615774181257272E-3</v>
      </c>
      <c r="KN37" s="17">
        <v>3.1615774181257272E-3</v>
      </c>
      <c r="KO37" s="17"/>
      <c r="KP37" s="17">
        <v>1.0527473572388146E-3</v>
      </c>
      <c r="KQ37" s="17">
        <v>1.0527473572388146E-3</v>
      </c>
      <c r="KR37" s="17">
        <v>1.0527473572388146E-3</v>
      </c>
      <c r="KS37" s="17">
        <v>1.0527473572388146E-3</v>
      </c>
      <c r="KT37" s="17"/>
      <c r="KU37" s="17">
        <v>1.0577874811235066E-2</v>
      </c>
      <c r="KV37" s="17">
        <v>1.0577874811235066E-2</v>
      </c>
      <c r="KW37" s="17">
        <v>1.0577874811235066E-2</v>
      </c>
      <c r="KX37" s="17">
        <v>1.0577874811235066E-2</v>
      </c>
      <c r="KY37" s="17"/>
      <c r="KZ37" s="17">
        <v>1.0046297102513257E-2</v>
      </c>
      <c r="LA37" s="17">
        <v>1.0046297102513257E-2</v>
      </c>
      <c r="LB37" s="17">
        <v>1.0046297102513257E-2</v>
      </c>
      <c r="LC37" s="17">
        <v>1.0046297102513257E-2</v>
      </c>
      <c r="LD37" s="17"/>
      <c r="LE37" s="17">
        <v>9.5150045979113251E-3</v>
      </c>
      <c r="LF37" s="17">
        <v>9.5150045979113251E-3</v>
      </c>
      <c r="LG37" s="17">
        <v>9.5150045979113251E-3</v>
      </c>
      <c r="LH37" s="17">
        <v>9.5150045979113251E-3</v>
      </c>
      <c r="LI37" s="17"/>
      <c r="LJ37" s="17">
        <v>8.983996847523823E-3</v>
      </c>
      <c r="LK37" s="17">
        <v>8.983996847523823E-3</v>
      </c>
      <c r="LL37" s="17">
        <v>8.983996847523823E-3</v>
      </c>
      <c r="LM37" s="17">
        <v>8.983996847523823E-3</v>
      </c>
      <c r="LN37" s="17"/>
      <c r="LO37" s="17">
        <v>8.4532734021673939E-3</v>
      </c>
      <c r="LP37" s="17">
        <v>8.4532734021673939E-3</v>
      </c>
      <c r="LQ37" s="17">
        <v>8.4532734021673939E-3</v>
      </c>
      <c r="LR37" s="17">
        <v>8.4532734021673939E-3</v>
      </c>
      <c r="LS37" s="17"/>
      <c r="LT37" s="17">
        <v>7.9228338133803256E-3</v>
      </c>
      <c r="LU37" s="17">
        <v>7.9228338133803256E-3</v>
      </c>
      <c r="LV37" s="17">
        <v>7.9228338133803256E-3</v>
      </c>
      <c r="LW37" s="17">
        <v>7.9228338133803256E-3</v>
      </c>
      <c r="LX37" s="17"/>
      <c r="LY37" s="17">
        <v>7.3926776334189981E-3</v>
      </c>
      <c r="LZ37" s="17">
        <v>7.3926776334189981E-3</v>
      </c>
      <c r="MA37" s="17">
        <v>7.3926776334189981E-3</v>
      </c>
      <c r="MB37" s="17">
        <v>7.3926776334189981E-3</v>
      </c>
      <c r="MC37" s="17"/>
      <c r="MD37" s="17">
        <v>6.8628044152583279E-3</v>
      </c>
      <c r="ME37" s="17">
        <v>6.8628044152583279E-3</v>
      </c>
      <c r="MF37" s="17">
        <v>6.8628044152583279E-3</v>
      </c>
      <c r="MG37" s="17">
        <v>6.8628044152583279E-3</v>
      </c>
      <c r="MH37" s="17"/>
      <c r="MI37" s="17">
        <v>6.3332137125875487E-3</v>
      </c>
      <c r="MJ37" s="17">
        <v>6.3332137125875487E-3</v>
      </c>
      <c r="MK37" s="17">
        <v>6.3332137125875487E-3</v>
      </c>
      <c r="ML37" s="17">
        <v>6.3332137125875487E-3</v>
      </c>
      <c r="MM37" s="17"/>
      <c r="MN37" s="17">
        <v>5.2748780720393018E-3</v>
      </c>
      <c r="MO37" s="17">
        <v>5.2748780720393018E-3</v>
      </c>
      <c r="MP37" s="17">
        <v>5.2748780720393018E-3</v>
      </c>
      <c r="MQ37" s="17">
        <v>5.2748780720393018E-3</v>
      </c>
      <c r="MR37" s="17"/>
      <c r="MS37" s="17">
        <v>3.1615774181257272E-3</v>
      </c>
      <c r="MT37" s="17">
        <v>3.1615774181257272E-3</v>
      </c>
      <c r="MU37" s="17">
        <v>3.1615774181257272E-3</v>
      </c>
      <c r="MV37" s="17">
        <v>3.1615774181257272E-3</v>
      </c>
      <c r="MW37" s="17"/>
      <c r="MX37" s="17">
        <v>1.0527473572388146E-3</v>
      </c>
      <c r="MY37" s="17">
        <v>1.0527473572388146E-3</v>
      </c>
      <c r="MZ37" s="17">
        <v>1.0527473572388146E-3</v>
      </c>
      <c r="NA37" s="17">
        <v>1.0527473572388146E-3</v>
      </c>
      <c r="NB37" s="17"/>
      <c r="NC37" s="17">
        <v>1.0577874811235066E-2</v>
      </c>
      <c r="ND37" s="17">
        <v>1.0577874811235066E-2</v>
      </c>
      <c r="NE37" s="17">
        <v>1.0577874811235066E-2</v>
      </c>
      <c r="NF37" s="17">
        <v>1.0577874811235066E-2</v>
      </c>
      <c r="NG37" s="17"/>
      <c r="NH37" s="17">
        <v>1.0046297102513257E-2</v>
      </c>
      <c r="NI37" s="17">
        <v>1.0046297102513257E-2</v>
      </c>
      <c r="NJ37" s="17">
        <v>1.0046297102513257E-2</v>
      </c>
      <c r="NK37" s="17">
        <v>1.0046297102513257E-2</v>
      </c>
      <c r="NL37" s="17"/>
      <c r="NM37" s="17">
        <v>9.5150045979113251E-3</v>
      </c>
      <c r="NN37" s="17">
        <v>9.5150045979113251E-3</v>
      </c>
      <c r="NO37" s="17">
        <v>9.5150045979113251E-3</v>
      </c>
      <c r="NP37" s="17">
        <v>9.5150045979113251E-3</v>
      </c>
      <c r="NQ37" s="17"/>
      <c r="NR37" s="17">
        <v>8.983996847523823E-3</v>
      </c>
      <c r="NS37" s="17">
        <v>8.983996847523823E-3</v>
      </c>
      <c r="NT37" s="17">
        <v>8.983996847523823E-3</v>
      </c>
      <c r="NU37" s="17">
        <v>8.983996847523823E-3</v>
      </c>
      <c r="NV37" s="17"/>
      <c r="NW37" s="17">
        <v>8.4532734021673939E-3</v>
      </c>
      <c r="NX37" s="17">
        <v>8.4532734021673939E-3</v>
      </c>
      <c r="NY37" s="17">
        <v>8.4532734021673939E-3</v>
      </c>
      <c r="NZ37" s="17">
        <v>8.4532734021673939E-3</v>
      </c>
      <c r="OA37" s="17"/>
      <c r="OB37" s="17">
        <v>7.9228338133803256E-3</v>
      </c>
      <c r="OC37" s="17">
        <v>7.9228338133803256E-3</v>
      </c>
      <c r="OD37" s="17">
        <v>7.9228338133803256E-3</v>
      </c>
      <c r="OE37" s="17">
        <v>7.9228338133803256E-3</v>
      </c>
      <c r="OF37" s="17"/>
      <c r="OG37" s="17">
        <v>7.3926776334189981E-3</v>
      </c>
      <c r="OH37" s="17">
        <v>7.3926776334189981E-3</v>
      </c>
      <c r="OI37" s="17">
        <v>7.3926776334189981E-3</v>
      </c>
      <c r="OJ37" s="17">
        <v>7.3926776334189981E-3</v>
      </c>
      <c r="OK37" s="17"/>
      <c r="OL37" s="17">
        <v>6.8628044152583279E-3</v>
      </c>
      <c r="OM37" s="17">
        <v>6.8628044152583279E-3</v>
      </c>
      <c r="ON37" s="17">
        <v>6.8628044152583279E-3</v>
      </c>
      <c r="OO37" s="17">
        <v>6.8628044152583279E-3</v>
      </c>
      <c r="OP37" s="17"/>
      <c r="OQ37" s="17">
        <v>6.3332137125875487E-3</v>
      </c>
      <c r="OR37" s="17">
        <v>6.3332137125875487E-3</v>
      </c>
      <c r="OS37" s="17">
        <v>6.3332137125875487E-3</v>
      </c>
      <c r="OT37" s="17">
        <v>6.3332137125875487E-3</v>
      </c>
      <c r="OU37" s="17"/>
      <c r="OV37" s="17">
        <v>5.2748780720393018E-3</v>
      </c>
      <c r="OW37" s="17">
        <v>5.2748780720393018E-3</v>
      </c>
      <c r="OX37" s="17">
        <v>5.2748780720393018E-3</v>
      </c>
      <c r="OY37" s="17">
        <v>5.2748780720393018E-3</v>
      </c>
      <c r="OZ37" s="17"/>
      <c r="PA37" s="17">
        <v>3.1615774181257272E-3</v>
      </c>
      <c r="PB37" s="17">
        <v>3.1615774181257272E-3</v>
      </c>
      <c r="PC37" s="17">
        <v>3.1615774181257272E-3</v>
      </c>
      <c r="PD37" s="17">
        <v>3.1615774181257272E-3</v>
      </c>
      <c r="PE37" s="17"/>
      <c r="PF37" s="17">
        <v>1.0527473572388146E-3</v>
      </c>
      <c r="PG37" s="17">
        <v>1.0527473572388146E-3</v>
      </c>
      <c r="PH37" s="17">
        <v>1.0527473572388146E-3</v>
      </c>
      <c r="PI37" s="17">
        <v>1.0527473572388146E-3</v>
      </c>
      <c r="PJ37" s="17"/>
      <c r="PK37" s="17">
        <v>1.0577874811235066E-2</v>
      </c>
      <c r="PL37" s="17">
        <v>1.0577874811235066E-2</v>
      </c>
      <c r="PM37" s="17">
        <v>1.0577874811235066E-2</v>
      </c>
      <c r="PN37" s="17">
        <v>1.0577874811235066E-2</v>
      </c>
      <c r="PO37" s="17"/>
      <c r="PP37" s="17">
        <v>1.0046297102513257E-2</v>
      </c>
      <c r="PQ37" s="17">
        <v>1.0046297102513257E-2</v>
      </c>
      <c r="PR37" s="17">
        <v>1.0046297102513257E-2</v>
      </c>
      <c r="PS37" s="17">
        <v>1.0046297102513257E-2</v>
      </c>
      <c r="PT37" s="17"/>
      <c r="PU37" s="17">
        <v>9.5150045979113251E-3</v>
      </c>
      <c r="PV37" s="17">
        <v>9.5150045979113251E-3</v>
      </c>
      <c r="PW37" s="17">
        <v>9.5150045979113251E-3</v>
      </c>
      <c r="PX37" s="17">
        <v>9.5150045979113251E-3</v>
      </c>
      <c r="PY37" s="17"/>
      <c r="PZ37" s="17">
        <v>8.983996847523823E-3</v>
      </c>
      <c r="QA37" s="17">
        <v>8.983996847523823E-3</v>
      </c>
      <c r="QB37" s="17">
        <v>8.983996847523823E-3</v>
      </c>
      <c r="QC37" s="17">
        <v>8.983996847523823E-3</v>
      </c>
      <c r="QD37" s="17"/>
      <c r="QE37" s="17">
        <v>8.4532734021673939E-3</v>
      </c>
      <c r="QF37" s="17">
        <v>8.4532734021673939E-3</v>
      </c>
      <c r="QG37" s="17">
        <v>8.4532734021673939E-3</v>
      </c>
      <c r="QH37" s="17">
        <v>8.4532734021673939E-3</v>
      </c>
      <c r="QI37" s="17"/>
      <c r="QJ37" s="17">
        <v>7.9228338133803256E-3</v>
      </c>
      <c r="QK37" s="17">
        <v>7.9228338133803256E-3</v>
      </c>
      <c r="QL37" s="17">
        <v>7.9228338133803256E-3</v>
      </c>
      <c r="QM37" s="17">
        <v>7.9228338133803256E-3</v>
      </c>
      <c r="QN37" s="17"/>
      <c r="QO37" s="17">
        <v>7.3926776334189981E-3</v>
      </c>
      <c r="QP37" s="17">
        <v>7.3926776334189981E-3</v>
      </c>
      <c r="QQ37" s="17">
        <v>7.3926776334189981E-3</v>
      </c>
      <c r="QR37" s="17">
        <v>7.3926776334189981E-3</v>
      </c>
      <c r="QS37" s="17"/>
      <c r="QT37" s="17">
        <v>6.8628044152583279E-3</v>
      </c>
      <c r="QU37" s="17">
        <v>6.8628044152583279E-3</v>
      </c>
      <c r="QV37" s="17">
        <v>6.8628044152583279E-3</v>
      </c>
      <c r="QW37" s="17">
        <v>6.8628044152583279E-3</v>
      </c>
      <c r="QX37" s="17"/>
      <c r="QY37" s="17">
        <v>6.3332137125875487E-3</v>
      </c>
      <c r="QZ37" s="17">
        <v>6.3332137125875487E-3</v>
      </c>
      <c r="RA37" s="17">
        <v>6.3332137125875487E-3</v>
      </c>
      <c r="RB37" s="17">
        <v>6.3332137125875487E-3</v>
      </c>
      <c r="RC37" s="17"/>
      <c r="RD37" s="17">
        <v>5.2748780720393018E-3</v>
      </c>
      <c r="RE37" s="17">
        <v>5.2748780720393018E-3</v>
      </c>
      <c r="RF37" s="17">
        <v>5.2748780720393018E-3</v>
      </c>
      <c r="RG37" s="17">
        <v>5.2748780720393018E-3</v>
      </c>
      <c r="RH37" s="17"/>
      <c r="RI37" s="17">
        <v>3.1615774181257272E-3</v>
      </c>
      <c r="RJ37" s="17">
        <v>3.1615774181257272E-3</v>
      </c>
      <c r="RK37" s="17">
        <v>3.1615774181257272E-3</v>
      </c>
      <c r="RL37" s="17">
        <v>3.1615774181257272E-3</v>
      </c>
      <c r="RM37" s="17"/>
      <c r="RN37" s="17">
        <v>1.0527473572388146E-3</v>
      </c>
      <c r="RO37" s="17">
        <v>1.0527473572388146E-3</v>
      </c>
      <c r="RP37" s="17">
        <v>1.0527473572388146E-3</v>
      </c>
      <c r="RQ37" s="17">
        <v>1.0527473572388146E-3</v>
      </c>
      <c r="RR37" s="17"/>
      <c r="RS37" s="17">
        <v>1.0577874811235066E-2</v>
      </c>
      <c r="RT37" s="17">
        <v>1.0577874811235066E-2</v>
      </c>
      <c r="RU37" s="17">
        <v>1.0577874811235066E-2</v>
      </c>
      <c r="RV37" s="17">
        <v>1.0577874811235066E-2</v>
      </c>
      <c r="RW37" s="17"/>
      <c r="RX37" s="17">
        <v>1.0046297102513257E-2</v>
      </c>
      <c r="RY37" s="17">
        <v>1.0046297102513257E-2</v>
      </c>
      <c r="RZ37" s="17">
        <v>1.0046297102513257E-2</v>
      </c>
      <c r="SA37" s="17">
        <v>1.0046297102513257E-2</v>
      </c>
      <c r="SB37" s="17"/>
      <c r="SC37" s="17">
        <v>9.5150045979113251E-3</v>
      </c>
      <c r="SD37" s="17">
        <v>9.5150045979113251E-3</v>
      </c>
      <c r="SE37" s="17">
        <v>9.5150045979113251E-3</v>
      </c>
      <c r="SF37" s="17">
        <v>9.5150045979113251E-3</v>
      </c>
      <c r="SG37" s="17"/>
      <c r="SH37" s="17">
        <v>8.983996847523823E-3</v>
      </c>
      <c r="SI37" s="17">
        <v>8.983996847523823E-3</v>
      </c>
      <c r="SJ37" s="17">
        <v>8.983996847523823E-3</v>
      </c>
      <c r="SK37" s="17">
        <v>8.983996847523823E-3</v>
      </c>
      <c r="SL37" s="17"/>
      <c r="SM37" s="17">
        <v>8.4532734021673939E-3</v>
      </c>
      <c r="SN37" s="17">
        <v>8.4532734021673939E-3</v>
      </c>
      <c r="SO37" s="17">
        <v>8.4532734021673939E-3</v>
      </c>
      <c r="SP37" s="17">
        <v>8.4532734021673939E-3</v>
      </c>
      <c r="SQ37" s="17"/>
      <c r="SR37" s="17">
        <v>7.9228338133803256E-3</v>
      </c>
      <c r="SS37" s="17">
        <v>7.9228338133803256E-3</v>
      </c>
      <c r="ST37" s="17">
        <v>7.9228338133803256E-3</v>
      </c>
      <c r="SU37" s="17">
        <v>7.9228338133803256E-3</v>
      </c>
      <c r="SV37" s="17"/>
      <c r="SW37" s="17">
        <v>7.3926776334189981E-3</v>
      </c>
      <c r="SX37" s="17">
        <v>7.3926776334189981E-3</v>
      </c>
      <c r="SY37" s="17">
        <v>7.3926776334189981E-3</v>
      </c>
      <c r="SZ37" s="17">
        <v>7.3926776334189981E-3</v>
      </c>
      <c r="TA37" s="17"/>
      <c r="TB37" s="17">
        <v>6.8628044152583279E-3</v>
      </c>
      <c r="TC37" s="17">
        <v>6.8628044152583279E-3</v>
      </c>
      <c r="TD37" s="17">
        <v>6.8628044152583279E-3</v>
      </c>
      <c r="TE37" s="17">
        <v>6.8628044152583279E-3</v>
      </c>
      <c r="TF37" s="17"/>
      <c r="TG37" s="17">
        <v>6.3332137125875487E-3</v>
      </c>
      <c r="TH37" s="17">
        <v>6.3332137125875487E-3</v>
      </c>
      <c r="TI37" s="17">
        <v>6.3332137125875487E-3</v>
      </c>
      <c r="TJ37" s="17">
        <v>6.3332137125875487E-3</v>
      </c>
      <c r="TK37" s="17"/>
      <c r="TL37" s="17">
        <v>5.2748780720393018E-3</v>
      </c>
      <c r="TM37" s="17">
        <v>5.2748780720393018E-3</v>
      </c>
      <c r="TN37" s="17">
        <v>5.2748780720393018E-3</v>
      </c>
      <c r="TO37" s="17">
        <v>5.2748780720393018E-3</v>
      </c>
      <c r="TP37" s="17"/>
      <c r="TQ37" s="17">
        <v>3.1615774181257272E-3</v>
      </c>
      <c r="TR37" s="17">
        <v>3.1615774181257272E-3</v>
      </c>
      <c r="TS37" s="17">
        <v>3.1615774181257272E-3</v>
      </c>
      <c r="TT37" s="17">
        <v>3.1615774181257272E-3</v>
      </c>
      <c r="TU37" s="17"/>
      <c r="TV37" s="17">
        <v>1.0527473572388146E-3</v>
      </c>
      <c r="TW37" s="17">
        <v>1.0527473572388146E-3</v>
      </c>
      <c r="TX37" s="17">
        <v>1.0527473572388146E-3</v>
      </c>
      <c r="TY37" s="17">
        <v>1.0527473572388146E-3</v>
      </c>
      <c r="TZ37" s="17"/>
      <c r="UA37" s="17">
        <v>1.0577874811235066E-2</v>
      </c>
      <c r="UB37" s="17">
        <v>1.0577874811235066E-2</v>
      </c>
      <c r="UC37" s="17">
        <v>1.0577874811235066E-2</v>
      </c>
      <c r="UD37" s="17">
        <v>1.0577874811235066E-2</v>
      </c>
      <c r="UE37" s="17"/>
      <c r="UF37" s="17">
        <v>1.0046297102513257E-2</v>
      </c>
      <c r="UG37" s="17">
        <v>1.0046297102513257E-2</v>
      </c>
      <c r="UH37" s="17">
        <v>1.0046297102513257E-2</v>
      </c>
      <c r="UI37" s="17">
        <v>1.0046297102513257E-2</v>
      </c>
      <c r="UJ37" s="17"/>
      <c r="UK37" s="17">
        <v>9.5150045979113251E-3</v>
      </c>
      <c r="UL37" s="17">
        <v>9.5150045979113251E-3</v>
      </c>
      <c r="UM37" s="17">
        <v>9.5150045979113251E-3</v>
      </c>
      <c r="UN37" s="17">
        <v>9.5150045979113251E-3</v>
      </c>
      <c r="UO37" s="17"/>
      <c r="UP37" s="17">
        <v>8.983996847523823E-3</v>
      </c>
      <c r="UQ37" s="17">
        <v>8.983996847523823E-3</v>
      </c>
      <c r="UR37" s="17">
        <v>8.983996847523823E-3</v>
      </c>
      <c r="US37" s="17">
        <v>8.983996847523823E-3</v>
      </c>
      <c r="UT37" s="17"/>
      <c r="UU37" s="17">
        <v>8.4532734021673939E-3</v>
      </c>
      <c r="UV37" s="17">
        <v>8.4532734021673939E-3</v>
      </c>
      <c r="UW37" s="17">
        <v>8.4532734021673939E-3</v>
      </c>
      <c r="UX37" s="17">
        <v>8.4532734021673939E-3</v>
      </c>
      <c r="UY37" s="17"/>
      <c r="UZ37" s="17">
        <v>7.9228338133803256E-3</v>
      </c>
      <c r="VA37" s="17">
        <v>7.9228338133803256E-3</v>
      </c>
      <c r="VB37" s="17">
        <v>7.9228338133803256E-3</v>
      </c>
      <c r="VC37" s="17">
        <v>7.9228338133803256E-3</v>
      </c>
      <c r="VD37" s="17"/>
      <c r="VE37" s="17">
        <v>7.3926776334189981E-3</v>
      </c>
      <c r="VF37" s="17">
        <v>7.3926776334189981E-3</v>
      </c>
      <c r="VG37" s="17">
        <v>7.3926776334189981E-3</v>
      </c>
      <c r="VH37" s="17">
        <v>7.3926776334189981E-3</v>
      </c>
      <c r="VI37" s="17"/>
      <c r="VJ37" s="17">
        <v>6.8628044152583279E-3</v>
      </c>
      <c r="VK37" s="17">
        <v>6.8628044152583279E-3</v>
      </c>
      <c r="VL37" s="17">
        <v>6.8628044152583279E-3</v>
      </c>
      <c r="VM37" s="17">
        <v>6.8628044152583279E-3</v>
      </c>
      <c r="VN37" s="17"/>
      <c r="VO37" s="17">
        <v>6.3332137125875487E-3</v>
      </c>
      <c r="VP37" s="17">
        <v>6.3332137125875487E-3</v>
      </c>
      <c r="VQ37" s="17">
        <v>6.3332137125875487E-3</v>
      </c>
      <c r="VR37" s="17">
        <v>6.3332137125875487E-3</v>
      </c>
      <c r="VS37" s="17"/>
      <c r="VT37" s="17">
        <v>5.2748780720393018E-3</v>
      </c>
      <c r="VU37" s="17">
        <v>5.2748780720393018E-3</v>
      </c>
      <c r="VV37" s="17">
        <v>5.2748780720393018E-3</v>
      </c>
      <c r="VW37" s="17">
        <v>5.2748780720393018E-3</v>
      </c>
      <c r="VX37" s="17"/>
      <c r="VY37" s="17">
        <v>3.1615774181257272E-3</v>
      </c>
      <c r="VZ37" s="17">
        <v>3.1615774181257272E-3</v>
      </c>
      <c r="WA37" s="17">
        <v>3.1615774181257272E-3</v>
      </c>
      <c r="WB37" s="17">
        <v>3.1615774181257272E-3</v>
      </c>
      <c r="WC37" s="17"/>
      <c r="WD37" s="17">
        <v>1.0527473572388146E-3</v>
      </c>
      <c r="WE37" s="17">
        <v>1.0527473572388146E-3</v>
      </c>
      <c r="WF37" s="17">
        <v>1.0527473572388146E-3</v>
      </c>
      <c r="WG37" s="17">
        <v>1.0527473572388146E-3</v>
      </c>
      <c r="WH37" s="17"/>
      <c r="WI37" s="17">
        <v>1.0577874811235066E-2</v>
      </c>
      <c r="WJ37" s="17">
        <v>1.0577874811235066E-2</v>
      </c>
      <c r="WK37" s="17">
        <v>1.0577874811235066E-2</v>
      </c>
      <c r="WL37" s="17">
        <v>1.0577874811235066E-2</v>
      </c>
      <c r="WM37" s="17"/>
      <c r="WN37" s="17">
        <v>1.0046297102513257E-2</v>
      </c>
      <c r="WO37" s="17">
        <v>1.0046297102513257E-2</v>
      </c>
      <c r="WP37" s="17">
        <v>1.0046297102513257E-2</v>
      </c>
      <c r="WQ37" s="17">
        <v>1.0046297102513257E-2</v>
      </c>
      <c r="WR37" s="17"/>
      <c r="WS37" s="17">
        <v>9.5150045979113251E-3</v>
      </c>
      <c r="WT37" s="17">
        <v>9.5150045979113251E-3</v>
      </c>
      <c r="WU37" s="17">
        <v>9.5150045979113251E-3</v>
      </c>
      <c r="WV37" s="17">
        <v>9.5150045979113251E-3</v>
      </c>
      <c r="WW37" s="17"/>
      <c r="WX37" s="17">
        <v>8.983996847523823E-3</v>
      </c>
      <c r="WY37" s="17">
        <v>8.983996847523823E-3</v>
      </c>
      <c r="WZ37" s="17">
        <v>8.983996847523823E-3</v>
      </c>
      <c r="XA37" s="17">
        <v>8.983996847523823E-3</v>
      </c>
      <c r="XB37" s="17"/>
      <c r="XC37" s="17">
        <v>8.4532734021673939E-3</v>
      </c>
      <c r="XD37" s="17">
        <v>8.4532734021673939E-3</v>
      </c>
      <c r="XE37" s="17">
        <v>8.4532734021673939E-3</v>
      </c>
      <c r="XF37" s="17">
        <v>8.4532734021673939E-3</v>
      </c>
      <c r="XG37" s="17"/>
      <c r="XH37" s="17">
        <v>7.9228338133803256E-3</v>
      </c>
      <c r="XI37" s="17">
        <v>7.9228338133803256E-3</v>
      </c>
      <c r="XJ37" s="17">
        <v>7.9228338133803256E-3</v>
      </c>
      <c r="XK37" s="17">
        <v>7.9228338133803256E-3</v>
      </c>
      <c r="XL37" s="17"/>
      <c r="XM37" s="17">
        <v>7.3926776334189981E-3</v>
      </c>
      <c r="XN37" s="17">
        <v>7.3926776334189981E-3</v>
      </c>
      <c r="XO37" s="17">
        <v>7.3926776334189981E-3</v>
      </c>
      <c r="XP37" s="17">
        <v>7.3926776334189981E-3</v>
      </c>
      <c r="XQ37" s="17"/>
      <c r="XR37" s="17">
        <v>6.8628044152583279E-3</v>
      </c>
      <c r="XS37" s="17">
        <v>6.8628044152583279E-3</v>
      </c>
      <c r="XT37" s="17">
        <v>6.8628044152583279E-3</v>
      </c>
      <c r="XU37" s="17">
        <v>6.8628044152583279E-3</v>
      </c>
      <c r="XV37" s="17"/>
      <c r="XW37" s="17">
        <v>6.3332137125875487E-3</v>
      </c>
      <c r="XX37" s="17">
        <v>6.3332137125875487E-3</v>
      </c>
      <c r="XY37" s="17">
        <v>6.3332137125875487E-3</v>
      </c>
      <c r="XZ37" s="17">
        <v>6.3332137125875487E-3</v>
      </c>
      <c r="YA37" s="17"/>
      <c r="YB37" s="17">
        <v>5.2748780720393018E-3</v>
      </c>
      <c r="YC37" s="17">
        <v>5.2748780720393018E-3</v>
      </c>
      <c r="YD37" s="17">
        <v>5.2748780720393018E-3</v>
      </c>
      <c r="YE37" s="17">
        <v>5.2748780720393018E-3</v>
      </c>
      <c r="YF37" s="17"/>
      <c r="YG37" s="17">
        <v>3.1615774181257272E-3</v>
      </c>
      <c r="YH37" s="17">
        <v>3.1615774181257272E-3</v>
      </c>
      <c r="YI37" s="17">
        <v>3.1615774181257272E-3</v>
      </c>
      <c r="YJ37" s="17">
        <v>3.1615774181257272E-3</v>
      </c>
      <c r="YK37" s="17"/>
      <c r="YL37" s="17">
        <v>1.0527473572388146E-3</v>
      </c>
      <c r="YM37" s="17">
        <v>1.0527473572388146E-3</v>
      </c>
      <c r="YN37" s="17">
        <v>1.0527473572388146E-3</v>
      </c>
      <c r="YO37" s="17">
        <v>1.0527473572388146E-3</v>
      </c>
      <c r="YP37" s="17"/>
      <c r="YQ37" s="17">
        <v>1.0577874811235066E-2</v>
      </c>
      <c r="YR37" s="17">
        <v>1.0577874811235066E-2</v>
      </c>
      <c r="YS37" s="17">
        <v>1.0577874811235066E-2</v>
      </c>
      <c r="YT37" s="17">
        <v>1.0577874811235066E-2</v>
      </c>
      <c r="YU37" s="17"/>
      <c r="YV37" s="17">
        <v>1.0046297102513257E-2</v>
      </c>
      <c r="YW37" s="17">
        <v>1.0046297102513257E-2</v>
      </c>
      <c r="YX37" s="17">
        <v>1.0046297102513257E-2</v>
      </c>
      <c r="YY37" s="17">
        <v>1.0046297102513257E-2</v>
      </c>
      <c r="YZ37" s="17"/>
      <c r="ZA37" s="17">
        <v>9.5150045979113251E-3</v>
      </c>
      <c r="ZB37" s="17">
        <v>9.5150045979113251E-3</v>
      </c>
      <c r="ZC37" s="17">
        <v>9.5150045979113251E-3</v>
      </c>
      <c r="ZD37" s="17">
        <v>9.5150045979113251E-3</v>
      </c>
      <c r="ZE37" s="17"/>
      <c r="ZF37" s="17">
        <v>8.983996847523823E-3</v>
      </c>
      <c r="ZG37" s="17">
        <v>8.983996847523823E-3</v>
      </c>
      <c r="ZH37" s="17">
        <v>8.983996847523823E-3</v>
      </c>
      <c r="ZI37" s="17">
        <v>8.983996847523823E-3</v>
      </c>
      <c r="ZJ37" s="17"/>
      <c r="ZK37" s="17">
        <v>8.4532734021673939E-3</v>
      </c>
      <c r="ZL37" s="17">
        <v>8.4532734021673939E-3</v>
      </c>
      <c r="ZM37" s="17">
        <v>8.4532734021673939E-3</v>
      </c>
      <c r="ZN37" s="17">
        <v>8.4532734021673939E-3</v>
      </c>
      <c r="ZO37" s="17"/>
      <c r="ZP37" s="17">
        <v>7.9228338133803256E-3</v>
      </c>
      <c r="ZQ37" s="17">
        <v>7.9228338133803256E-3</v>
      </c>
      <c r="ZR37" s="17">
        <v>7.9228338133803256E-3</v>
      </c>
      <c r="ZS37" s="17">
        <v>7.9228338133803256E-3</v>
      </c>
      <c r="ZT37" s="17"/>
      <c r="ZU37" s="17">
        <v>7.3926776334189981E-3</v>
      </c>
      <c r="ZV37" s="17">
        <v>7.3926776334189981E-3</v>
      </c>
      <c r="ZW37" s="17">
        <v>7.3926776334189981E-3</v>
      </c>
      <c r="ZX37" s="17">
        <v>7.3926776334189981E-3</v>
      </c>
      <c r="ZY37" s="17"/>
      <c r="ZZ37" s="17">
        <v>6.8628044152583279E-3</v>
      </c>
      <c r="AAA37" s="17">
        <v>6.8628044152583279E-3</v>
      </c>
      <c r="AAB37" s="17">
        <v>6.8628044152583279E-3</v>
      </c>
      <c r="AAC37" s="17">
        <v>6.8628044152583279E-3</v>
      </c>
      <c r="AAD37" s="17"/>
      <c r="AAE37" s="17">
        <v>6.3332137125875487E-3</v>
      </c>
      <c r="AAF37" s="17">
        <v>6.3332137125875487E-3</v>
      </c>
      <c r="AAG37" s="17">
        <v>6.3332137125875487E-3</v>
      </c>
      <c r="AAH37" s="17">
        <v>6.3332137125875487E-3</v>
      </c>
      <c r="AAI37" s="17"/>
      <c r="AAJ37" s="17">
        <v>5.2748780720393018E-3</v>
      </c>
      <c r="AAK37" s="17">
        <v>5.2748780720393018E-3</v>
      </c>
      <c r="AAL37" s="17">
        <v>5.2748780720393018E-3</v>
      </c>
      <c r="AAM37" s="17">
        <v>5.2748780720393018E-3</v>
      </c>
      <c r="AAN37" s="17"/>
      <c r="AAO37" s="17">
        <v>3.1615774181257272E-3</v>
      </c>
      <c r="AAP37" s="17">
        <v>3.1615774181257272E-3</v>
      </c>
      <c r="AAQ37" s="17">
        <v>3.1615774181257272E-3</v>
      </c>
      <c r="AAR37" s="17">
        <v>3.1615774181257272E-3</v>
      </c>
      <c r="AAS37" s="17"/>
      <c r="AAT37" s="17">
        <v>1.0527473572388146E-3</v>
      </c>
      <c r="AAU37" s="17">
        <v>1.0527473572388146E-3</v>
      </c>
      <c r="AAV37" s="17">
        <v>1.0527473572388146E-3</v>
      </c>
      <c r="AAW37" s="17">
        <v>1.0527473572388146E-3</v>
      </c>
      <c r="AAX37" s="17"/>
      <c r="AAY37" s="17">
        <v>1.0577874811235066E-2</v>
      </c>
      <c r="AAZ37" s="17">
        <v>1.0577874811235066E-2</v>
      </c>
      <c r="ABA37" s="17">
        <v>1.0577874811235066E-2</v>
      </c>
      <c r="ABB37" s="17">
        <v>1.0577874811235066E-2</v>
      </c>
      <c r="ABC37" s="17"/>
      <c r="ABD37" s="17">
        <v>1.0046297102513257E-2</v>
      </c>
      <c r="ABE37" s="17">
        <v>1.0046297102513257E-2</v>
      </c>
      <c r="ABF37" s="17">
        <v>1.0046297102513257E-2</v>
      </c>
      <c r="ABG37" s="17">
        <v>1.0046297102513257E-2</v>
      </c>
      <c r="ABH37" s="17"/>
      <c r="ABI37" s="17">
        <v>9.5150045979113251E-3</v>
      </c>
      <c r="ABJ37" s="17">
        <v>9.5150045979113251E-3</v>
      </c>
      <c r="ABK37" s="17">
        <v>9.5150045979113251E-3</v>
      </c>
      <c r="ABL37" s="17">
        <v>9.5150045979113251E-3</v>
      </c>
      <c r="ABM37" s="17"/>
      <c r="ABN37" s="17">
        <v>8.983996847523823E-3</v>
      </c>
      <c r="ABO37" s="17">
        <v>8.983996847523823E-3</v>
      </c>
      <c r="ABP37" s="17">
        <v>8.983996847523823E-3</v>
      </c>
      <c r="ABQ37" s="17">
        <v>8.983996847523823E-3</v>
      </c>
      <c r="ABR37" s="17"/>
      <c r="ABS37" s="17">
        <v>8.4532734021673939E-3</v>
      </c>
      <c r="ABT37" s="17">
        <v>8.4532734021673939E-3</v>
      </c>
      <c r="ABU37" s="17">
        <v>8.4532734021673939E-3</v>
      </c>
      <c r="ABV37" s="17">
        <v>8.4532734021673939E-3</v>
      </c>
      <c r="ABW37" s="17"/>
      <c r="ABX37" s="17">
        <v>7.9228338133803256E-3</v>
      </c>
      <c r="ABY37" s="17">
        <v>7.9228338133803256E-3</v>
      </c>
      <c r="ABZ37" s="17">
        <v>7.9228338133803256E-3</v>
      </c>
      <c r="ACA37" s="17">
        <v>7.9228338133803256E-3</v>
      </c>
      <c r="ACB37" s="17"/>
      <c r="ACC37" s="17">
        <v>7.3926776334189981E-3</v>
      </c>
      <c r="ACD37" s="17">
        <v>7.3926776334189981E-3</v>
      </c>
      <c r="ACE37" s="17">
        <v>7.3926776334189981E-3</v>
      </c>
      <c r="ACF37" s="17">
        <v>7.3926776334189981E-3</v>
      </c>
      <c r="ACG37" s="17"/>
      <c r="ACH37" s="17">
        <v>6.8628044152583279E-3</v>
      </c>
      <c r="ACI37" s="17">
        <v>6.8628044152583279E-3</v>
      </c>
      <c r="ACJ37" s="17">
        <v>6.8628044152583279E-3</v>
      </c>
      <c r="ACK37" s="17">
        <v>6.8628044152583279E-3</v>
      </c>
      <c r="ACL37" s="17"/>
      <c r="ACM37" s="17">
        <v>6.3332137125875487E-3</v>
      </c>
      <c r="ACN37" s="17">
        <v>6.3332137125875487E-3</v>
      </c>
      <c r="ACO37" s="17">
        <v>6.3332137125875487E-3</v>
      </c>
      <c r="ACP37" s="17">
        <v>6.3332137125875487E-3</v>
      </c>
      <c r="ACQ37" s="17"/>
      <c r="ACR37" s="17">
        <v>5.2748780720393018E-3</v>
      </c>
      <c r="ACS37" s="17">
        <v>5.2748780720393018E-3</v>
      </c>
      <c r="ACT37" s="17">
        <v>5.2748780720393018E-3</v>
      </c>
      <c r="ACU37" s="17">
        <v>5.2748780720393018E-3</v>
      </c>
      <c r="ACV37" s="17"/>
      <c r="ACW37" s="17">
        <v>3.1615774181257272E-3</v>
      </c>
      <c r="ACX37" s="17">
        <v>3.1615774181257272E-3</v>
      </c>
      <c r="ACY37" s="17">
        <v>3.1615774181257272E-3</v>
      </c>
      <c r="ACZ37" s="17">
        <v>3.1615774181257272E-3</v>
      </c>
      <c r="ADA37" s="17"/>
      <c r="ADB37" s="17">
        <v>1.0527473572388146E-3</v>
      </c>
      <c r="ADC37" s="17">
        <v>1.0527473572388146E-3</v>
      </c>
      <c r="ADD37" s="17">
        <v>1.0527473572388146E-3</v>
      </c>
      <c r="ADE37" s="17">
        <v>1.0527473572388146E-3</v>
      </c>
      <c r="ADF37" s="17"/>
      <c r="ADG37" s="17">
        <v>1.0577874811235066E-2</v>
      </c>
      <c r="ADH37" s="17">
        <v>1.0577874811235066E-2</v>
      </c>
      <c r="ADI37" s="17">
        <v>1.0577874811235066E-2</v>
      </c>
      <c r="ADJ37" s="17">
        <v>1.0577874811235066E-2</v>
      </c>
      <c r="ADK37" s="17"/>
      <c r="ADL37" s="17">
        <v>1.0046297102513257E-2</v>
      </c>
      <c r="ADM37" s="17">
        <v>1.0046297102513257E-2</v>
      </c>
      <c r="ADN37" s="17">
        <v>1.0046297102513257E-2</v>
      </c>
      <c r="ADO37" s="17">
        <v>1.0046297102513257E-2</v>
      </c>
      <c r="ADP37" s="17"/>
      <c r="ADQ37" s="17">
        <v>9.5150045979113251E-3</v>
      </c>
      <c r="ADR37" s="17">
        <v>9.5150045979113251E-3</v>
      </c>
      <c r="ADS37" s="17">
        <v>9.5150045979113251E-3</v>
      </c>
      <c r="ADT37" s="17">
        <v>9.5150045979113251E-3</v>
      </c>
      <c r="ADU37" s="17"/>
      <c r="ADV37" s="17">
        <v>8.983996847523823E-3</v>
      </c>
      <c r="ADW37" s="17">
        <v>8.983996847523823E-3</v>
      </c>
      <c r="ADX37" s="17">
        <v>8.983996847523823E-3</v>
      </c>
      <c r="ADY37" s="17">
        <v>8.983996847523823E-3</v>
      </c>
      <c r="ADZ37" s="17"/>
      <c r="AEA37" s="17">
        <v>8.4532734021673939E-3</v>
      </c>
      <c r="AEB37" s="17">
        <v>8.4532734021673939E-3</v>
      </c>
      <c r="AEC37" s="17">
        <v>8.4532734021673939E-3</v>
      </c>
      <c r="AED37" s="17">
        <v>8.4532734021673939E-3</v>
      </c>
      <c r="AEE37" s="17"/>
      <c r="AEF37" s="17">
        <v>7.9228338133803256E-3</v>
      </c>
      <c r="AEG37" s="17">
        <v>7.9228338133803256E-3</v>
      </c>
      <c r="AEH37" s="17">
        <v>7.9228338133803256E-3</v>
      </c>
      <c r="AEI37" s="17">
        <v>7.9228338133803256E-3</v>
      </c>
      <c r="AEJ37" s="17"/>
      <c r="AEK37" s="17">
        <v>7.3926776334189981E-3</v>
      </c>
      <c r="AEL37" s="17">
        <v>7.3926776334189981E-3</v>
      </c>
      <c r="AEM37" s="17">
        <v>7.3926776334189981E-3</v>
      </c>
      <c r="AEN37" s="17">
        <v>7.3926776334189981E-3</v>
      </c>
      <c r="AEO37" s="17"/>
      <c r="AEP37" s="17">
        <v>6.8628044152583279E-3</v>
      </c>
      <c r="AEQ37" s="17">
        <v>6.8628044152583279E-3</v>
      </c>
      <c r="AER37" s="17">
        <v>6.8628044152583279E-3</v>
      </c>
      <c r="AES37" s="17">
        <v>6.8628044152583279E-3</v>
      </c>
      <c r="AET37" s="17"/>
      <c r="AEU37" s="17">
        <v>6.3332137125875487E-3</v>
      </c>
      <c r="AEV37" s="17">
        <v>6.3332137125875487E-3</v>
      </c>
      <c r="AEW37" s="17">
        <v>6.3332137125875487E-3</v>
      </c>
      <c r="AEX37" s="17">
        <v>6.3332137125875487E-3</v>
      </c>
      <c r="AEY37" s="17"/>
      <c r="AEZ37" s="17">
        <v>5.2748780720393018E-3</v>
      </c>
      <c r="AFA37" s="17">
        <v>5.2748780720393018E-3</v>
      </c>
      <c r="AFB37" s="17">
        <v>5.2748780720393018E-3</v>
      </c>
      <c r="AFC37" s="17">
        <v>5.2748780720393018E-3</v>
      </c>
      <c r="AFD37" s="17"/>
      <c r="AFE37" s="17">
        <v>3.1615774181257272E-3</v>
      </c>
      <c r="AFF37" s="17">
        <v>3.1615774181257272E-3</v>
      </c>
      <c r="AFG37" s="17">
        <v>3.1615774181257272E-3</v>
      </c>
      <c r="AFH37" s="17">
        <v>3.1615774181257272E-3</v>
      </c>
      <c r="AFI37" s="17"/>
      <c r="AFJ37" s="17">
        <v>1.0527473572388146E-3</v>
      </c>
      <c r="AFK37" s="17">
        <v>1.0527473572388146E-3</v>
      </c>
      <c r="AFL37" s="17">
        <v>1.0527473572388146E-3</v>
      </c>
      <c r="AFM37" s="17">
        <v>1.0527473572388146E-3</v>
      </c>
    </row>
    <row r="38" spans="1:845">
      <c r="A38" s="22" t="s">
        <v>119</v>
      </c>
      <c r="C38" s="22">
        <f>SUM(C25:C30)-SUM(B25:B30)</f>
        <v>-3.2879971319806174</v>
      </c>
      <c r="D38" s="22">
        <f>SUM(D25:D30)-SUM(B25:B30)</f>
        <v>-9.0546269395986201E-2</v>
      </c>
      <c r="F38" s="22"/>
      <c r="G38" s="22">
        <f>SUM(G25:G30)-SUM(F25:F30)</f>
        <v>-3.2902943689728801</v>
      </c>
      <c r="H38" s="22">
        <f>SUM(H25:H30)-SUM(F25:F30)</f>
        <v>-7.9935583714785707E-2</v>
      </c>
      <c r="I38" s="22">
        <f>SUM(I25:I30)-SUM(F25:F30)</f>
        <v>-3.2150636714021061</v>
      </c>
      <c r="J38" s="22">
        <f>SUM(J25:J30)-SUM(F25:F30)</f>
        <v>-3.9990295577041479E-2</v>
      </c>
      <c r="K38" s="22"/>
      <c r="L38" s="22">
        <f>SUM(L25:L30)-SUM(K25:K30)</f>
        <v>-3.2848322633146552</v>
      </c>
      <c r="M38" s="22">
        <f>SUM(M25:M30)-SUM(K25:K30)</f>
        <v>-4.9414929116650796E-2</v>
      </c>
      <c r="N38" s="22">
        <f>SUM(N25:N30)-SUM(K25:K30)</f>
        <v>-3.2028709604254004</v>
      </c>
      <c r="O38" s="22">
        <f>SUM(O25:O30)-SUM(K25:K30)</f>
        <v>-4.1349791370763E-2</v>
      </c>
      <c r="P38" s="22"/>
      <c r="Q38" s="22">
        <f>SUM(Q25:Q30)-SUM(P25:P30)</f>
        <v>-3.2636039047778809</v>
      </c>
      <c r="R38" s="22">
        <f>SUM(R25:R30)-SUM(P25:P30)</f>
        <v>-4.8082905692865552E-2</v>
      </c>
      <c r="S38" s="22">
        <f>SUM(S25:S30)-SUM(P25:P30)</f>
        <v>-3.1668310327596174</v>
      </c>
      <c r="T38" s="22">
        <f>SUM(T25:T30)-SUM(P25:P30)</f>
        <v>-4.144718121438018E-2</v>
      </c>
      <c r="U38" s="22"/>
      <c r="V38" s="22">
        <f>SUM(V25:V30)-SUM(U25:U30)</f>
        <v>-3.2112706097460091</v>
      </c>
      <c r="W38" s="22">
        <f>SUM(W25:W30)-SUM(U25:U30)</f>
        <v>-4.7280732294865402E-2</v>
      </c>
      <c r="X38" s="22">
        <f>SUM(X25:X30)-SUM(U25:U30)</f>
        <v>-3.1185176719589549</v>
      </c>
      <c r="Y38" s="22">
        <f>SUM(Y25:Y30)-SUM(U25:U30)</f>
        <v>-6.275802817626186E-2</v>
      </c>
      <c r="Z38" s="22"/>
      <c r="AA38" s="22">
        <f>SUM(AA25:AA30)-SUM(Z25:Z30)</f>
        <v>-3.1624749930343938</v>
      </c>
      <c r="AB38" s="22">
        <f>SUM(AB25:AB30)-SUM(Z25:Z30)</f>
        <v>-4.6493634850108378E-2</v>
      </c>
      <c r="AC38" s="22">
        <f>SUM(AC25:AC30)-SUM(Z25:Z30)</f>
        <v>-3.0584551105371816</v>
      </c>
      <c r="AD38" s="22">
        <f>SUM(AD25:AD30)-SUM(Z25:Z30)</f>
        <v>-3.8840844159096832E-2</v>
      </c>
      <c r="AE38" s="22"/>
      <c r="AF38" s="22">
        <f>SUM(AF25:AF30)-SUM(AE25:AE30)</f>
        <v>-3.0835296539629269</v>
      </c>
      <c r="AG38" s="22">
        <f>SUM(AG25:AG30)-SUM(AE25:AE30)</f>
        <v>-4.4958719509295975E-2</v>
      </c>
      <c r="AH38" s="22">
        <f>SUM(AH25:AH30)-SUM(AE25:AE30)</f>
        <v>-2.9848978837203219</v>
      </c>
      <c r="AI38" s="22">
        <f>SUM(AI25:AI30)-SUM(AE25:AE30)</f>
        <v>-4.0466451198327036E-2</v>
      </c>
      <c r="AJ38" s="22"/>
      <c r="AK38" s="22">
        <f>SUM(AK25:AK30)-SUM(AJ25:AJ30)</f>
        <v>-2.9464281520179725</v>
      </c>
      <c r="AL38" s="22">
        <f>SUM(AL25:AL30)-SUM(AJ25:AJ30)</f>
        <v>-4.2824669723898978E-2</v>
      </c>
      <c r="AM38" s="22">
        <f>SUM(AM25:AM30)-SUM(AJ25:AJ30)</f>
        <v>-2.8985098115108059</v>
      </c>
      <c r="AN38" s="22">
        <f>SUM(AN25:AN30)-SUM(AJ25:AJ30)</f>
        <v>-3.992944050472147E-2</v>
      </c>
      <c r="AO38" s="22"/>
      <c r="AP38" s="22">
        <f>SUM(AP25:AP30)-SUM(AO25:AO30)</f>
        <v>-2.7607610856175739</v>
      </c>
      <c r="AQ38" s="22">
        <f>SUM(AQ25:AQ30)-SUM(AO25:AO30)</f>
        <v>-3.9997259354549897E-2</v>
      </c>
      <c r="AR38" s="22">
        <f>SUM(AR25:AR30)-SUM(AO25:AO30)</f>
        <v>-2.7969221325164284</v>
      </c>
      <c r="AS38" s="22">
        <f>SUM(AS25:AS30)-SUM(AO25:AO30)</f>
        <v>-3.8734475734088392E-2</v>
      </c>
      <c r="AT38" s="22"/>
      <c r="AU38" s="22">
        <f>SUM(AU25:AU30)-SUM(AT25:AT30)</f>
        <v>-2.5752281330204028</v>
      </c>
      <c r="AV38" s="22">
        <f>SUM(AV25:AV30)-SUM(AT25:AT30)</f>
        <v>-3.7488957357737718E-2</v>
      </c>
      <c r="AW38" s="22">
        <f>SUM(AW25:AW30)-SUM(AT25:AT30)</f>
        <v>-2.6789424504010242</v>
      </c>
      <c r="AX38" s="22">
        <f>SUM(AX25:AX30)-SUM(AT25:AT30)</f>
        <v>-3.6744905726209254E-2</v>
      </c>
      <c r="AY38" s="22"/>
      <c r="AZ38" s="22">
        <f>SUM(AZ25:AZ30)-SUM(AY25:AY30)</f>
        <v>-2.2055842253881934</v>
      </c>
      <c r="BA38" s="22">
        <f>SUM(BA25:BA30)-SUM(AY25:AY30)</f>
        <v>-3.131985108915103E-2</v>
      </c>
      <c r="BB38" s="22">
        <f>SUM(BB25:BB30)-SUM(AY25:AY30)</f>
        <v>-2.310406538275771</v>
      </c>
      <c r="BC38" s="22">
        <f>SUM(BC25:BC30)-SUM(AY25:AY30)</f>
        <v>-3.1557044794340072E-2</v>
      </c>
      <c r="BD38" s="22"/>
      <c r="BE38" s="22">
        <f>SUM(BE25:BE30)-SUM(BD25:BD30)</f>
        <v>-1.4640785505349641</v>
      </c>
      <c r="BF38" s="22">
        <f>SUM(BF25:BF30)-SUM(BD25:BD30)</f>
        <v>-1.9863846742538271E-2</v>
      </c>
      <c r="BG38" s="22">
        <f>SUM(BG25:BG30)-SUM(BD25:BD30)</f>
        <v>-1.5681889841813756</v>
      </c>
      <c r="BH38" s="22">
        <f>SUM(BH25:BH30)-SUM(BD25:BD30)</f>
        <v>-2.0907425228188004E-2</v>
      </c>
      <c r="BI38" s="22"/>
      <c r="BJ38" s="22">
        <f>SUM(BJ25:BJ30)-SUM(BI25:BI30)</f>
        <v>-0.71552206512912164</v>
      </c>
      <c r="BK38" s="22">
        <f>SUM(BK25:BK30)-SUM(BI25:BI30)</f>
        <v>-8.8124826360171937E-3</v>
      </c>
      <c r="BL38" s="22">
        <f>SUM(BL25:BL30)-SUM(BI25:BI30)</f>
        <v>-0.82072560635842251</v>
      </c>
      <c r="BM38" s="22">
        <f>SUM(BM25:BM30)-SUM(BI25:BI30)</f>
        <v>-1.0034150777087802E-2</v>
      </c>
      <c r="BN38" s="22"/>
      <c r="BO38" s="22">
        <f>SUM(BO25:BO30)-SUM(BN25:BN30)</f>
        <v>-2.5459265164235489</v>
      </c>
      <c r="BP38" s="22">
        <f>SUM(BP25:BP30)-SUM(BN25:BN30)</f>
        <v>-3.8223228826154809E-2</v>
      </c>
      <c r="BQ38" s="22">
        <f>SUM(BQ25:BQ30)-SUM(BN25:BN30)</f>
        <v>-2.4270065010176296</v>
      </c>
      <c r="BR38" s="22">
        <f>SUM(BR25:BR30)-SUM(BN25:BN30)</f>
        <v>-3.0369000795104739E-2</v>
      </c>
      <c r="BS38" s="22"/>
      <c r="BT38" s="22">
        <f>SUM(BT25:BT30)-SUM(BS25:BS30)</f>
        <v>-2.5627629508233412</v>
      </c>
      <c r="BU38" s="22">
        <f>SUM(BU25:BU30)-SUM(BS25:BS30)</f>
        <v>-3.7942167735025123E-2</v>
      </c>
      <c r="BV38" s="22">
        <f>SUM(BV25:BV30)-SUM(BS25:BS30)</f>
        <v>-2.4272787816792061</v>
      </c>
      <c r="BW38" s="22">
        <f>SUM(BW25:BW30)-SUM(BS25:BS30)</f>
        <v>-3.1042168770753165E-2</v>
      </c>
      <c r="BX38" s="22"/>
      <c r="BY38" s="22">
        <f>SUM(BY25:BY30)-SUM(BX25:BX30)</f>
        <v>-2.5514522328060423</v>
      </c>
      <c r="BZ38" s="22">
        <f>SUM(BZ25:BZ30)-SUM(BX25:BX30)</f>
        <v>-3.7851024485888729E-2</v>
      </c>
      <c r="CA38" s="22">
        <f>SUM(CA25:CA30)-SUM(BX25:BX30)</f>
        <v>-2.4153589333627821</v>
      </c>
      <c r="CB38" s="22">
        <f>SUM(CB25:CB30)-SUM(BX25:BX30)</f>
        <v>-3.1219851889815686E-2</v>
      </c>
      <c r="CC38" s="22"/>
      <c r="CD38" s="22">
        <f>SUM(CD25:CD30)-SUM(CC25:CC30)</f>
        <v>-2.5302099664953914</v>
      </c>
      <c r="CE38" s="22">
        <f>SUM(CE25:CE30)-SUM(CC25:CC30)</f>
        <v>-0.11286169541648405</v>
      </c>
      <c r="CF38" s="22">
        <f>SUM(CF25:CF30)-SUM(CC25:CC30)</f>
        <v>-2.3989893639162574</v>
      </c>
      <c r="CG38" s="22">
        <f>SUM(CG25:CG30)-SUM(CC25:CC30)</f>
        <v>-3.3184805913307969E-2</v>
      </c>
      <c r="CH38" s="22"/>
      <c r="CI38" s="22">
        <f>SUM(CI25:CI30)-SUM(CH25:CH30)</f>
        <v>-2.4942044063160154</v>
      </c>
      <c r="CJ38" s="22">
        <f>SUM(CJ25:CJ30)-SUM(CH25:CH30)</f>
        <v>-3.6573839474257852E-2</v>
      </c>
      <c r="CK38" s="22">
        <f>SUM(CK25:CK30)-SUM(CH25:CH30)</f>
        <v>-2.3577179921942104</v>
      </c>
      <c r="CL38" s="22">
        <f>SUM(CL25:CL30)-SUM(CH25:CH30)</f>
        <v>-3.1156847594118631E-2</v>
      </c>
      <c r="CM38" s="22"/>
      <c r="CN38" s="22">
        <f>SUM(CN25:CN30)-SUM(CM25:CM30)</f>
        <v>-2.4485800223847036</v>
      </c>
      <c r="CO38" s="22">
        <f>SUM(CO25:CO30)-SUM(CM25:CM30)</f>
        <v>-3.5674988975074484E-2</v>
      </c>
      <c r="CP38" s="22">
        <f>SUM(CP25:CP30)-SUM(CM25:CM30)</f>
        <v>-2.3195875765728999</v>
      </c>
      <c r="CQ38" s="22">
        <f>SUM(CQ25:CQ30)-SUM(CM25:CM30)</f>
        <v>-3.0676918459960234E-2</v>
      </c>
      <c r="CR38" s="22"/>
      <c r="CS38" s="22">
        <f>SUM(CS25:CS30)-SUM(CR25:CR30)</f>
        <v>-2.3848489634111161</v>
      </c>
      <c r="CT38" s="22">
        <f>SUM(CT25:CT30)-SUM(CR25:CR30)</f>
        <v>-3.3694323327807751E-2</v>
      </c>
      <c r="CU38" s="22">
        <f>SUM(CU25:CU30)-SUM(CR25:CR30)</f>
        <v>-2.269920547458355</v>
      </c>
      <c r="CV38" s="22">
        <f>SUM(CV25:CV30)-SUM(CR25:CR30)</f>
        <v>-3.0265174669835915E-2</v>
      </c>
      <c r="CW38" s="22"/>
      <c r="CX38" s="22">
        <f>SUM(CX25:CX30)-SUM(CW25:CW30)</f>
        <v>-2.3091768847167202</v>
      </c>
      <c r="CY38" s="22">
        <f>SUM(CY25:CY30)-SUM(CW25:CW30)</f>
        <v>-1.5806746271110228E-2</v>
      </c>
      <c r="CZ38" s="22">
        <f>SUM(CZ25:CZ30)-SUM(CW25:CW30)</f>
        <v>-2.1865770034168008</v>
      </c>
      <c r="DA38" s="22">
        <f>SUM(DA25:DA30)-SUM(CW25:CW30)</f>
        <v>-2.4915938739383137E-2</v>
      </c>
      <c r="DB38" s="22"/>
      <c r="DC38" s="22">
        <f>SUM(DC25:DC30)-SUM(DB25:DB30)</f>
        <v>-2.224169010470689</v>
      </c>
      <c r="DD38" s="22">
        <f>SUM(DD25:DD30)-SUM(DB25:DB30)</f>
        <v>-3.2246924636567087E-2</v>
      </c>
      <c r="DE38" s="22">
        <f>SUM(DE25:DE30)-SUM(DB25:DB30)</f>
        <v>-2.1134333303075721</v>
      </c>
      <c r="DF38" s="22">
        <f>SUM(DF25:DF30)-SUM(DB25:DB30)</f>
        <v>-2.830209619736479E-2</v>
      </c>
      <c r="DG38" s="22"/>
      <c r="DH38" s="22">
        <f>SUM(DH25:DH30)-SUM(DG25:DG30)</f>
        <v>-1.9951489793845383</v>
      </c>
      <c r="DI38" s="22">
        <f>SUM(DI25:DI30)-SUM(DG25:DG30)</f>
        <v>-2.7872690646006504E-2</v>
      </c>
      <c r="DJ38" s="22">
        <f>SUM(DJ25:DJ30)-SUM(DG25:DG30)</f>
        <v>-1.9158067199137037</v>
      </c>
      <c r="DK38" s="22">
        <f>SUM(DK25:DK30)-SUM(DG25:DG30)</f>
        <v>-2.7321075583216725E-2</v>
      </c>
      <c r="DL38" s="22"/>
      <c r="DM38" s="22">
        <f>SUM(DM25:DM30)-SUM(DL25:DL30)</f>
        <v>-1.2548601152661831</v>
      </c>
      <c r="DN38" s="22">
        <f>SUM(DN25:DN30)-SUM(DL25:DL30)</f>
        <v>-1.8038396134556933E-2</v>
      </c>
      <c r="DO38" s="22">
        <f>SUM(DO25:DO30)-SUM(DL25:DL30)</f>
        <v>-1.253433119331774</v>
      </c>
      <c r="DP38" s="22">
        <f>SUM(DP25:DP30)-SUM(DL25:DL30)</f>
        <v>-1.6225349949934298E-2</v>
      </c>
      <c r="DQ38" s="22"/>
      <c r="DR38" s="22">
        <f>SUM(DR25:DR30)-SUM(DQ25:DQ30)</f>
        <v>-0.50186032483517806</v>
      </c>
      <c r="DS38" s="22">
        <f>SUM(DS25:DS30)-SUM(DQ25:DQ30)</f>
        <v>-2.741831095534053E-3</v>
      </c>
      <c r="DT38" s="22">
        <f>SUM(DT25:DT30)-SUM(DQ25:DQ30)</f>
        <v>-0.51201856539569235</v>
      </c>
      <c r="DU38" s="22">
        <f>SUM(DU25:DU30)-SUM(DQ25:DQ30)</f>
        <v>-9.6282286612421331E-3</v>
      </c>
      <c r="DV38" s="22"/>
      <c r="DW38" s="22">
        <f>SUM(DW25:DW30)-SUM(DV25:DV30)</f>
        <v>-3.4355817507527604</v>
      </c>
      <c r="DX38" s="22">
        <f>SUM(DX25:DX30)-SUM(DV25:DV30)</f>
        <v>-5.0787706887987838E-2</v>
      </c>
      <c r="DY38" s="22">
        <f>SUM(DY25:DY30)-SUM(DV25:DV30)</f>
        <v>-3.5744328626615669</v>
      </c>
      <c r="DZ38" s="22">
        <f>SUM(DZ25:DZ30)-SUM(DV25:DV30)</f>
        <v>-4.9590496877556234E-2</v>
      </c>
      <c r="EA38" s="22"/>
      <c r="EB38" s="22">
        <f>SUM(EB25:EB30)-SUM(EA25:EA30)</f>
        <v>-3.3913572294834182</v>
      </c>
      <c r="EC38" s="22">
        <f>SUM(EC25:EC30)-SUM(EA25:EA30)</f>
        <v>-4.9709634914592016E-2</v>
      </c>
      <c r="ED38" s="22">
        <f>SUM(ED25:ED30)-SUM(EA25:EA30)</f>
        <v>-3.4959719672403935</v>
      </c>
      <c r="EE38" s="22">
        <f>SUM(EE25:EE30)-SUM(EA25:EA30)</f>
        <v>-4.8409017570605783E-2</v>
      </c>
      <c r="EF38" s="22"/>
      <c r="EG38" s="22">
        <f>SUM(EG25:EG30)-SUM(EF25:EF30)</f>
        <v>-3.3133529247730564</v>
      </c>
      <c r="EH38" s="22">
        <f>SUM(EH25:EH30)-SUM(EF25:EF30)</f>
        <v>-4.2948840455167669E-2</v>
      </c>
      <c r="EI38" s="22">
        <f>SUM(EI25:EI30)-SUM(EF25:EF30)</f>
        <v>-3.389257520760026</v>
      </c>
      <c r="EJ38" s="22">
        <f>SUM(EJ25:EJ30)-SUM(EF25:EF30)</f>
        <v>-3.6629603098248253E-2</v>
      </c>
      <c r="EK38" s="22"/>
      <c r="EL38" s="22">
        <f>SUM(EL25:EL30)-SUM(EK25:EK30)</f>
        <v>-3.2150928465328832</v>
      </c>
      <c r="EM38" s="22">
        <f>SUM(EM25:EM30)-SUM(EK25:EK30)</f>
        <v>-4.6839177851552449E-2</v>
      </c>
      <c r="EN38" s="22">
        <f>SUM(EN25:EN30)-SUM(EK25:EK30)</f>
        <v>-3.2996762559044157</v>
      </c>
      <c r="EO38" s="22">
        <f>SUM(EO25:EO30)-SUM(EK25:EK30)</f>
        <v>-4.5792874432436292E-2</v>
      </c>
      <c r="EP38" s="22"/>
      <c r="EQ38" s="22">
        <f>SUM(EQ25:EQ30)-SUM(EP25:EP30)</f>
        <v>-3.1241019340556591</v>
      </c>
      <c r="ER38" s="22">
        <f>SUM(ER25:ER30)-SUM(EP25:EP30)</f>
        <v>-4.5359653792431232E-2</v>
      </c>
      <c r="ES38" s="22">
        <f>SUM(ES25:ES30)-SUM(EP25:EP30)</f>
        <v>-3.1832228376790965</v>
      </c>
      <c r="ET38" s="22">
        <f>SUM(ET25:ET30)-SUM(EP25:EP30)</f>
        <v>-4.3910846129392667E-2</v>
      </c>
      <c r="EU38" s="22"/>
      <c r="EV38" s="22">
        <f>SUM(EV25:EV30)-SUM(EU25:EU30)</f>
        <v>-3.010619343877309</v>
      </c>
      <c r="EW38" s="22">
        <f>SUM(EW25:EW30)-SUM(EU25:EU30)</f>
        <v>-4.4498422326086029E-2</v>
      </c>
      <c r="EX38" s="22">
        <f>SUM(EX25:EX30)-SUM(EU25:EU30)</f>
        <v>-3.0615992131836833</v>
      </c>
      <c r="EY38" s="22">
        <f>SUM(EY25:EY30)-SUM(EU25:EU30)</f>
        <v>-4.1499669847894438E-2</v>
      </c>
      <c r="EZ38" s="22"/>
      <c r="FA38" s="22">
        <f>SUM(FA25:FA30)-SUM(EZ25:EZ30)</f>
        <v>-2.8989883191224237</v>
      </c>
      <c r="FB38" s="22">
        <f>SUM(FB25:FB30)-SUM(EZ25:EZ30)</f>
        <v>-3.8566367052482065E-2</v>
      </c>
      <c r="FC38" s="22">
        <f>SUM(FC25:FC30)-SUM(EZ25:EZ30)</f>
        <v>-2.9357879109626879</v>
      </c>
      <c r="FD38" s="22">
        <f>SUM(FD25:FD30)-SUM(EZ25:EZ30)</f>
        <v>-3.8675617200226498E-2</v>
      </c>
      <c r="FE38" s="22"/>
      <c r="FF38" s="22">
        <f>SUM(FF25:FF30)-SUM(FE25:FE30)</f>
        <v>-2.7775700472079023</v>
      </c>
      <c r="FG38" s="22">
        <f>SUM(FG25:FG30)-SUM(FE25:FE30)</f>
        <v>-3.9479245876947289E-2</v>
      </c>
      <c r="FH38" s="22">
        <f>SUM(FH25:FH30)-SUM(FE25:FE30)</f>
        <v>-2.8037380160773751</v>
      </c>
      <c r="FI38" s="22">
        <f>SUM(FI25:FI30)-SUM(FE25:FE30)</f>
        <v>-3.8581682293539643E-2</v>
      </c>
      <c r="FJ38" s="22"/>
      <c r="FK38" s="22">
        <f>SUM(FK25:FK30)-SUM(FJ25:FJ30)</f>
        <v>-2.6464831831048343</v>
      </c>
      <c r="FL38" s="22">
        <f>SUM(FL25:FL30)-SUM(FJ25:FJ30)</f>
        <v>-3.7372665501919755E-2</v>
      </c>
      <c r="FM38" s="22">
        <f>SUM(FM25:FM30)-SUM(FJ25:FJ30)</f>
        <v>-2.6667650267046668</v>
      </c>
      <c r="FN38" s="22">
        <f>SUM(FN25:FN30)-SUM(FJ25:FJ30)</f>
        <v>-3.6680646001883588E-2</v>
      </c>
      <c r="FO38" s="22"/>
      <c r="FP38" s="22">
        <f>SUM(FP25:FP30)-SUM(FO25:FO30)</f>
        <v>-2.3628866884175466</v>
      </c>
      <c r="FQ38" s="22">
        <f>SUM(FQ25:FQ30)-SUM(FO25:FO30)</f>
        <v>-3.3044481704152417E-2</v>
      </c>
      <c r="FR38" s="22">
        <f>SUM(FR25:FR30)-SUM(FO25:FO30)</f>
        <v>-2.3655542140129739</v>
      </c>
      <c r="FS38" s="22">
        <f>SUM(FS25:FS30)-SUM(FO25:FO30)</f>
        <v>-3.2319299733472917E-2</v>
      </c>
      <c r="FT38" s="22"/>
      <c r="FU38" s="22">
        <f>SUM(FU25:FU30)-SUM(FT25:FT30)</f>
        <v>-1.7461937669780525</v>
      </c>
      <c r="FV38" s="22">
        <f>SUM(FV25:FV30)-SUM(FT25:FT30)</f>
        <v>-2.1611107286261699E-2</v>
      </c>
      <c r="FW38" s="22">
        <f>SUM(FW25:FW30)-SUM(FT25:FT30)</f>
        <v>-1.7039408998648184</v>
      </c>
      <c r="FX38" s="22">
        <f>SUM(FX25:FX30)-SUM(FT25:FT30)</f>
        <v>-2.5249161168062528E-2</v>
      </c>
      <c r="FY38" s="22"/>
      <c r="FZ38" s="22">
        <f>SUM(FZ25:FZ30)-SUM(FY25:FY30)</f>
        <v>-1.0517378005503701</v>
      </c>
      <c r="GA38" s="22">
        <f>SUM(GA25:GA30)-SUM(FY25:FY30)</f>
        <v>-1.041965402311007E-2</v>
      </c>
      <c r="GB38" s="22">
        <f>SUM(GB25:GB30)-SUM(FY25:FY30)</f>
        <v>-0.97332796614959705</v>
      </c>
      <c r="GC38" s="22">
        <f>SUM(GC25:GC30)-SUM(FY25:FY30)</f>
        <v>-1.5006037053638011E-2</v>
      </c>
      <c r="GD38" s="22"/>
      <c r="GE38" s="22">
        <f>SUM(GE25:GE30)-SUM(GD25:GD30)</f>
        <v>-3.2924558237214683</v>
      </c>
      <c r="GF38" s="22">
        <f>SUM(GF25:GF30)-SUM(GD25:GD30)</f>
        <v>-4.8635942194437121E-2</v>
      </c>
      <c r="GG38" s="22">
        <f>SUM(GG25:GG30)-SUM(GD25:GD30)</f>
        <v>-3.333425744449471</v>
      </c>
      <c r="GH38" s="22">
        <f>SUM(GH25:GH30)-SUM(GD25:GD30)</f>
        <v>-4.7552325557830954E-2</v>
      </c>
      <c r="GI38" s="22"/>
      <c r="GJ38" s="22">
        <f>SUM(GJ25:GJ30)-SUM(GI25:GI30)</f>
        <v>-3.2032953214989561</v>
      </c>
      <c r="GK38" s="22">
        <f>SUM(GK25:GK30)-SUM(GI25:GI30)</f>
        <v>-4.6986419875139518E-2</v>
      </c>
      <c r="GL38" s="22">
        <f>SUM(GL25:GL30)-SUM(GI25:GI30)</f>
        <v>-3.2227791741839411</v>
      </c>
      <c r="GM38" s="22">
        <f>SUM(GM25:GM30)-SUM(GI25:GI30)</f>
        <v>-4.6053696534102073E-2</v>
      </c>
      <c r="GN38" s="22"/>
      <c r="GO38" s="22">
        <f>SUM(GO25:GO30)-SUM(GN25:GN30)</f>
        <v>-3.0901115020234613</v>
      </c>
      <c r="GP38" s="22">
        <f>SUM(GP25:GP30)-SUM(GN25:GN30)</f>
        <v>-4.513103093641746E-2</v>
      </c>
      <c r="GQ38" s="22">
        <f>SUM(GQ25:GQ30)-SUM(GN25:GN30)</f>
        <v>-3.1219756708295705</v>
      </c>
      <c r="GR38" s="22">
        <f>SUM(GR25:GR30)-SUM(GN25:GN30)</f>
        <v>-4.4684032949348307E-2</v>
      </c>
      <c r="GS38" s="22"/>
      <c r="GT38" s="22">
        <f>SUM(GT25:GT30)-SUM(GS25:GS30)</f>
        <v>-2.9724331508986666</v>
      </c>
      <c r="GU38" s="22">
        <f>SUM(GU25:GU30)-SUM(GS25:GS30)</f>
        <v>-4.3726708529305824E-2</v>
      </c>
      <c r="GV38" s="22">
        <f>SUM(GV25:GV30)-SUM(GS25:GS30)</f>
        <v>-2.9984774556900788</v>
      </c>
      <c r="GW38" s="22">
        <f>SUM(GW25:GW30)-SUM(GS25:GS30)</f>
        <v>-4.2349579195516185E-2</v>
      </c>
      <c r="GX38" s="22"/>
      <c r="GY38" s="22">
        <f>SUM(GY25:GY30)-SUM(GX25:GX30)</f>
        <v>-2.8483222590300556</v>
      </c>
      <c r="GZ38" s="22">
        <f>SUM(GZ25:GZ30)-SUM(GX25:GX30)</f>
        <v>-4.1562924600839324E-2</v>
      </c>
      <c r="HA38" s="22">
        <f>SUM(HA25:HA30)-SUM(GX25:GX30)</f>
        <v>-2.8704700104643734</v>
      </c>
      <c r="HB38" s="22">
        <f>SUM(HB25:HB30)-SUM(GX25:GX30)</f>
        <v>-4.077779395259995E-2</v>
      </c>
      <c r="HC38" s="22"/>
      <c r="HD38" s="22">
        <f>SUM(HD25:HD30)-SUM(HC25:HC30)</f>
        <v>-2.7190455661006609</v>
      </c>
      <c r="HE38" s="22">
        <f>SUM(HE25:HE30)-SUM(HC25:HC30)</f>
        <v>-3.9400514487823557E-2</v>
      </c>
      <c r="HF38" s="22">
        <f>SUM(HF25:HF30)-SUM(HC25:HC30)</f>
        <v>-2.7249694717658599</v>
      </c>
      <c r="HG38" s="22">
        <f>SUM(HG25:HG30)-SUM(HC25:HC30)</f>
        <v>-3.8953541420340798E-2</v>
      </c>
      <c r="HH38" s="22"/>
      <c r="HI38" s="22">
        <f>SUM(HI25:HI30)-SUM(HH25:HH30)</f>
        <v>-2.5840244329187669</v>
      </c>
      <c r="HJ38" s="22">
        <f>SUM(HJ25:HJ30)-SUM(HH25:HH30)</f>
        <v>-3.7279436379577646E-2</v>
      </c>
      <c r="HK38" s="22">
        <f>SUM(HK25:HK30)-SUM(HH25:HH30)</f>
        <v>-2.5876239027092396</v>
      </c>
      <c r="HL38" s="22">
        <f>SUM(HL25:HL30)-SUM(HH25:HH30)</f>
        <v>-3.6887237662284633E-2</v>
      </c>
      <c r="HM38" s="22"/>
      <c r="HN38" s="22">
        <f>SUM(HN25:HN30)-SUM(HM25:HM30)</f>
        <v>-2.4442615554938811</v>
      </c>
      <c r="HO38" s="22">
        <f>SUM(HO25:HO30)-SUM(HM25:HM30)</f>
        <v>-3.4892832722562162E-2</v>
      </c>
      <c r="HP38" s="22">
        <f>SUM(HP25:HP30)-SUM(HM25:HM30)</f>
        <v>-2.4447804885849393</v>
      </c>
      <c r="HQ38" s="22">
        <f>SUM(HQ25:HQ30)-SUM(HM25:HM30)</f>
        <v>-3.4666647877202195E-2</v>
      </c>
      <c r="HR38" s="22"/>
      <c r="HS38" s="22">
        <f>SUM(HS25:HS30)-SUM(HR25:HR30)</f>
        <v>-2.2899584910820323</v>
      </c>
      <c r="HT38" s="22">
        <f>SUM(HT25:HT30)-SUM(HR25:HR30)</f>
        <v>-3.2714255829915828E-2</v>
      </c>
      <c r="HU38" s="22">
        <f>SUM(HU25:HU30)-SUM(HR25:HR30)</f>
        <v>-2.2875895085614104</v>
      </c>
      <c r="HV38" s="22">
        <f>SUM(HV25:HV30)-SUM(HR25:HR30)</f>
        <v>-3.2408570518967394E-2</v>
      </c>
      <c r="HW38" s="22"/>
      <c r="HX38" s="22">
        <f>SUM(HX25:HX30)-SUM(HW25:HW30)</f>
        <v>-1.9812858234994053</v>
      </c>
      <c r="HY38" s="22">
        <f>SUM(HY25:HY30)-SUM(HW25:HW30)</f>
        <v>-2.7975187312762273E-2</v>
      </c>
      <c r="HZ38" s="22">
        <f>SUM(HZ25:HZ30)-SUM(HW25:HW30)</f>
        <v>-1.9690822667020171</v>
      </c>
      <c r="IA38" s="22">
        <f>SUM(IA25:IA30)-SUM(HW25:HW30)</f>
        <v>-2.772431982569401E-2</v>
      </c>
      <c r="IB38" s="22"/>
      <c r="IC38" s="22">
        <f>SUM(IC25:IC30)-SUM(IB25:IB30)</f>
        <v>-1.2963249659968454</v>
      </c>
      <c r="ID38" s="22">
        <f>SUM(ID25:ID30)-SUM(IB25:IB30)</f>
        <v>-1.8740582172966924E-2</v>
      </c>
      <c r="IE38" s="22">
        <f>SUM(IE25:IE30)-SUM(IB25:IB30)</f>
        <v>-1.2534299395543513</v>
      </c>
      <c r="IF38" s="22">
        <f>SUM(IF25:IF30)-SUM(IB25:IB30)</f>
        <v>-1.6223755621368241E-2</v>
      </c>
      <c r="IG38" s="22"/>
      <c r="IH38" s="22">
        <f>SUM(IH25:IH30)-SUM(IG25:IG30)</f>
        <v>-0.55145707534151711</v>
      </c>
      <c r="II38" s="22">
        <f>SUM(II25:II30)-SUM(IG25:IG30)</f>
        <v>-5.0141661240843405E-3</v>
      </c>
      <c r="IJ38" s="22">
        <f>SUM(IJ25:IJ30)-SUM(IG25:IG30)</f>
        <v>-0.50472426093240585</v>
      </c>
      <c r="IK38" s="22">
        <f>SUM(IK25:IK30)-SUM(IG25:IG30)</f>
        <v>-8.4108200146317813E-3</v>
      </c>
      <c r="IL38" s="22"/>
      <c r="IM38" s="22">
        <f>SUM(IM25:IM30)-SUM(IL25:IL30)</f>
        <v>-3.0820977872538862</v>
      </c>
      <c r="IN38" s="22">
        <f>SUM(IN25:IN30)-SUM(IL25:IL30)</f>
        <v>-4.5199058610890575E-2</v>
      </c>
      <c r="IO38" s="22">
        <f>SUM(IO25:IO30)-SUM(IL25:IL30)</f>
        <v>-3.044117411725253</v>
      </c>
      <c r="IP38" s="22">
        <f>SUM(IP25:IP30)-SUM(IL25:IL30)</f>
        <v>-3.9476552978840118E-2</v>
      </c>
      <c r="IQ38" s="22"/>
      <c r="IR38" s="22">
        <f>SUM(IR25:IR30)-SUM(IQ25:IQ30)</f>
        <v>-3.0712637213627545</v>
      </c>
      <c r="IS38" s="22">
        <f>SUM(IS25:IS30)-SUM(IQ25:IQ30)</f>
        <v>-4.5300053515475724E-2</v>
      </c>
      <c r="IT38" s="22">
        <f>SUM(IT25:IT30)-SUM(IQ25:IQ30)</f>
        <v>-3.0240274242196676</v>
      </c>
      <c r="IU38" s="22">
        <f>SUM(IU25:IU30)-SUM(IQ25:IQ30)</f>
        <v>-3.9689991073913689E-2</v>
      </c>
      <c r="IV38" s="22"/>
      <c r="IW38" s="22">
        <f>SUM(IW25:IW30)-SUM(IV25:IV30)</f>
        <v>-3.0260989066676558</v>
      </c>
      <c r="IX38" s="22">
        <f>SUM(IX25:IX30)-SUM(IV25:IV30)</f>
        <v>-5.0901912115051573E-2</v>
      </c>
      <c r="IY38" s="22">
        <f>SUM(IY25:IY30)-SUM(IV25:IV30)</f>
        <v>-2.9549945915819222</v>
      </c>
      <c r="IZ38" s="22">
        <f>SUM(IZ25:IZ30)-SUM(IV25:IV30)</f>
        <v>-3.6142922921669651E-2</v>
      </c>
      <c r="JA38" s="22"/>
      <c r="JB38" s="22">
        <f>SUM(JB25:JB30)-SUM(JA25:JA30)</f>
        <v>-2.9795886981560642</v>
      </c>
      <c r="JC38" s="22">
        <f>SUM(JC25:JC30)-SUM(JA25:JA30)</f>
        <v>-4.3503939818990034E-2</v>
      </c>
      <c r="JD38" s="22">
        <f>SUM(JD25:JD30)-SUM(JA25:JA30)</f>
        <v>-2.9201147218098811</v>
      </c>
      <c r="JE38" s="22">
        <f>SUM(JE25:JE30)-SUM(JA25:JA30)</f>
        <v>-3.8771937379550536E-2</v>
      </c>
      <c r="JF38" s="22"/>
      <c r="JG38" s="22">
        <f>SUM(JG25:JG30)-SUM(JF25:JF30)</f>
        <v>-2.8501964142794094</v>
      </c>
      <c r="JH38" s="22">
        <f>SUM(JH25:JH30)-SUM(JF25:JF30)</f>
        <v>-3.5128581621194144E-2</v>
      </c>
      <c r="JI38" s="22">
        <f>SUM(JI25:JI30)-SUM(JF25:JF30)</f>
        <v>-2.8522681418677962</v>
      </c>
      <c r="JJ38" s="22">
        <f>SUM(JJ25:JJ30)-SUM(JF25:JF30)</f>
        <v>-3.2264749295478623E-2</v>
      </c>
      <c r="JK38" s="22"/>
      <c r="JL38" s="22">
        <f>SUM(JL25:JL30)-SUM(JK25:JK30)</f>
        <v>-2.7027330061139878</v>
      </c>
      <c r="JM38" s="22">
        <f>SUM(JM25:JM30)-SUM(JK25:JK30)</f>
        <v>-8.220451277438201E-2</v>
      </c>
      <c r="JN38" s="22">
        <f>SUM(JN25:JN30)-SUM(JK25:JK30)</f>
        <v>-2.7725803374503926</v>
      </c>
      <c r="JO38" s="22">
        <f>SUM(JO25:JO30)-SUM(JK25:JK30)</f>
        <v>-4.6130106292565642E-2</v>
      </c>
      <c r="JP38" s="22"/>
      <c r="JQ38" s="22">
        <f>SUM(JQ25:JQ30)-SUM(JP25:JP30)</f>
        <v>-2.5633440013097157</v>
      </c>
      <c r="JR38" s="22">
        <f>SUM(JR25:JR30)-SUM(JP25:JP30)</f>
        <v>-3.7085801853294242E-2</v>
      </c>
      <c r="JS38" s="22">
        <f>SUM(JS25:JS30)-SUM(JP25:JP30)</f>
        <v>-2.6545215193511638</v>
      </c>
      <c r="JT38" s="22">
        <f>SUM(JT25:JT30)-SUM(JP25:JP30)</f>
        <v>-3.6217977731553219E-2</v>
      </c>
      <c r="JU38" s="22"/>
      <c r="JV38" s="22">
        <f>SUM(JV25:JV30)-SUM(JU25:JU30)</f>
        <v>-2.4112129236815179</v>
      </c>
      <c r="JW38" s="22">
        <f>SUM(JW25:JW30)-SUM(JU25:JU30)</f>
        <v>-3.5350959786370595E-2</v>
      </c>
      <c r="JX38" s="22">
        <f>SUM(JX25:JX30)-SUM(JU25:JU30)</f>
        <v>-2.5114753825633613</v>
      </c>
      <c r="JY38" s="22">
        <f>SUM(JY25:JY30)-SUM(JU25:JU30)</f>
        <v>-3.328971585455065E-2</v>
      </c>
      <c r="JZ38" s="22"/>
      <c r="KA38" s="22">
        <f>SUM(KA25:KA30)-SUM(JZ25:JZ30)</f>
        <v>-2.2719068773090214</v>
      </c>
      <c r="KB38" s="22">
        <f>SUM(KB25:KB30)-SUM(JZ25:JZ30)</f>
        <v>-3.2784701008168327E-2</v>
      </c>
      <c r="KC38" s="22">
        <f>SUM(KC25:KC30)-SUM(JZ25:JZ30)</f>
        <v>-2.3674283509459997</v>
      </c>
      <c r="KD38" s="22">
        <f>SUM(KD25:KD30)-SUM(JZ25:JZ30)</f>
        <v>-3.1555447327463071E-2</v>
      </c>
      <c r="KE38" s="22"/>
      <c r="KF38" s="22">
        <f>SUM(KF25:KF30)-SUM(KE25:KE30)</f>
        <v>-1.9918494672701001</v>
      </c>
      <c r="KG38" s="22">
        <f>SUM(KG25:KG30)-SUM(KE25:KE30)</f>
        <v>-2.8057327611605842E-2</v>
      </c>
      <c r="KH38" s="22">
        <f>SUM(KH25:KH30)-SUM(KE25:KE30)</f>
        <v>-2.0678374036709783</v>
      </c>
      <c r="KI38" s="22">
        <f>SUM(KI25:KI30)-SUM(KE25:KE30)</f>
        <v>-2.7554683756306986E-2</v>
      </c>
      <c r="KJ38" s="22"/>
      <c r="KK38" s="22">
        <f>SUM(KK25:KK30)-SUM(KJ25:KJ30)</f>
        <v>-1.4044661239100975</v>
      </c>
      <c r="KL38" s="22">
        <f>SUM(KL25:KL30)-SUM(KJ25:KJ30)</f>
        <v>-1.782671838834915E-2</v>
      </c>
      <c r="KM38" s="22">
        <f>SUM(KM25:KM30)-SUM(KJ25:KJ30)</f>
        <v>-1.4655632925755384</v>
      </c>
      <c r="KN38" s="22">
        <f>SUM(KN25:KN30)-SUM(KJ25:KJ30)</f>
        <v>-2.013954212472413E-2</v>
      </c>
      <c r="KO38" s="22"/>
      <c r="KP38" s="22">
        <f>SUM(KP25:KP30)-SUM(KO25:KO30)</f>
        <v>-0.8203143562367643</v>
      </c>
      <c r="KQ38" s="22">
        <f>SUM(KQ25:KQ30)-SUM(KO25:KO30)</f>
        <v>-9.1740629204934976E-3</v>
      </c>
      <c r="KR38" s="22">
        <f>SUM(KR25:KR30)-SUM(KO25:KO30)</f>
        <v>-0.85763481769274108</v>
      </c>
      <c r="KS38" s="22">
        <f>SUM(KS25:KS30)-SUM(KO25:KO30)</f>
        <v>-1.1372935650115323E-2</v>
      </c>
      <c r="KT38" s="22"/>
      <c r="KU38" s="22">
        <f>SUM(KU25:KU30)-SUM(KT25:KT30)</f>
        <v>-2.4860966663535748</v>
      </c>
      <c r="KV38" s="22">
        <f>SUM(KV25:KV30)-SUM(KT25:KT30)</f>
        <v>-3.6420133475445482E-2</v>
      </c>
      <c r="KW38" s="22">
        <f>SUM(KW25:KW30)-SUM(KT25:KT30)</f>
        <v>-2.3770320579744748</v>
      </c>
      <c r="KX38" s="22">
        <f>SUM(KX25:KX30)-SUM(KT25:KT30)</f>
        <v>-3.1490862240929118E-2</v>
      </c>
      <c r="KY38" s="22"/>
      <c r="KZ38" s="22">
        <f>SUM(KZ25:KZ30)-SUM(KY25:KY30)</f>
        <v>-2.4831567575629379</v>
      </c>
      <c r="LA38" s="22">
        <f>SUM(LA25:LA30)-SUM(KY25:KY30)</f>
        <v>-3.6311564011938913E-2</v>
      </c>
      <c r="LB38" s="22">
        <f>SUM(LB25:LB30)-SUM(KY25:KY30)</f>
        <v>-2.3763819377659132</v>
      </c>
      <c r="LC38" s="22">
        <f>SUM(LC25:LC30)-SUM(KY25:KY30)</f>
        <v>-3.1370404355826054E-2</v>
      </c>
      <c r="LD38" s="22"/>
      <c r="LE38" s="22">
        <f>SUM(LE25:LE30)-SUM(LD25:LD30)</f>
        <v>-2.4559967121764004</v>
      </c>
      <c r="LF38" s="22">
        <f>SUM(LF25:LF30)-SUM(LD25:LD30)</f>
        <v>-3.5693162331938311E-2</v>
      </c>
      <c r="LG38" s="22">
        <f>SUM(LG25:LG30)-SUM(LD25:LD30)</f>
        <v>-2.3533042505585655</v>
      </c>
      <c r="LH38" s="22">
        <f>SUM(LH25:LH30)-SUM(LD25:LD30)</f>
        <v>-3.120895103654675E-2</v>
      </c>
      <c r="LI38" s="22"/>
      <c r="LJ38" s="22">
        <f>SUM(LJ25:LJ30)-SUM(LI25:LI30)</f>
        <v>-2.41934434028488</v>
      </c>
      <c r="LK38" s="22">
        <f>SUM(LK25:LK30)-SUM(LI25:LI30)</f>
        <v>-3.5163234835152934E-2</v>
      </c>
      <c r="LL38" s="22">
        <f>SUM(LL25:LL30)-SUM(LI25:LI30)</f>
        <v>-2.3188601094062733</v>
      </c>
      <c r="LM38" s="22">
        <f>SUM(LM25:LM30)-SUM(LI25:LI30)</f>
        <v>-3.0921017664752526E-2</v>
      </c>
      <c r="LN38" s="22"/>
      <c r="LO38" s="22">
        <f>SUM(LO25:LO30)-SUM(LN25:LN30)</f>
        <v>-2.367325746315629</v>
      </c>
      <c r="LP38" s="22">
        <f>SUM(LP25:LP30)-SUM(LN25:LN30)</f>
        <v>-3.4223340193463514E-2</v>
      </c>
      <c r="LQ38" s="22">
        <f>SUM(LQ25:LQ30)-SUM(LN25:LN30)</f>
        <v>-2.2635654392224041</v>
      </c>
      <c r="LR38" s="22">
        <f>SUM(LR25:LR30)-SUM(LN25:LN30)</f>
        <v>-3.0604301028503755E-2</v>
      </c>
      <c r="LS38" s="22"/>
      <c r="LT38" s="22">
        <f>SUM(LT25:LT30)-SUM(LS25:LS30)</f>
        <v>-2.3123384336753077</v>
      </c>
      <c r="LU38" s="22">
        <f>SUM(LU25:LU30)-SUM(LS25:LS30)</f>
        <v>-3.3428652590103525E-2</v>
      </c>
      <c r="LV38" s="22">
        <f>SUM(LV25:LV30)-SUM(LS25:LS30)</f>
        <v>-2.2108901740684672</v>
      </c>
      <c r="LW38" s="22">
        <f>SUM(LW25:LW30)-SUM(LS25:LS30)</f>
        <v>-2.9959832275537224E-2</v>
      </c>
      <c r="LX38" s="22"/>
      <c r="LY38" s="22">
        <f>SUM(LY25:LY30)-SUM(LX25:LX30)</f>
        <v>-2.2314786068386354</v>
      </c>
      <c r="LZ38" s="22">
        <f>SUM(LZ25:LZ30)-SUM(LX25:LX30)</f>
        <v>-3.2197778330100846E-2</v>
      </c>
      <c r="MA38" s="22">
        <f>SUM(MA25:MA30)-SUM(LX25:LX30)</f>
        <v>-2.1450347213696546</v>
      </c>
      <c r="MB38" s="22">
        <f>SUM(MB25:MB30)-SUM(LX25:LX30)</f>
        <v>-2.9139444083725152E-2</v>
      </c>
      <c r="MC38" s="22"/>
      <c r="MD38" s="22">
        <f>SUM(MD25:MD30)-SUM(MC25:MC30)</f>
        <v>-2.1518289724612885</v>
      </c>
      <c r="ME38" s="22">
        <f>SUM(ME25:ME30)-SUM(MC25:MC30)</f>
        <v>-3.0979706353662095E-2</v>
      </c>
      <c r="MF38" s="22">
        <f>SUM(MF25:MF30)-SUM(MC25:MC30)</f>
        <v>-2.0585267417206836</v>
      </c>
      <c r="MG38" s="22">
        <f>SUM(MG25:MG30)-SUM(MC25:MC30)</f>
        <v>-2.8196468651657369E-2</v>
      </c>
      <c r="MH38" s="22"/>
      <c r="MI38" s="22">
        <f>SUM(MI25:MI30)-SUM(MH25:MH30)</f>
        <v>-2.0152389865467626</v>
      </c>
      <c r="MJ38" s="22">
        <f>SUM(MJ25:MJ30)-SUM(MH25:MH30)</f>
        <v>-2.894725852777924E-2</v>
      </c>
      <c r="MK38" s="22">
        <f>SUM(MK25:MK30)-SUM(MH25:MH30)</f>
        <v>-1.9617874965319118</v>
      </c>
      <c r="ML38" s="22">
        <f>SUM(ML25:ML30)-SUM(MH25:MH30)</f>
        <v>-2.7274419454300869E-2</v>
      </c>
      <c r="MM38" s="22"/>
      <c r="MN38" s="22">
        <f>SUM(MN25:MN30)-SUM(MM25:MM30)</f>
        <v>-1.7113862960064523</v>
      </c>
      <c r="MO38" s="22">
        <f>SUM(MO25:MO30)-SUM(MM25:MM30)</f>
        <v>-2.3534513750689712E-2</v>
      </c>
      <c r="MP38" s="22">
        <f>SUM(MP25:MP30)-SUM(MM25:MM30)</f>
        <v>-1.7052564656231652</v>
      </c>
      <c r="MQ38" s="22">
        <f>SUM(MQ25:MQ30)-SUM(MM25:MM30)</f>
        <v>-2.4701659722438762E-2</v>
      </c>
      <c r="MR38" s="22"/>
      <c r="MS38" s="22">
        <f>SUM(MS25:MS30)-SUM(MR25:MR30)</f>
        <v>-1.0994087429005077</v>
      </c>
      <c r="MT38" s="22">
        <f>SUM(MT25:MT30)-SUM(MR25:MR30)</f>
        <v>-1.3622873544377967E-2</v>
      </c>
      <c r="MU38" s="22">
        <f>SUM(MU25:MU30)-SUM(MR25:MR30)</f>
        <v>-1.085806815152651</v>
      </c>
      <c r="MV38" s="22">
        <f>SUM(MV25:MV30)-SUM(MR25:MR30)</f>
        <v>-1.5896558173920994E-2</v>
      </c>
      <c r="MW38" s="22"/>
      <c r="MX38" s="22">
        <f>SUM(MX25:MX30)-SUM(MW25:MW30)</f>
        <v>-0.47830413569423058</v>
      </c>
      <c r="MY38" s="22">
        <f>SUM(MY25:MY30)-SUM(MW25:MW30)</f>
        <v>-4.5953468183341784E-3</v>
      </c>
      <c r="MZ38" s="22">
        <f>SUM(MZ25:MZ30)-SUM(MW25:MW30)</f>
        <v>-0.45806615650414528</v>
      </c>
      <c r="NA38" s="22">
        <f>SUM(NA25:NA30)-SUM(MW25:MW30)</f>
        <v>-6.7729394943683019E-3</v>
      </c>
      <c r="NB38" s="22"/>
      <c r="NC38" s="22">
        <f>SUM(NC25:NC30)-SUM(NB25:NB30)</f>
        <v>-4.085987498853541</v>
      </c>
      <c r="ND38" s="22">
        <f>SUM(ND25:ND30)-SUM(NB25:NB30)</f>
        <v>-6.0690421712664033E-2</v>
      </c>
      <c r="NE38" s="22">
        <f>SUM(NE25:NE30)-SUM(NB25:NB30)</f>
        <v>-3.8711804759471846</v>
      </c>
      <c r="NF38" s="22">
        <f>SUM(NF25:NF30)-SUM(NB25:NB30)</f>
        <v>-5.1409058266841612E-2</v>
      </c>
      <c r="NG38" s="22"/>
      <c r="NH38" s="22">
        <f>SUM(NH25:NH30)-SUM(NG25:NG30)</f>
        <v>-3.9751946584801914</v>
      </c>
      <c r="NI38" s="22">
        <f>SUM(NI25:NI30)-SUM(NG25:NG30)</f>
        <v>-5.8899805683665818E-2</v>
      </c>
      <c r="NJ38" s="22">
        <f>SUM(NJ25:NJ30)-SUM(NG25:NG30)</f>
        <v>-3.7777825593927901</v>
      </c>
      <c r="NK38" s="22">
        <f>SUM(NK25:NK30)-SUM(NG25:NG30)</f>
        <v>-5.0997319620407211E-2</v>
      </c>
      <c r="NL38" s="22"/>
      <c r="NM38" s="22">
        <f>SUM(NM25:NM30)-SUM(NL25:NL30)</f>
        <v>-3.8464605073004492</v>
      </c>
      <c r="NN38" s="22">
        <f>SUM(NN25:NN30)-SUM(NL25:NL30)</f>
        <v>-5.691608423597927E-2</v>
      </c>
      <c r="NO38" s="22">
        <f>SUM(NO25:NO30)-SUM(NL25:NL30)</f>
        <v>-3.6730678235598333</v>
      </c>
      <c r="NP38" s="22">
        <f>SUM(NP25:NP30)-SUM(NL25:NL30)</f>
        <v>-4.96464296693091E-2</v>
      </c>
      <c r="NQ38" s="22"/>
      <c r="NR38" s="22">
        <f>SUM(NR25:NR30)-SUM(NQ25:NQ30)</f>
        <v>-3.7112379335370349</v>
      </c>
      <c r="NS38" s="22">
        <f>SUM(NS25:NS30)-SUM(NQ25:NQ30)</f>
        <v>-5.3283987133781352E-2</v>
      </c>
      <c r="NT38" s="22">
        <f>SUM(NT25:NT30)-SUM(NQ25:NQ30)</f>
        <v>-3.5563792337403015</v>
      </c>
      <c r="NU38" s="22">
        <f>SUM(NU25:NU30)-SUM(NQ25:NQ30)</f>
        <v>-5.0694557133112994E-2</v>
      </c>
      <c r="NV38" s="22"/>
      <c r="NW38" s="22">
        <f>SUM(NW25:NW30)-SUM(NV25:NV30)</f>
        <v>-3.5642218802667287</v>
      </c>
      <c r="NX38" s="22">
        <f>SUM(NX25:NX30)-SUM(NV25:NV30)</f>
        <v>-5.2736677758389305E-2</v>
      </c>
      <c r="NY38" s="22">
        <f>SUM(NY25:NY30)-SUM(NV25:NV30)</f>
        <v>-3.4293525919485432</v>
      </c>
      <c r="NZ38" s="22">
        <f>SUM(NZ25:NZ30)-SUM(NV25:NV30)</f>
        <v>-4.6402557359044749E-2</v>
      </c>
      <c r="OA38" s="22"/>
      <c r="OB38" s="22">
        <f>SUM(OB25:OB30)-SUM(OA25:OA30)</f>
        <v>-3.3775174844162308</v>
      </c>
      <c r="OC38" s="22">
        <f>SUM(OC25:OC30)-SUM(OA25:OA30)</f>
        <v>-4.9865167507164188E-2</v>
      </c>
      <c r="OD38" s="22">
        <f>SUM(OD25:OD30)-SUM(OA25:OA30)</f>
        <v>-3.2923198934203839</v>
      </c>
      <c r="OE38" s="22">
        <f>SUM(OE25:OE30)-SUM(OA25:OA30)</f>
        <v>-4.4520420827097951E-2</v>
      </c>
      <c r="OF38" s="22"/>
      <c r="OG38" s="22">
        <f>SUM(OG25:OG30)-SUM(OF25:OF30)</f>
        <v>-3.1963426271903757</v>
      </c>
      <c r="OH38" s="22">
        <f>SUM(OH25:OH30)-SUM(OF25:OF30)</f>
        <v>-4.698910743385909E-2</v>
      </c>
      <c r="OI38" s="22">
        <f>SUM(OI25:OI30)-SUM(OF25:OF30)</f>
        <v>-3.1442468019858296</v>
      </c>
      <c r="OJ38" s="22">
        <f>SUM(OJ25:OJ30)-SUM(OF25:OF30)</f>
        <v>-4.2433292371413245E-2</v>
      </c>
      <c r="OK38" s="22"/>
      <c r="OL38" s="22">
        <f>SUM(OL25:OL30)-SUM(OK25:OK30)</f>
        <v>-3.0108371117492823</v>
      </c>
      <c r="OM38" s="22">
        <f>SUM(OM25:OM30)-SUM(OK25:OK30)</f>
        <v>-4.2565412053306773E-2</v>
      </c>
      <c r="ON38" s="22">
        <f>SUM(ON25:ON30)-SUM(OK25:OK30)</f>
        <v>-2.9868851344707252</v>
      </c>
      <c r="OO38" s="22">
        <f>SUM(OO25:OO30)-SUM(OK25:OK30)</f>
        <v>-4.246988843411259E-2</v>
      </c>
      <c r="OP38" s="22"/>
      <c r="OQ38" s="22">
        <f>SUM(OQ25:OQ30)-SUM(OP25:OP30)</f>
        <v>-2.825258998384939</v>
      </c>
      <c r="OR38" s="22">
        <f>SUM(OR25:OR30)-SUM(OP25:OP30)</f>
        <v>-3.957890941009623E-2</v>
      </c>
      <c r="OS38" s="22">
        <f>SUM(OS25:OS30)-SUM(OP25:OP30)</f>
        <v>-2.8010169222969381</v>
      </c>
      <c r="OT38" s="22">
        <f>SUM(OT25:OT30)-SUM(OP25:OP30)</f>
        <v>-3.9374830141468919E-2</v>
      </c>
      <c r="OU38" s="22"/>
      <c r="OV38" s="22">
        <f>SUM(OV25:OV30)-SUM(OU25:OU30)</f>
        <v>-2.4548197429159018</v>
      </c>
      <c r="OW38" s="22">
        <f>SUM(OW25:OW30)-SUM(OU25:OU30)</f>
        <v>-3.2090212884440916E-2</v>
      </c>
      <c r="OX38" s="22">
        <f>SUM(OX25:OX30)-SUM(OU25:OU30)</f>
        <v>-2.4290051164153965</v>
      </c>
      <c r="OY38" s="22">
        <f>SUM(OY25:OY30)-SUM(OU25:OU30)</f>
        <v>-3.569624279539596E-2</v>
      </c>
      <c r="OZ38" s="22"/>
      <c r="PA38" s="22">
        <f>SUM(PA25:PA30)-SUM(OZ25:OZ30)</f>
        <v>-1.7133204544662703</v>
      </c>
      <c r="PB38" s="22">
        <f>SUM(PB25:PB30)-SUM(OZ25:OZ30)</f>
        <v>-1.7084434929856229E-2</v>
      </c>
      <c r="PC38" s="22">
        <f>SUM(PC25:PC30)-SUM(OZ25:OZ30)</f>
        <v>-1.6838757599502117</v>
      </c>
      <c r="PD38" s="22">
        <f>SUM(PD25:PD30)-SUM(OZ25:OZ30)</f>
        <v>-2.8272712780193388E-2</v>
      </c>
      <c r="PE38" s="22"/>
      <c r="PF38" s="22">
        <f>SUM(PF25:PF30)-SUM(PE25:PE30)</f>
        <v>-0.96499001145608077</v>
      </c>
      <c r="PG38" s="22">
        <f>SUM(PG25:PG30)-SUM(PE25:PE30)</f>
        <v>-7.0733381949850127E-3</v>
      </c>
      <c r="PH38" s="22">
        <f>SUM(PH25:PH30)-SUM(PE25:PE30)</f>
        <v>-0.93442504435132889</v>
      </c>
      <c r="PI38" s="22">
        <f>SUM(PI25:PI30)-SUM(PE25:PE30)</f>
        <v>-1.7012993836246437E-2</v>
      </c>
      <c r="PJ38" s="22"/>
      <c r="PK38" s="22">
        <f>SUM(PK25:PK30)-SUM(PJ25:PJ30)</f>
        <v>-3.07743646878302</v>
      </c>
      <c r="PL38" s="22">
        <f>SUM(PL25:PL30)-SUM(PJ25:PJ30)</f>
        <v>-4.2608515927156532E-2</v>
      </c>
      <c r="PM38" s="22">
        <f>SUM(PM25:PM30)-SUM(PJ25:PJ30)</f>
        <v>-2.6863677635310097</v>
      </c>
      <c r="PN38" s="22">
        <f>SUM(PN25:PN30)-SUM(PJ25:PJ30)</f>
        <v>-3.2181731499363764E-2</v>
      </c>
      <c r="PO38" s="22"/>
      <c r="PP38" s="22">
        <f>SUM(PP25:PP30)-SUM(PO25:PO30)</f>
        <v>-3.0589654549694245</v>
      </c>
      <c r="PQ38" s="22">
        <f>SUM(PQ25:PQ30)-SUM(PO25:PO30)</f>
        <v>-4.5778005170433289E-2</v>
      </c>
      <c r="PR38" s="22">
        <f>SUM(PR25:PR30)-SUM(PO25:PO30)</f>
        <v>-2.7178027224221779</v>
      </c>
      <c r="PS38" s="22">
        <f>SUM(PS25:PS30)-SUM(PO25:PO30)</f>
        <v>-3.4799630585567343E-2</v>
      </c>
      <c r="PT38" s="22"/>
      <c r="PU38" s="22">
        <f>SUM(PU25:PU30)-SUM(PT25:PT30)</f>
        <v>-3.0166187810472707</v>
      </c>
      <c r="PV38" s="22">
        <f>SUM(PV25:PV30)-SUM(PT25:PT30)</f>
        <v>-4.416528680575027E-2</v>
      </c>
      <c r="PW38" s="22">
        <f>SUM(PW25:PW30)-SUM(PT25:PT30)</f>
        <v>-2.708084228261896</v>
      </c>
      <c r="PX38" s="22">
        <f>SUM(PX25:PX30)-SUM(PT25:PT30)</f>
        <v>-3.5178794582535033E-2</v>
      </c>
      <c r="PY38" s="22"/>
      <c r="PZ38" s="22">
        <f>SUM(PZ25:PZ30)-SUM(PY25:PY30)</f>
        <v>-2.9500433336206981</v>
      </c>
      <c r="QA38" s="22">
        <f>SUM(QA25:QA30)-SUM(PY25:PY30)</f>
        <v>-4.2544327550132266E-2</v>
      </c>
      <c r="QB38" s="22">
        <f>SUM(QB25:QB30)-SUM(PY25:PY30)</f>
        <v>-2.6801169307865251</v>
      </c>
      <c r="QC38" s="22">
        <f>SUM(QC25:QC30)-SUM(PY25:PY30)</f>
        <v>-0.13365825500940787</v>
      </c>
      <c r="QD38" s="22"/>
      <c r="QE38" s="22">
        <f>SUM(QE25:QE30)-SUM(QD25:QD30)</f>
        <v>-2.8740340125155512</v>
      </c>
      <c r="QF38" s="22">
        <f>SUM(QF25:QF30)-SUM(QD25:QD30)</f>
        <v>-4.0732716427058335E-2</v>
      </c>
      <c r="QG38" s="22">
        <f>SUM(QG25:QG30)-SUM(QD25:QD30)</f>
        <v>-2.641331925149359</v>
      </c>
      <c r="QH38" s="22">
        <f>SUM(QH25:QH30)-SUM(QD25:QD30)</f>
        <v>-3.3836471027015591E-2</v>
      </c>
      <c r="QI38" s="22"/>
      <c r="QJ38" s="22">
        <f>SUM(QJ25:QJ30)-SUM(QI25:QI30)</f>
        <v>-2.773977487704741</v>
      </c>
      <c r="QK38" s="22">
        <f>SUM(QK25:QK30)-SUM(QI25:QI30)</f>
        <v>-4.0283775356996898E-2</v>
      </c>
      <c r="QL38" s="22">
        <f>SUM(QL25:QL30)-SUM(QI25:QI30)</f>
        <v>-2.5817687954711204</v>
      </c>
      <c r="QM38" s="22">
        <f>SUM(QM25:QM30)-SUM(QI25:QI30)</f>
        <v>-3.382717991929951E-2</v>
      </c>
      <c r="QN38" s="22"/>
      <c r="QO38" s="22">
        <f>SUM(QO25:QO30)-SUM(QN25:QN30)</f>
        <v>-2.6570641342705557</v>
      </c>
      <c r="QP38" s="22">
        <f>SUM(QP25:QP30)-SUM(QN25:QN30)</f>
        <v>-3.8224122617322109E-2</v>
      </c>
      <c r="QQ38" s="22">
        <f>SUM(QQ25:QQ30)-SUM(QN25:QN30)</f>
        <v>-2.4966949643080483</v>
      </c>
      <c r="QR38" s="22">
        <f>SUM(QR25:QR30)-SUM(QN25:QN30)</f>
        <v>-3.4698405278106748E-2</v>
      </c>
      <c r="QS38" s="22"/>
      <c r="QT38" s="22">
        <f>SUM(QT25:QT30)-SUM(QS25:QS30)</f>
        <v>-2.5294241084042426</v>
      </c>
      <c r="QU38" s="22">
        <f>SUM(QU25:QU30)-SUM(QS25:QS30)</f>
        <v>-3.6818098296819812E-2</v>
      </c>
      <c r="QV38" s="22">
        <f>SUM(QV25:QV30)-SUM(QS25:QS30)</f>
        <v>-2.3925670822921461</v>
      </c>
      <c r="QW38" s="22">
        <f>SUM(QW25:QW30)-SUM(QS25:QS30)</f>
        <v>-3.2300286135026113E-2</v>
      </c>
      <c r="QX38" s="22"/>
      <c r="QY38" s="22">
        <f>SUM(QY25:QY30)-SUM(QX25:QX30)</f>
        <v>-2.3911614413493254</v>
      </c>
      <c r="QZ38" s="22">
        <f>SUM(QZ25:QZ30)-SUM(QX25:QX30)</f>
        <v>-3.4747509285608658E-2</v>
      </c>
      <c r="RA38" s="22">
        <f>SUM(RA25:RA30)-SUM(QX25:QX30)</f>
        <v>-2.2741597093259145</v>
      </c>
      <c r="RB38" s="22">
        <f>SUM(RB25:RB30)-SUM(QX25:QX30)</f>
        <v>-3.0721551492646881E-2</v>
      </c>
      <c r="RC38" s="22"/>
      <c r="RD38" s="22">
        <f>SUM(RD25:RD30)-SUM(RC25:RC30)</f>
        <v>-2.0471378769113642</v>
      </c>
      <c r="RE38" s="22">
        <f>SUM(RE25:RE30)-SUM(RC25:RC30)</f>
        <v>-2.7333738570433752E-2</v>
      </c>
      <c r="RF38" s="22">
        <f>SUM(RF25:RF30)-SUM(RC25:RC30)</f>
        <v>-1.9883008993604392</v>
      </c>
      <c r="RG38" s="22">
        <f>SUM(RG25:RG30)-SUM(RC25:RC30)</f>
        <v>-3.0301222253598326E-2</v>
      </c>
      <c r="RH38" s="22"/>
      <c r="RI38" s="22">
        <f>SUM(RI25:RI30)-SUM(RH25:RH30)</f>
        <v>-1.3042619941588214</v>
      </c>
      <c r="RJ38" s="22">
        <f>SUM(RJ25:RJ30)-SUM(RH25:RH30)</f>
        <v>-1.3622828535019949E-2</v>
      </c>
      <c r="RK38" s="22">
        <f>SUM(RK25:RK30)-SUM(RH25:RH30)</f>
        <v>-1.2605567398160247</v>
      </c>
      <c r="RL38" s="22">
        <f>SUM(RL25:RL30)-SUM(RH25:RH30)</f>
        <v>-2.1924951610941434E-2</v>
      </c>
      <c r="RM38" s="22"/>
      <c r="RN38" s="22">
        <f>SUM(RN25:RN30)-SUM(RM25:RM30)</f>
        <v>-0.55208629371261964</v>
      </c>
      <c r="RO38" s="22">
        <f>SUM(RO25:RO30)-SUM(RM25:RM30)</f>
        <v>-3.8060355305304938E-3</v>
      </c>
      <c r="RP38" s="22">
        <f>SUM(RP25:RP30)-SUM(RM25:RM30)</f>
        <v>-0.50759692971826098</v>
      </c>
      <c r="RQ38" s="22">
        <f>SUM(RQ25:RQ30)-SUM(RM25:RM30)</f>
        <v>-9.6744190311710554E-3</v>
      </c>
      <c r="RR38" s="22"/>
      <c r="RS38" s="22">
        <f>SUM(RS25:RS30)-SUM(RR25:RR30)</f>
        <v>-2.9225758213163431</v>
      </c>
      <c r="RT38" s="22">
        <f>SUM(RT25:RT30)-SUM(RR25:RR30)</f>
        <v>-4.274645176386116E-2</v>
      </c>
      <c r="RU38" s="22">
        <f>SUM(RU25:RU30)-SUM(RR25:RR30)</f>
        <v>-2.9804486708104321</v>
      </c>
      <c r="RV38" s="22">
        <f>SUM(RV25:RV30)-SUM(RR25:RR30)</f>
        <v>-3.8584896127403567E-2</v>
      </c>
      <c r="RW38" s="22"/>
      <c r="RX38" s="22">
        <f>SUM(RX25:RX30)-SUM(RW25:RW30)</f>
        <v>-2.9766557831400746</v>
      </c>
      <c r="RY38" s="22">
        <f>SUM(RY25:RY30)-SUM(RW25:RW30)</f>
        <v>-8.6558244438251108E-2</v>
      </c>
      <c r="RZ38" s="22">
        <f>SUM(RZ25:RZ30)-SUM(RW25:RW30)</f>
        <v>-2.9925129992848554</v>
      </c>
      <c r="SA38" s="22">
        <f>SUM(SA25:SA30)-SUM(RW25:RW30)</f>
        <v>-4.1181923283531319E-2</v>
      </c>
      <c r="SB38" s="22"/>
      <c r="SC38" s="22">
        <f>SUM(SC25:SC30)-SUM(SB25:SB30)</f>
        <v>-3.0133609035877527</v>
      </c>
      <c r="SD38" s="22">
        <f>SUM(SD25:SD30)-SUM(SB25:SB30)</f>
        <v>-4.4146124894226091E-2</v>
      </c>
      <c r="SE38" s="22">
        <f>SUM(SE25:SE30)-SUM(SB25:SB30)</f>
        <v>-2.9969444772417404</v>
      </c>
      <c r="SF38" s="22">
        <f>SUM(SF25:SF30)-SUM(SB25:SB30)</f>
        <v>-3.8936623544202575E-2</v>
      </c>
      <c r="SG38" s="22"/>
      <c r="SH38" s="22">
        <f>SUM(SH25:SH30)-SUM(SG25:SG30)</f>
        <v>-3.0075180193022959</v>
      </c>
      <c r="SI38" s="22">
        <f>SUM(SI25:SI30)-SUM(SG25:SG30)</f>
        <v>-4.4688872209718511E-2</v>
      </c>
      <c r="SJ38" s="22">
        <f>SUM(SJ25:SJ30)-SUM(SG25:SG30)</f>
        <v>-2.9638617878194111</v>
      </c>
      <c r="SK38" s="22">
        <f>SUM(SK25:SK30)-SUM(SG25:SG30)</f>
        <v>-3.8287080270237084E-2</v>
      </c>
      <c r="SL38" s="22"/>
      <c r="SM38" s="22">
        <f>SUM(SM25:SM30)-SUM(SL25:SL30)</f>
        <v>-2.9896119502669478</v>
      </c>
      <c r="SN38" s="22">
        <f>SUM(SN25:SN30)-SUM(SL25:SL30)</f>
        <v>-5.0182000108065949E-2</v>
      </c>
      <c r="SO38" s="22">
        <f>SUM(SO25:SO30)-SUM(SL25:SL30)</f>
        <v>-2.9378061825099024</v>
      </c>
      <c r="SP38" s="22">
        <f>SUM(SP25:SP30)-SUM(SL25:SL30)</f>
        <v>-3.5419212728044158E-2</v>
      </c>
      <c r="SQ38" s="22"/>
      <c r="SR38" s="22">
        <f>SUM(SR25:SR30)-SUM(SQ25:SQ30)</f>
        <v>-2.9329705843626073</v>
      </c>
      <c r="SS38" s="22">
        <f>SUM(SS25:SS30)-SUM(SQ25:SQ30)</f>
        <v>-4.369011236737208E-2</v>
      </c>
      <c r="ST38" s="22">
        <f>SUM(ST25:ST30)-SUM(SQ25:SQ30)</f>
        <v>-2.8756235505815368</v>
      </c>
      <c r="SU38" s="22">
        <f>SUM(SU25:SU30)-SUM(SQ25:SQ30)</f>
        <v>-3.8048058209284363E-2</v>
      </c>
      <c r="SV38" s="22"/>
      <c r="SW38" s="22">
        <f>SUM(SW25:SW30)-SUM(SV25:SV30)</f>
        <v>-2.8486971263105261</v>
      </c>
      <c r="SX38" s="22">
        <f>SUM(SX25:SX30)-SUM(SV25:SV30)</f>
        <v>-4.1882426569571862E-2</v>
      </c>
      <c r="SY38" s="22">
        <f>SUM(SY25:SY30)-SUM(SV25:SV30)</f>
        <v>-2.8156485638831725</v>
      </c>
      <c r="SZ38" s="22">
        <f>SUM(SZ25:SZ30)-SUM(SV25:SV30)</f>
        <v>-3.7807379472994285E-2</v>
      </c>
      <c r="TA38" s="22"/>
      <c r="TB38" s="22">
        <f>SUM(TB25:TB30)-SUM(TA25:TA30)</f>
        <v>-2.6633200830178794</v>
      </c>
      <c r="TC38" s="22">
        <f>SUM(TC25:TC30)-SUM(TA25:TA30)</f>
        <v>-3.9145638354995071E-2</v>
      </c>
      <c r="TD38" s="22">
        <f>SUM(TD25:TD30)-SUM(TA25:TA30)</f>
        <v>-2.7257736850285426</v>
      </c>
      <c r="TE38" s="22">
        <f>SUM(TE25:TE30)-SUM(TA25:TA30)</f>
        <v>-3.714506417465202E-2</v>
      </c>
      <c r="TF38" s="22"/>
      <c r="TG38" s="22">
        <f>SUM(TG25:TG30)-SUM(TF25:TF30)</f>
        <v>-2.4781912270124593</v>
      </c>
      <c r="TH38" s="22">
        <f>SUM(TH25:TH30)-SUM(TF25:TF30)</f>
        <v>-3.6345449385180473E-2</v>
      </c>
      <c r="TI38" s="22">
        <f>SUM(TI25:TI30)-SUM(TF25:TF30)</f>
        <v>-2.6193661151352075</v>
      </c>
      <c r="TJ38" s="22">
        <f>SUM(TJ25:TJ30)-SUM(TF25:TF30)</f>
        <v>-3.5597069287888417E-2</v>
      </c>
      <c r="TK38" s="22"/>
      <c r="TL38" s="22">
        <f>SUM(TL25:TL30)-SUM(TK25:TK30)</f>
        <v>-2.1200661469978002</v>
      </c>
      <c r="TM38" s="22">
        <f>SUM(TM25:TM30)-SUM(TK25:TK30)</f>
        <v>-3.059601144742885E-2</v>
      </c>
      <c r="TN38" s="22">
        <f>SUM(TN25:TN30)-SUM(TK25:TK30)</f>
        <v>-2.2740919420854198</v>
      </c>
      <c r="TO38" s="22">
        <f>SUM(TO25:TO30)-SUM(TK25:TK30)</f>
        <v>-3.0537182518941108E-2</v>
      </c>
      <c r="TP38" s="22"/>
      <c r="TQ38" s="22">
        <f>SUM(TQ25:TQ30)-SUM(TP25:TP30)</f>
        <v>-1.3799913804992059</v>
      </c>
      <c r="TR38" s="22">
        <f>SUM(TR25:TR30)-SUM(TP25:TP30)</f>
        <v>-1.9597154630304203E-2</v>
      </c>
      <c r="TS38" s="22">
        <f>SUM(TS25:TS30)-SUM(TP25:TP30)</f>
        <v>-1.5337692239681076</v>
      </c>
      <c r="TT38" s="22">
        <f>SUM(TT25:TT30)-SUM(TP25:TP30)</f>
        <v>-1.9623785515022973E-2</v>
      </c>
      <c r="TU38" s="22"/>
      <c r="TV38" s="22">
        <f>SUM(TV25:TV30)-SUM(TU25:TU30)</f>
        <v>-0.63370914910369436</v>
      </c>
      <c r="TW38" s="22">
        <f>SUM(TW25:TW30)-SUM(TU25:TU30)</f>
        <v>-8.5366139337565983E-3</v>
      </c>
      <c r="TX38" s="22">
        <f>SUM(TX25:TX30)-SUM(TU25:TU30)</f>
        <v>-0.78894599322255488</v>
      </c>
      <c r="TY38" s="22">
        <f>SUM(TY25:TY30)-SUM(TU25:TU30)</f>
        <v>-8.9326503219524511E-3</v>
      </c>
      <c r="TZ38" s="22"/>
      <c r="UA38" s="22">
        <f>SUM(UA25:UA30)-SUM(TZ25:TZ30)</f>
        <v>-2.3796922567493368</v>
      </c>
      <c r="UB38" s="22">
        <f>SUM(UB25:UB30)-SUM(TZ25:TZ30)</f>
        <v>-3.4818241308229858E-2</v>
      </c>
      <c r="UC38" s="22">
        <f>SUM(UC25:UC30)-SUM(TZ25:TZ30)</f>
        <v>-2.2779669538848282</v>
      </c>
      <c r="UD38" s="22">
        <f>SUM(UD25:UD30)-SUM(TZ25:TZ30)</f>
        <v>-2.9440548532051025E-2</v>
      </c>
      <c r="UE38" s="22"/>
      <c r="UF38" s="22">
        <f>SUM(UF25:UF30)-SUM(UE25:UE30)</f>
        <v>-2.3640025627962018</v>
      </c>
      <c r="UG38" s="22">
        <f>SUM(UG25:UG30)-SUM(UE25:UE30)</f>
        <v>-4.1708370530514571E-2</v>
      </c>
      <c r="UH38" s="22">
        <f>SUM(UH25:UH30)-SUM(UE25:UE30)</f>
        <v>-2.3221493289251924</v>
      </c>
      <c r="UI38" s="22">
        <f>SUM(UI25:UI30)-SUM(UE25:UE30)</f>
        <v>-3.1931214130580088E-2</v>
      </c>
      <c r="UJ38" s="22"/>
      <c r="UK38" s="22">
        <f>SUM(UK25:UK30)-SUM(UJ25:UJ30)</f>
        <v>-2.4074725892742208</v>
      </c>
      <c r="UL38" s="22">
        <f>SUM(UL25:UL30)-SUM(UJ25:UJ30)</f>
        <v>-2.8782224795435241E-2</v>
      </c>
      <c r="UM38" s="22">
        <f>SUM(UM25:UM30)-SUM(UJ25:UJ30)</f>
        <v>-2.3007325272122472</v>
      </c>
      <c r="UN38" s="22">
        <f>SUM(UN25:UN30)-SUM(UJ25:UJ30)</f>
        <v>-3.0147486247642519E-3</v>
      </c>
      <c r="UO38" s="22"/>
      <c r="UP38" s="22">
        <f>SUM(UP25:UP30)-SUM(UO25:UO30)</f>
        <v>-2.4057993622049025</v>
      </c>
      <c r="UQ38" s="22">
        <f>SUM(UQ25:UQ30)-SUM(UO25:UO30)</f>
        <v>-3.5295269741169477E-2</v>
      </c>
      <c r="UR38" s="22">
        <f>SUM(UR25:UR30)-SUM(UO25:UO30)</f>
        <v>-2.3052482693813658</v>
      </c>
      <c r="US38" s="22">
        <f>SUM(US25:US30)-SUM(UO25:UO30)</f>
        <v>-3.0005283323873755E-2</v>
      </c>
      <c r="UT38" s="22"/>
      <c r="UU38" s="22">
        <f>SUM(UU25:UU30)-SUM(UT25:UT30)</f>
        <v>-2.3848858877804417</v>
      </c>
      <c r="UV38" s="22">
        <f>SUM(UV25:UV30)-SUM(UT25:UT30)</f>
        <v>-3.510866091515652E-2</v>
      </c>
      <c r="UW38" s="22">
        <f>SUM(UW25:UW30)-SUM(UT25:UT30)</f>
        <v>-2.2811241528859085</v>
      </c>
      <c r="UX38" s="22">
        <f>SUM(UX25:UX30)-SUM(UT25:UT30)</f>
        <v>-2.9872187973424502E-2</v>
      </c>
      <c r="UY38" s="22"/>
      <c r="UZ38" s="22">
        <f>SUM(UZ25:UZ30)-SUM(UY25:UY30)</f>
        <v>-2.3453371162015912</v>
      </c>
      <c r="VA38" s="22">
        <f>SUM(VA25:VA30)-SUM(UY25:UY30)</f>
        <v>-4.4459477714482887E-2</v>
      </c>
      <c r="VB38" s="22">
        <f>SUM(VB25:VB30)-SUM(UY25:UY30)</f>
        <v>-2.2499454832445167</v>
      </c>
      <c r="VC38" s="22">
        <f>SUM(VC25:VC30)-SUM(UY25:UY30)</f>
        <v>-4.7622570695466493E-2</v>
      </c>
      <c r="VD38" s="22"/>
      <c r="VE38" s="22">
        <f>SUM(VE25:VE30)-SUM(VD25:VD30)</f>
        <v>-2.3009338007755531</v>
      </c>
      <c r="VF38" s="22">
        <f>SUM(VF25:VF30)-SUM(VD25:VD30)</f>
        <v>-3.3726088680865018E-2</v>
      </c>
      <c r="VG38" s="22">
        <f>SUM(VG25:VG30)-SUM(VD25:VD30)</f>
        <v>-2.2058049081721975</v>
      </c>
      <c r="VH38" s="22">
        <f>SUM(VH25:VH30)-SUM(VD25:VD30)</f>
        <v>-2.9051020127965899E-2</v>
      </c>
      <c r="VI38" s="22"/>
      <c r="VJ38" s="22">
        <f>SUM(VJ25:VJ30)-SUM(VI25:VI30)</f>
        <v>-2.2398222638763912</v>
      </c>
      <c r="VK38" s="22">
        <f>SUM(VK25:VK30)-SUM(VI25:VI30)</f>
        <v>-3.2656233794938316E-2</v>
      </c>
      <c r="VL38" s="22">
        <f>SUM(VL25:VL30)-SUM(VI25:VI30)</f>
        <v>-2.1511383620013476</v>
      </c>
      <c r="VM38" s="22">
        <f>SUM(VM25:VM30)-SUM(VI25:VI30)</f>
        <v>-2.8992682642652312E-2</v>
      </c>
      <c r="VN38" s="22"/>
      <c r="VO38" s="22">
        <f>SUM(VO25:VO30)-SUM(VN25:VN30)</f>
        <v>-2.1672961578193366</v>
      </c>
      <c r="VP38" s="22">
        <f>SUM(VP25:VP30)-SUM(VN25:VN30)</f>
        <v>-3.1800622771669396E-2</v>
      </c>
      <c r="VQ38" s="22">
        <f>SUM(VQ25:VQ30)-SUM(VN25:VN30)</f>
        <v>-2.0706482290232202</v>
      </c>
      <c r="VR38" s="22">
        <f>SUM(VR25:VR30)-SUM(VN25:VN30)</f>
        <v>-2.7694813879051594E-2</v>
      </c>
      <c r="VS38" s="22"/>
      <c r="VT38" s="22">
        <f>SUM(VT25:VT30)-SUM(VS25:VS30)</f>
        <v>-1.9698963262939202</v>
      </c>
      <c r="VU38" s="22">
        <f>SUM(VU25:VU30)-SUM(VS25:VS30)</f>
        <v>-2.7969574680071219E-2</v>
      </c>
      <c r="VV38" s="22">
        <f>SUM(VV25:VV30)-SUM(VS25:VS30)</f>
        <v>-1.8844630421173463</v>
      </c>
      <c r="VW38" s="22">
        <f>SUM(VW25:VW30)-SUM(VS25:VS30)</f>
        <v>-2.6444950923604438E-2</v>
      </c>
      <c r="VX38" s="22"/>
      <c r="VY38" s="22">
        <f>SUM(VY25:VY30)-SUM(VX25:VX30)</f>
        <v>-1.2324539071756959</v>
      </c>
      <c r="VZ38" s="22">
        <f>SUM(VZ25:VZ30)-SUM(VX25:VX30)</f>
        <v>-1.7882705002705279E-2</v>
      </c>
      <c r="WA38" s="22">
        <f>SUM(WA25:WA30)-SUM(VX25:VX30)</f>
        <v>-1.2482369150869772</v>
      </c>
      <c r="WB38" s="22">
        <f>SUM(WB25:WB30)-SUM(VX25:VX30)</f>
        <v>-1.6217142834562992E-2</v>
      </c>
      <c r="WC38" s="22"/>
      <c r="WD38" s="22">
        <f>SUM(WD25:WD30)-SUM(WC25:WC30)</f>
        <v>-0.48974321321223613</v>
      </c>
      <c r="WE38" s="22">
        <f>SUM(WE25:WE30)-SUM(WC25:WC30)</f>
        <v>-5.7794032516085281E-3</v>
      </c>
      <c r="WF38" s="22">
        <f>SUM(WF25:WF30)-SUM(WC25:WC30)</f>
        <v>-0.50300027264408698</v>
      </c>
      <c r="WG38" s="22">
        <f>SUM(WG25:WG30)-SUM(WC25:WC30)</f>
        <v>-6.6557753008424925E-3</v>
      </c>
      <c r="WH38" s="22"/>
      <c r="WI38" s="22">
        <f>SUM(WI25:WI30)-SUM(WH25:WH30)</f>
        <v>-3.1514786665122188</v>
      </c>
      <c r="WJ38" s="22">
        <f>SUM(WJ25:WJ30)-SUM(WH25:WH30)</f>
        <v>-5.5338664445045538E-2</v>
      </c>
      <c r="WK38" s="22">
        <f>SUM(WK25:WK30)-SUM(WH25:WH30)</f>
        <v>-3.1492475120204801</v>
      </c>
      <c r="WL38" s="22">
        <f>SUM(WL25:WL30)-SUM(WH25:WH30)</f>
        <v>-4.0215948001645074E-2</v>
      </c>
      <c r="WM38" s="22"/>
      <c r="WN38" s="22">
        <f>SUM(WN25:WN30)-SUM(WM25:WM30)</f>
        <v>-3.1582472662864234</v>
      </c>
      <c r="WO38" s="22">
        <f>SUM(WO25:WO30)-SUM(WM25:WM30)</f>
        <v>-4.7036018519960976E-2</v>
      </c>
      <c r="WP38" s="22">
        <f>SUM(WP25:WP30)-SUM(WM25:WM30)</f>
        <v>-3.1470428150004608</v>
      </c>
      <c r="WQ38" s="22">
        <f>SUM(WQ25:WQ30)-SUM(WM25:WM30)</f>
        <v>-4.081460370994705E-2</v>
      </c>
      <c r="WR38" s="22"/>
      <c r="WS38" s="22">
        <f>SUM(WS25:WS30)-SUM(WR25:WR30)</f>
        <v>-3.1490699657068149</v>
      </c>
      <c r="WT38" s="22">
        <f>SUM(WT25:WT30)-SUM(WR25:WR30)</f>
        <v>-4.7121668930472538E-2</v>
      </c>
      <c r="WU38" s="22">
        <f>SUM(WU25:WU30)-SUM(WR25:WR30)</f>
        <v>-3.1265523504978461</v>
      </c>
      <c r="WV38" s="22">
        <f>SUM(WV25:WV30)-SUM(WR25:WR30)</f>
        <v>-4.0898921953811396E-2</v>
      </c>
      <c r="WW38" s="22"/>
      <c r="WX38" s="22">
        <f>SUM(WX25:WX30)-SUM(WW25:WW30)</f>
        <v>-3.1254361551295204</v>
      </c>
      <c r="WY38" s="22">
        <f>SUM(WY25:WY30)-SUM(WW25:WW30)</f>
        <v>-4.6379512517887633E-2</v>
      </c>
      <c r="WZ38" s="22">
        <f>SUM(WZ25:WZ30)-SUM(WW25:WW30)</f>
        <v>-3.0780302555974401</v>
      </c>
      <c r="XA38" s="22">
        <f>SUM(XA25:XA30)-SUM(WW25:WW30)</f>
        <v>-4.0792866760611446E-2</v>
      </c>
      <c r="XB38" s="22"/>
      <c r="XC38" s="22">
        <f>SUM(XC25:XC30)-SUM(XB25:XB30)</f>
        <v>-3.0827925275601444</v>
      </c>
      <c r="XD38" s="22">
        <f>SUM(XD25:XD30)-SUM(XB25:XB30)</f>
        <v>-4.524446334323784E-2</v>
      </c>
      <c r="XE38" s="22">
        <f>SUM(XE25:XE30)-SUM(XB25:XB30)</f>
        <v>-3.016739443848536</v>
      </c>
      <c r="XF38" s="22">
        <f>SUM(XF25:XF30)-SUM(XB25:XB30)</f>
        <v>-4.0133863874842746E-2</v>
      </c>
      <c r="XG38" s="22"/>
      <c r="XH38" s="22">
        <f>SUM(XH25:XH30)-SUM(XG25:XG30)</f>
        <v>-3.0157946868752816</v>
      </c>
      <c r="XI38" s="22">
        <f>SUM(XI25:XI30)-SUM(XG25:XG30)</f>
        <v>-4.4502779212933774E-2</v>
      </c>
      <c r="XJ38" s="22">
        <f>SUM(XJ25:XJ30)-SUM(XG25:XG30)</f>
        <v>-2.9441517649721476</v>
      </c>
      <c r="XK38" s="22">
        <f>SUM(XK25:XK30)-SUM(XG25:XG30)</f>
        <v>-3.9310714844575045E-2</v>
      </c>
      <c r="XL38" s="22"/>
      <c r="XM38" s="22">
        <f>SUM(XM25:XM30)-SUM(XL25:XL30)</f>
        <v>-2.8725092485416042</v>
      </c>
      <c r="XN38" s="22">
        <f>SUM(XN25:XN30)-SUM(XL25:XL30)</f>
        <v>-4.2344631475344841E-2</v>
      </c>
      <c r="XO38" s="22">
        <f>SUM(XO25:XO30)-SUM(XL25:XL30)</f>
        <v>-2.857242503142146</v>
      </c>
      <c r="XP38" s="22">
        <f>SUM(XP25:XP30)-SUM(XL25:XL30)</f>
        <v>-3.8967586427759215E-2</v>
      </c>
      <c r="XQ38" s="22"/>
      <c r="XR38" s="22">
        <f>SUM(XR25:XR30)-SUM(XQ25:XQ30)</f>
        <v>-2.687454443233861</v>
      </c>
      <c r="XS38" s="22">
        <f>SUM(XS25:XS30)-SUM(XQ25:XQ30)</f>
        <v>-3.9484572298903231E-2</v>
      </c>
      <c r="XT38" s="22">
        <f>SUM(XT25:XT30)-SUM(XQ25:XQ30)</f>
        <v>-2.7563496505406562</v>
      </c>
      <c r="XU38" s="22">
        <f>SUM(XU25:XU30)-SUM(XQ25:XQ30)</f>
        <v>-3.7782119155821192E-2</v>
      </c>
      <c r="XV38" s="22"/>
      <c r="XW38" s="22">
        <f>SUM(XW25:XW30)-SUM(XV25:XV30)</f>
        <v>-2.5141979625582138</v>
      </c>
      <c r="XX38" s="22">
        <f>SUM(XX25:XX30)-SUM(XV25:XV30)</f>
        <v>-3.6858817473472527E-2</v>
      </c>
      <c r="XY38" s="22">
        <f>SUM(XY25:XY30)-SUM(XV25:XV30)</f>
        <v>-2.6424570120531428</v>
      </c>
      <c r="XZ38" s="22">
        <f>SUM(XZ25:XZ30)-SUM(XV25:XV30)</f>
        <v>-3.5882107006955266E-2</v>
      </c>
      <c r="YA38" s="22"/>
      <c r="YB38" s="22">
        <f>SUM(YB25:YB30)-SUM(YA25:YA30)</f>
        <v>-2.1443281706091994</v>
      </c>
      <c r="YC38" s="22">
        <f>SUM(YC25:YC30)-SUM(YA25:YA30)</f>
        <v>-3.1077584794104496E-2</v>
      </c>
      <c r="YD38" s="22">
        <f>SUM(YD25:YD30)-SUM(YA25:YA30)</f>
        <v>-2.2787485934572658</v>
      </c>
      <c r="YE38" s="22">
        <f>SUM(YE25:YE30)-SUM(YA25:YA30)</f>
        <v>-3.0707742233559543E-2</v>
      </c>
      <c r="YF38" s="22"/>
      <c r="YG38" s="22">
        <f>SUM(YG25:YG30)-SUM(YF25:YF30)</f>
        <v>-1.4053286289792624</v>
      </c>
      <c r="YH38" s="22">
        <f>SUM(YH25:YH30)-SUM(YF25:YF30)</f>
        <v>-1.9746383210531349E-2</v>
      </c>
      <c r="YI38" s="22">
        <f>SUM(YI25:YI30)-SUM(YF25:YF30)</f>
        <v>-1.5408128407148354</v>
      </c>
      <c r="YJ38" s="22">
        <f>SUM(YJ25:YJ30)-SUM(YF25:YF30)</f>
        <v>-2.0323057024114632E-2</v>
      </c>
      <c r="YK38" s="22"/>
      <c r="YL38" s="22">
        <f>SUM(YL25:YL30)-SUM(YK25:YK30)</f>
        <v>-0.66104306642580468</v>
      </c>
      <c r="YM38" s="22">
        <f>SUM(YM25:YM30)-SUM(YK25:YK30)</f>
        <v>-9.0791824268023902E-3</v>
      </c>
      <c r="YN38" s="22">
        <f>SUM(YN25:YN30)-SUM(YK25:YK30)</f>
        <v>-0.79782939865901881</v>
      </c>
      <c r="YO38" s="22">
        <f>SUM(YO25:YO30)-SUM(YK25:YK30)</f>
        <v>-9.0923373199842672E-3</v>
      </c>
      <c r="YP38" s="22"/>
      <c r="YQ38" s="22">
        <f>SUM(YQ25:YQ30)-SUM(YP25:YP30)</f>
        <v>-2.5182926029463317</v>
      </c>
      <c r="YR38" s="22">
        <f>SUM(YR25:YR30)-SUM(YP25:YP30)</f>
        <v>-3.6903523346225597E-2</v>
      </c>
      <c r="YS38" s="22">
        <f>SUM(YS25:YS30)-SUM(YP25:YP30)</f>
        <v>-2.3924673644590371</v>
      </c>
      <c r="YT38" s="22">
        <f>SUM(YT25:YT30)-SUM(YP25:YP30)</f>
        <v>-3.1178526445955868E-2</v>
      </c>
      <c r="YU38" s="22"/>
      <c r="YV38" s="22">
        <f>SUM(YV25:YV30)-SUM(YU25:YU30)</f>
        <v>-2.5196755045274983</v>
      </c>
      <c r="YW38" s="22">
        <f>SUM(YW25:YW30)-SUM(YU25:YU30)</f>
        <v>-3.7226304527308685E-2</v>
      </c>
      <c r="YX38" s="22">
        <f>SUM(YX25:YX30)-SUM(YU25:YU30)</f>
        <v>-2.3950573362670298</v>
      </c>
      <c r="YY38" s="22">
        <f>SUM(YY25:YY30)-SUM(YU25:YU30)</f>
        <v>-3.1427559446470354E-2</v>
      </c>
      <c r="YZ38" s="22"/>
      <c r="ZA38" s="22">
        <f>SUM(ZA25:ZA30)-SUM(YZ25:YZ30)</f>
        <v>-2.5228094475641285</v>
      </c>
      <c r="ZB38" s="22">
        <f>SUM(ZB25:ZB30)-SUM(YZ25:YZ30)</f>
        <v>-3.7648454814515731E-2</v>
      </c>
      <c r="ZC38" s="22">
        <f>SUM(ZC25:ZC30)-SUM(YZ25:YZ30)</f>
        <v>-2.3838772539779711</v>
      </c>
      <c r="ZD38" s="22">
        <f>SUM(ZD25:ZD30)-SUM(YZ25:YZ30)</f>
        <v>-3.1284967721774137E-2</v>
      </c>
      <c r="ZE38" s="22"/>
      <c r="ZF38" s="22">
        <f>SUM(ZF25:ZF30)-SUM(ZE25:ZE30)</f>
        <v>-2.498959494385673</v>
      </c>
      <c r="ZG38" s="22">
        <f>SUM(ZG25:ZG30)-SUM(ZE25:ZE30)</f>
        <v>-3.7098766184556098E-2</v>
      </c>
      <c r="ZH38" s="22">
        <f>SUM(ZH25:ZH30)-SUM(ZE25:ZE30)</f>
        <v>-2.3690435481522911</v>
      </c>
      <c r="ZI38" s="22">
        <f>SUM(ZI25:ZI30)-SUM(ZE25:ZE30)</f>
        <v>-3.1306773651508024E-2</v>
      </c>
      <c r="ZJ38" s="22"/>
      <c r="ZK38" s="22">
        <f>SUM(ZK25:ZK30)-SUM(ZJ25:ZJ30)</f>
        <v>-2.4650649953832584</v>
      </c>
      <c r="ZL38" s="22">
        <f>SUM(ZL25:ZL30)-SUM(ZJ25:ZJ30)</f>
        <v>-3.5830024859819787E-2</v>
      </c>
      <c r="ZM38" s="22">
        <f>SUM(ZM25:ZM30)-SUM(ZJ25:ZJ30)</f>
        <v>-2.3393402045920197</v>
      </c>
      <c r="ZN38" s="22">
        <f>SUM(ZN25:ZN30)-SUM(ZJ25:ZJ30)</f>
        <v>-3.1149174485108233E-2</v>
      </c>
      <c r="ZO38" s="22"/>
      <c r="ZP38" s="22">
        <f>SUM(ZP25:ZP30)-SUM(ZO25:ZO30)</f>
        <v>-2.4148074876615055</v>
      </c>
      <c r="ZQ38" s="22">
        <f>SUM(ZQ25:ZQ30)-SUM(ZO25:ZO30)</f>
        <v>-3.5357811551051554E-2</v>
      </c>
      <c r="ZR38" s="22">
        <f>SUM(ZR25:ZR30)-SUM(ZO25:ZO30)</f>
        <v>-2.3037910564338517</v>
      </c>
      <c r="ZS38" s="22">
        <f>SUM(ZS25:ZS30)-SUM(ZO25:ZO30)</f>
        <v>-3.0727055701106565E-2</v>
      </c>
      <c r="ZT38" s="22"/>
      <c r="ZU38" s="22">
        <f>SUM(ZU25:ZU30)-SUM(ZT25:ZT30)</f>
        <v>-2.3466137003835712</v>
      </c>
      <c r="ZV38" s="22">
        <f>SUM(ZV25:ZV30)-SUM(ZT25:ZT30)</f>
        <v>-2.2857526024338881E-2</v>
      </c>
      <c r="ZW38" s="22">
        <f>SUM(ZW25:ZW30)-SUM(ZT25:ZT30)</f>
        <v>-2.2542352537729045</v>
      </c>
      <c r="ZX38" s="22">
        <f>SUM(ZX25:ZX30)-SUM(ZT25:ZT30)</f>
        <v>-2.582950482957358E-2</v>
      </c>
      <c r="ZY38" s="22"/>
      <c r="ZZ38" s="22">
        <f>SUM(ZZ25:ZZ30)-SUM(ZY25:ZY30)</f>
        <v>-2.2755544825202492</v>
      </c>
      <c r="AAA38" s="22">
        <f>SUM(AAA25:AAA30)-SUM(ZY25:ZY30)</f>
        <v>-3.3412727828903144E-2</v>
      </c>
      <c r="AAB38" s="22">
        <f>SUM(AAB25:AAB30)-SUM(ZY25:ZY30)</f>
        <v>-2.1809257381224683</v>
      </c>
      <c r="AAC38" s="22">
        <f>SUM(AAC25:AAC30)-SUM(ZY25:ZY30)</f>
        <v>-2.9596692003764247E-2</v>
      </c>
      <c r="AAD38" s="22"/>
      <c r="AAE38" s="22">
        <f>SUM(AAE25:AAE30)-SUM(AAD25:AAD30)</f>
        <v>-2.193182191481057</v>
      </c>
      <c r="AAF38" s="22">
        <f>SUM(AAF25:AAF30)-SUM(AAD25:AAD30)</f>
        <v>-3.1613651233115547E-2</v>
      </c>
      <c r="AAG38" s="22">
        <f>SUM(AAG25:AAG30)-SUM(AAD25:AAD30)</f>
        <v>-2.106436870206835</v>
      </c>
      <c r="AAH38" s="22">
        <f>SUM(AAH25:AAH30)-SUM(AAD25:AAD30)</f>
        <v>-2.9042101706579615E-2</v>
      </c>
      <c r="AAI38" s="22"/>
      <c r="AAJ38" s="22">
        <f>SUM(AAJ25:AAJ30)-SUM(AAI25:AAI30)</f>
        <v>-1.9629027118482441</v>
      </c>
      <c r="AAK38" s="22">
        <f>SUM(AAK25:AAK30)-SUM(AAI25:AAI30)</f>
        <v>-2.8037386305669543E-2</v>
      </c>
      <c r="AAL38" s="22">
        <f>SUM(AAL25:AAL30)-SUM(AAI25:AAI30)</f>
        <v>-1.8956036677266042</v>
      </c>
      <c r="AAM38" s="22">
        <f>SUM(AAM25:AAM30)-SUM(AAI25:AAI30)</f>
        <v>-2.6746701888271218E-2</v>
      </c>
      <c r="AAN38" s="22"/>
      <c r="AAO38" s="22">
        <f>SUM(AAO25:AAO30)-SUM(AAN25:AAN30)</f>
        <v>-1.2299229106884439</v>
      </c>
      <c r="AAP38" s="22">
        <f>SUM(AAP25:AAP30)-SUM(AAN25:AAN30)</f>
        <v>-1.4450598271281478E-2</v>
      </c>
      <c r="AAQ38" s="22">
        <f>SUM(AAQ25:AAQ30)-SUM(AAN25:AAN30)</f>
        <v>-1.2416700866504016</v>
      </c>
      <c r="AAR38" s="22">
        <f>SUM(AAR25:AAR30)-SUM(AAN25:AAN30)</f>
        <v>-2.0716991168498566E-2</v>
      </c>
      <c r="AAS38" s="22"/>
      <c r="AAT38" s="22">
        <f>SUM(AAT25:AAT30)-SUM(AAS25:AAS30)</f>
        <v>-0.48857279966213696</v>
      </c>
      <c r="AAU38" s="22">
        <f>SUM(AAU25:AAU30)-SUM(AAS25:AAS30)</f>
        <v>-6.5304819068785491E-3</v>
      </c>
      <c r="AAV38" s="22">
        <f>SUM(AAV25:AAV30)-SUM(AAS25:AAS30)</f>
        <v>-0.5012191349416355</v>
      </c>
      <c r="AAW38" s="22">
        <f>SUM(AAW25:AAW30)-SUM(AAS25:AAS30)</f>
        <v>-6.2547822724638991E-3</v>
      </c>
      <c r="AAX38" s="22"/>
      <c r="AAY38" s="22">
        <f>SUM(AAY25:AAY30)-SUM(AAX25:AAX30)</f>
        <v>-3.3204944430729881</v>
      </c>
      <c r="AAZ38" s="22">
        <f>SUM(AAZ25:AAZ30)-SUM(AAX25:AAX30)</f>
        <v>-4.8864568221858917E-2</v>
      </c>
      <c r="ABA38" s="22">
        <f>SUM(ABA25:ABA30)-SUM(AAX25:AAX30)</f>
        <v>-3.4995772381570873</v>
      </c>
      <c r="ABB38" s="22">
        <f>SUM(ABB25:ABB30)-SUM(AAX25:AAX30)</f>
        <v>-4.8834807792687229E-2</v>
      </c>
      <c r="ABC38" s="22"/>
      <c r="ABD38" s="22">
        <f>SUM(ABD25:ABD30)-SUM(ABC25:ABC30)</f>
        <v>-3.2698511970265827</v>
      </c>
      <c r="ABE38" s="22">
        <f>SUM(ABE25:ABE30)-SUM(ABC25:ABC30)</f>
        <v>-4.8730371518871607E-2</v>
      </c>
      <c r="ABF38" s="22">
        <f>SUM(ABF25:ABF30)-SUM(ABC25:ABC30)</f>
        <v>-3.4290229001181416</v>
      </c>
      <c r="ABG38" s="22">
        <f>SUM(ABG25:ABG30)-SUM(ABC25:ABC30)</f>
        <v>-4.7492419014048437E-2</v>
      </c>
      <c r="ABH38" s="22"/>
      <c r="ABI38" s="22">
        <f>SUM(ABI25:ABI30)-SUM(ABH25:ABH30)</f>
        <v>-3.2071152597177957</v>
      </c>
      <c r="ABJ38" s="22">
        <f>SUM(ABJ25:ABJ30)-SUM(ABH25:ABH30)</f>
        <v>-4.7732399337405695E-2</v>
      </c>
      <c r="ABK38" s="22">
        <f>SUM(ABK25:ABK30)-SUM(ABH25:ABH30)</f>
        <v>-3.34827509795835</v>
      </c>
      <c r="ABL38" s="22">
        <f>SUM(ABL25:ABL30)-SUM(ABH25:ABH30)</f>
        <v>-4.6141729595731817E-2</v>
      </c>
      <c r="ABM38" s="22"/>
      <c r="ABN38" s="22">
        <f>SUM(ABN25:ABN30)-SUM(ABM25:ABM30)</f>
        <v>-3.1330081241487306</v>
      </c>
      <c r="ABO38" s="22">
        <f>SUM(ABO25:ABO30)-SUM(ABM25:ABM30)</f>
        <v>-4.6478885454050101E-2</v>
      </c>
      <c r="ABP38" s="22">
        <f>SUM(ABP25:ABP30)-SUM(ABM25:ABM30)</f>
        <v>-3.2578583517627067</v>
      </c>
      <c r="ABQ38" s="22">
        <f>SUM(ABQ25:ABQ30)-SUM(ABM25:ABM30)</f>
        <v>-4.4764126997847598E-2</v>
      </c>
      <c r="ABR38" s="22"/>
      <c r="ABS38" s="22">
        <f>SUM(ABS25:ABS30)-SUM(ABR25:ABR30)</f>
        <v>-3.050431293653233</v>
      </c>
      <c r="ABT38" s="22">
        <f>SUM(ABT25:ABT30)-SUM(ABR25:ABR30)</f>
        <v>-4.5117079617710942E-2</v>
      </c>
      <c r="ABU38" s="22">
        <f>SUM(ABU25:ABU30)-SUM(ABR25:ABR30)</f>
        <v>-3.1417629201261263</v>
      </c>
      <c r="ABV38" s="22">
        <f>SUM(ABV25:ABV30)-SUM(ABR25:ABR30)</f>
        <v>-4.2950819367163717E-2</v>
      </c>
      <c r="ABW38" s="22"/>
      <c r="ABX38" s="22">
        <f>SUM(ABX25:ABX30)-SUM(ABW25:ABW30)</f>
        <v>-2.9386298278284357</v>
      </c>
      <c r="ABY38" s="22">
        <f>SUM(ABY25:ABY30)-SUM(ABW25:ABW30)</f>
        <v>-4.3344242328004157E-2</v>
      </c>
      <c r="ABZ38" s="22">
        <f>SUM(ABZ25:ABZ30)-SUM(ABW25:ABW30)</f>
        <v>-3.0227423633275237</v>
      </c>
      <c r="ACA38" s="22">
        <f>SUM(ACA25:ACA30)-SUM(ABW25:ABW30)</f>
        <v>-4.1197156396634682E-2</v>
      </c>
      <c r="ACB38" s="22"/>
      <c r="ACC38" s="22">
        <f>SUM(ACC25:ACC30)-SUM(ACB25:ACB30)</f>
        <v>-2.8236584025035114</v>
      </c>
      <c r="ACD38" s="22">
        <f>SUM(ACD25:ACD30)-SUM(ACB25:ACB30)</f>
        <v>-4.1572507621623345E-2</v>
      </c>
      <c r="ACE38" s="22">
        <f>SUM(ACE25:ACE30)-SUM(ACB25:ACB30)</f>
        <v>-2.8956766360695667</v>
      </c>
      <c r="ACF38" s="22">
        <f>SUM(ACF25:ACF30)-SUM(ACB25:ACB30)</f>
        <v>-3.9376457359765027E-2</v>
      </c>
      <c r="ACG38" s="22"/>
      <c r="ACH38" s="22">
        <f>SUM(ACH25:ACH30)-SUM(ACG25:ACG30)</f>
        <v>-2.7146904776676308</v>
      </c>
      <c r="ACI38" s="22">
        <f>SUM(ACI25:ACI30)-SUM(ACG25:ACG30)</f>
        <v>-3.9491052813247052E-2</v>
      </c>
      <c r="ACJ38" s="22">
        <f>SUM(ACJ25:ACJ30)-SUM(ACG25:ACG30)</f>
        <v>-2.7644675546499116</v>
      </c>
      <c r="ACK38" s="22">
        <f>SUM(ACK25:ACK30)-SUM(ACG25:ACG30)</f>
        <v>-3.7584353297020812E-2</v>
      </c>
      <c r="ACL38" s="22"/>
      <c r="ACM38" s="22">
        <f>SUM(ACM25:ACM30)-SUM(ACL25:ACL30)</f>
        <v>-2.5852355790510728</v>
      </c>
      <c r="ACN38" s="22">
        <f>SUM(ACN25:ACN30)-SUM(ACL25:ACL30)</f>
        <v>-3.7438874320969262E-2</v>
      </c>
      <c r="ACO38" s="22">
        <f>SUM(ACO25:ACO30)-SUM(ACL25:ACL30)</f>
        <v>-2.6284527555505974</v>
      </c>
      <c r="ACP38" s="22">
        <f>SUM(ACP25:ACP30)-SUM(ACL25:ACL30)</f>
        <v>-3.5567721120287388E-2</v>
      </c>
      <c r="ACQ38" s="22"/>
      <c r="ACR38" s="22">
        <f>SUM(ACR25:ACR30)-SUM(ACQ25:ACQ30)</f>
        <v>-2.3012441236193553</v>
      </c>
      <c r="ACS38" s="22">
        <f>SUM(ACS25:ACS30)-SUM(ACQ25:ACQ30)</f>
        <v>-3.2381954034548244E-2</v>
      </c>
      <c r="ACT38" s="22">
        <f>SUM(ACT25:ACT30)-SUM(ACQ25:ACQ30)</f>
        <v>-2.3311220235554231</v>
      </c>
      <c r="ACU38" s="22">
        <f>SUM(ACU25:ACU30)-SUM(ACQ25:ACQ30)</f>
        <v>-3.2002761729671647E-2</v>
      </c>
      <c r="ACV38" s="22"/>
      <c r="ACW38" s="22">
        <f>SUM(ACW25:ACW30)-SUM(ACV25:ACV30)</f>
        <v>-1.6847377642791344</v>
      </c>
      <c r="ACX38" s="22">
        <f>SUM(ACX25:ACX30)-SUM(ACV25:ACV30)</f>
        <v>-2.4667433491771362E-2</v>
      </c>
      <c r="ACY38" s="22">
        <f>SUM(ACY25:ACY30)-SUM(ACV25:ACV30)</f>
        <v>-1.6821800581014088</v>
      </c>
      <c r="ACZ38" s="22">
        <f>SUM(ACZ25:ACZ30)-SUM(ACV25:ACV30)</f>
        <v>-2.0769702187251937E-2</v>
      </c>
      <c r="ADA38" s="22"/>
      <c r="ADB38" s="22">
        <f>SUM(ADB25:ADB30)-SUM(ADA25:ADA30)</f>
        <v>-0.99898297930262459</v>
      </c>
      <c r="ADC38" s="22">
        <f>SUM(ADC25:ADC30)-SUM(ADA25:ADA30)</f>
        <v>-1.3223605938804894E-2</v>
      </c>
      <c r="ADD38" s="22">
        <f>SUM(ADD25:ADD30)-SUM(ADA25:ADA30)</f>
        <v>-0.94458763055678219</v>
      </c>
      <c r="ADE38" s="22">
        <f>SUM(ADE25:ADE30)-SUM(ADA25:ADA30)</f>
        <v>-1.1322479448693912E-2</v>
      </c>
      <c r="ADF38" s="22"/>
      <c r="ADG38" s="22">
        <f>SUM(ADG25:ADG30)-SUM(ADF25:ADF30)</f>
        <v>-3.2265473954739718</v>
      </c>
      <c r="ADH38" s="22">
        <f>SUM(ADH25:ADH30)-SUM(ADF25:ADF30)</f>
        <v>-4.9826424460803764E-2</v>
      </c>
      <c r="ADI38" s="22">
        <f>SUM(ADI25:ADI30)-SUM(ADF25:ADF30)</f>
        <v>-3.2950312007696994</v>
      </c>
      <c r="ADJ38" s="22">
        <f>SUM(ADJ25:ADJ30)-SUM(ADF25:ADF30)</f>
        <v>-4.8876830483891354E-2</v>
      </c>
      <c r="ADK38" s="22"/>
      <c r="ADL38" s="22">
        <f>SUM(ADL25:ADL30)-SUM(ADK25:ADK30)</f>
        <v>-3.1455157431165475</v>
      </c>
      <c r="ADM38" s="22">
        <f>SUM(ADM25:ADM30)-SUM(ADK25:ADK30)</f>
        <v>-4.6843102688114868E-2</v>
      </c>
      <c r="ADN38" s="22">
        <f>SUM(ADN25:ADN30)-SUM(ADK25:ADK30)</f>
        <v>-3.2022275387865591</v>
      </c>
      <c r="ADO38" s="22">
        <f>SUM(ADO25:ADO30)-SUM(ADK25:ADK30)</f>
        <v>-4.5895779269642389E-2</v>
      </c>
      <c r="ADP38" s="22"/>
      <c r="ADQ38" s="22">
        <f>SUM(ADQ25:ADQ30)-SUM(ADP25:ADP30)</f>
        <v>-3.0521286486779928</v>
      </c>
      <c r="ADR38" s="22">
        <f>SUM(ADR25:ADR30)-SUM(ADP25:ADP30)</f>
        <v>-4.5315470812894887E-2</v>
      </c>
      <c r="ADS38" s="22">
        <f>SUM(ADS25:ADS30)-SUM(ADP25:ADP30)</f>
        <v>-3.0860800376874806</v>
      </c>
      <c r="ADT38" s="22">
        <f>SUM(ADT25:ADT30)-SUM(ADP25:ADP30)</f>
        <v>-4.4114549388240221E-2</v>
      </c>
      <c r="ADU38" s="22"/>
      <c r="ADV38" s="22">
        <f>SUM(ADV25:ADV30)-SUM(ADU25:ADU30)</f>
        <v>-2.9338817753969977</v>
      </c>
      <c r="ADW38" s="22">
        <f>SUM(ADW25:ADW30)-SUM(ADU25:ADU30)</f>
        <v>-4.3523056643920199E-2</v>
      </c>
      <c r="ADX38" s="22">
        <f>SUM(ADX25:ADX30)-SUM(ADU25:ADU30)</f>
        <v>-2.965321017112089</v>
      </c>
      <c r="ADY38" s="22">
        <f>SUM(ADY25:ADY30)-SUM(ADU25:ADU30)</f>
        <v>-4.2428573344864162E-2</v>
      </c>
      <c r="ADZ38" s="22"/>
      <c r="AEA38" s="22">
        <f>SUM(AEA25:AEA30)-SUM(ADZ25:ADZ30)</f>
        <v>-2.8110968397812712</v>
      </c>
      <c r="AEB38" s="22">
        <f>SUM(AEB25:AEB30)-SUM(ADZ25:ADZ30)</f>
        <v>-4.15216489841157E-2</v>
      </c>
      <c r="AEC38" s="22">
        <f>SUM(AEC25:AEC30)-SUM(ADZ25:ADZ30)</f>
        <v>-2.8511799127380471</v>
      </c>
      <c r="AED38" s="22">
        <f>SUM(AED25:AED30)-SUM(ADZ25:ADZ30)</f>
        <v>-4.0533600830059413E-2</v>
      </c>
      <c r="AEE38" s="22"/>
      <c r="AEF38" s="22">
        <f>SUM(AEF25:AEF30)-SUM(AEE25:AEE30)</f>
        <v>-2.683339443261417</v>
      </c>
      <c r="AEG38" s="22">
        <f>SUM(AEG25:AEG30)-SUM(AEE25:AEE30)</f>
        <v>-3.9676288328109877E-2</v>
      </c>
      <c r="AEH38" s="22">
        <f>SUM(AEH25:AEH30)-SUM(AEE25:AEE30)</f>
        <v>-2.7051225895446009</v>
      </c>
      <c r="AEI38" s="22">
        <f>SUM(AEI25:AEI30)-SUM(AEE25:AEE30)</f>
        <v>-3.8502617995177957E-2</v>
      </c>
      <c r="AEJ38" s="22"/>
      <c r="AEK38" s="22">
        <f>SUM(AEK25:AEK30)-SUM(AEJ25:AEJ30)</f>
        <v>-2.5489008039003807</v>
      </c>
      <c r="AEL38" s="22">
        <f>SUM(AEL25:AEL30)-SUM(AEJ25:AEJ30)</f>
        <v>-3.7475398078186117E-2</v>
      </c>
      <c r="AEM38" s="22">
        <f>SUM(AEM25:AEM30)-SUM(AEJ25:AEJ30)</f>
        <v>-2.5682184111188775</v>
      </c>
      <c r="AEN38" s="22">
        <f>SUM(AEN25:AEN30)-SUM(AEJ25:AEJ30)</f>
        <v>-3.65269340889256E-2</v>
      </c>
      <c r="AEO38" s="22"/>
      <c r="AEP38" s="22">
        <f>SUM(AEP25:AEP30)-SUM(AEO25:AEO30)</f>
        <v>-2.4099046970036966</v>
      </c>
      <c r="AEQ38" s="22">
        <f>SUM(AEQ25:AEQ30)-SUM(AEO25:AEO30)</f>
        <v>-3.5115930479165058E-2</v>
      </c>
      <c r="AER38" s="22">
        <f>SUM(AER25:AER30)-SUM(AEO25:AEO30)</f>
        <v>-2.4258306552594888</v>
      </c>
      <c r="AES38" s="22">
        <f>SUM(AES25:AES30)-SUM(AEO25:AEO30)</f>
        <v>-3.4247354368034166E-2</v>
      </c>
      <c r="AET38" s="22"/>
      <c r="AEU38" s="22">
        <f>SUM(AEU25:AEU30)-SUM(AET25:AET30)</f>
        <v>-2.2659733596461535</v>
      </c>
      <c r="AEV38" s="22">
        <f>SUM(AEV25:AEV30)-SUM(AET25:AET30)</f>
        <v>-3.2920532663069935E-2</v>
      </c>
      <c r="AEW38" s="22">
        <f>SUM(AEW25:AEW30)-SUM(AET25:AET30)</f>
        <v>-2.2691206182283565</v>
      </c>
      <c r="AEX38" s="22">
        <f>SUM(AEX25:AEX30)-SUM(AET25:AET30)</f>
        <v>-3.2007337479100784E-2</v>
      </c>
      <c r="AEY38" s="22"/>
      <c r="AEZ38" s="22">
        <f>SUM(AEZ25:AEZ30)-SUM(AEY25:AEY30)</f>
        <v>-1.9550849219519364</v>
      </c>
      <c r="AFA38" s="22">
        <f>SUM(AFA25:AFA30)-SUM(AEY25:AEY30)</f>
        <v>-2.7702999589649835E-2</v>
      </c>
      <c r="AFB38" s="22">
        <f>SUM(AFB25:AFB30)-SUM(AEY25:AEY30)</f>
        <v>-1.9547244947657703</v>
      </c>
      <c r="AFC38" s="22">
        <f>SUM(AFC25:AFC30)-SUM(AEY25:AEY30)</f>
        <v>-2.772745116217834E-2</v>
      </c>
      <c r="AFD38" s="22"/>
      <c r="AFE38" s="22">
        <f>SUM(AFE25:AFE30)-SUM(AFD25:AFD30)</f>
        <v>-1.2697671726132285</v>
      </c>
      <c r="AFF38" s="22">
        <f>SUM(AFF25:AFF30)-SUM(AFD25:AFD30)</f>
        <v>-1.8084689178095914E-2</v>
      </c>
      <c r="AFG38" s="22">
        <f>SUM(AFG25:AFG30)-SUM(AFD25:AFD30)</f>
        <v>-1.2423728407326138</v>
      </c>
      <c r="AFH38" s="22">
        <f>SUM(AFH25:AFH30)-SUM(AFD25:AFD30)</f>
        <v>-1.666928331036388E-2</v>
      </c>
      <c r="AFI38" s="22"/>
      <c r="AFJ38" s="22">
        <f>SUM(AFJ25:AFJ30)-SUM(AFI25:AFI30)</f>
        <v>-0.52943029680989184</v>
      </c>
      <c r="AFK38" s="22">
        <f>SUM(AFK25:AFK30)-SUM(AFI25:AFI30)</f>
        <v>-6.1319964229937796E-3</v>
      </c>
      <c r="AFL38" s="22">
        <f>SUM(AFL25:AFL30)-SUM(AFI25:AFI30)</f>
        <v>-0.50102493274204107</v>
      </c>
      <c r="AFM38" s="22">
        <f>SUM(AFM25:AFM30)-SUM(AFI25:AFI30)</f>
        <v>-6.8797219520746467E-3</v>
      </c>
    </row>
    <row r="39" spans="1:845">
      <c r="A39" s="22" t="s">
        <v>120</v>
      </c>
      <c r="C39" s="22">
        <f>C27*(1-C5)-B27+C30-B30</f>
        <v>-10.602329725855469</v>
      </c>
      <c r="D39" s="22">
        <f>D27*(1-D5)-B27+D30-B30</f>
        <v>-9.6486691902231456</v>
      </c>
      <c r="F39" s="22"/>
      <c r="G39" s="22">
        <f>G27*(1-G5)-F27+G30-F30</f>
        <v>-10.604169912686736</v>
      </c>
      <c r="H39" s="22">
        <f>H27*(1-H5)-F27+H30-F30</f>
        <v>-9.6401585648115642</v>
      </c>
      <c r="I39" s="22">
        <f>I27*(1-I5)-F27+I30-F30</f>
        <v>-24.233572540661825</v>
      </c>
      <c r="J39" s="22">
        <f>J27*(1-J5)-F27+J30-F30</f>
        <v>-24.06031354992475</v>
      </c>
      <c r="K39" s="22"/>
      <c r="L39" s="22">
        <f>L27*(1-L5)-K27+L30-K30</f>
        <v>-7.9599643629677033</v>
      </c>
      <c r="M39" s="22">
        <f>M27*(1-M5)-K27+M30-K30</f>
        <v>-6.8105645438402789</v>
      </c>
      <c r="N39" s="22">
        <f>N27*(1-N5)-K27+N30-K30</f>
        <v>-21.634278575898357</v>
      </c>
      <c r="O39" s="22">
        <f>O27*(1-O5)-K27+O30-K30</f>
        <v>-20.813113232214349</v>
      </c>
      <c r="P39" s="22"/>
      <c r="Q39" s="22">
        <f>Q27*(1-Q5)-P27+Q30-P30</f>
        <v>-5.1952059494720473</v>
      </c>
      <c r="R39" s="22">
        <f>R27*(1-R5)-P27+R30-P30</f>
        <v>-3.8874692617774187</v>
      </c>
      <c r="S39" s="22">
        <f>S27*(1-S5)-P27+S30-P30</f>
        <v>-18.80492931759148</v>
      </c>
      <c r="T39" s="22">
        <f>T27*(1-T5)-P27+T30-P30</f>
        <v>-17.86567940545207</v>
      </c>
      <c r="U39" s="22"/>
      <c r="V39" s="22">
        <f>V27*(1-V5)-U27+V30-U30</f>
        <v>-2.3399385627937548</v>
      </c>
      <c r="W39" s="22">
        <f>W27*(1-W5)-U27+W30-U30</f>
        <v>-0.89415184389749669</v>
      </c>
      <c r="X39" s="22">
        <f>X27*(1-X5)-U27+X30-U30</f>
        <v>-15.811960956578503</v>
      </c>
      <c r="Y39" s="22">
        <f>Y27*(1-Y5)-U27+Y30-U30</f>
        <v>-14.769414652381187</v>
      </c>
      <c r="Z39" s="22"/>
      <c r="AA39" s="22">
        <f>AA27*(1-AA5)-Z27+AA30-Z30</f>
        <v>0.91476831925466939</v>
      </c>
      <c r="AB39" s="22">
        <f>AB27*(1-AB5)-Z27+AB30-Z30</f>
        <v>2.5149432880713718</v>
      </c>
      <c r="AC39" s="22">
        <f>AC27*(1-AC5)-Z27+AC30-Z30</f>
        <v>-12.72041308476954</v>
      </c>
      <c r="AD39" s="22">
        <f>AD27*(1-AD5)-Z27+AD30-Z30</f>
        <v>-11.885781237915218</v>
      </c>
      <c r="AE39" s="22"/>
      <c r="AF39" s="22">
        <f>AF27*(1-AF5)-AE27+AF30-AE30</f>
        <v>4.5526997207549513</v>
      </c>
      <c r="AG39" s="22">
        <f>AG27*(1-AG5)-AE27+AG30-AE30</f>
        <v>6.2910692734379623</v>
      </c>
      <c r="AH39" s="22">
        <f>AH27*(1-AH5)-AE27+AH30-AE30</f>
        <v>-9.5733473341994753</v>
      </c>
      <c r="AI39" s="22">
        <f>AI27*(1-AI5)-AE27+AI30-AE30</f>
        <v>-8.2653300132440748</v>
      </c>
      <c r="AJ39" s="22"/>
      <c r="AK39" s="22">
        <f>AK27*(1-AK5)-AJ27+AK30-AJ30</f>
        <v>6.2085664147294395</v>
      </c>
      <c r="AL39" s="22">
        <f>AL27*(1-AL5)-AJ27+AL30-AJ30</f>
        <v>8.7042469350970677</v>
      </c>
      <c r="AM39" s="22">
        <f>AM27*(1-AM5)-AJ27+AM30-AJ30</f>
        <v>-6.106341676724135</v>
      </c>
      <c r="AN39" s="22">
        <f>AN27*(1-AN5)-AJ27+AN30-AJ30</f>
        <v>-4.9851488007486395</v>
      </c>
      <c r="AO39" s="22"/>
      <c r="AP39" s="22">
        <f>AP27*(1-AP5)-AO27+AP30-AO30</f>
        <v>6.346423602487981</v>
      </c>
      <c r="AQ39" s="22">
        <f>AQ27*(1-AQ5)-AO27+AQ30-AO30</f>
        <v>8.6993458938062034</v>
      </c>
      <c r="AR39" s="22">
        <f>AR27*(1-AR5)-AO27+AR30-AO30</f>
        <v>-2.382338227218213</v>
      </c>
      <c r="AS39" s="22">
        <f>AS27*(1-AS5)-AO27+AS30-AO30</f>
        <v>-1.1536155185948616</v>
      </c>
      <c r="AT39" s="22"/>
      <c r="AU39" s="22">
        <f>AU27*(1-AU5)-AT27+AU30-AT30</f>
        <v>6.4846021290476656</v>
      </c>
      <c r="AV39" s="22">
        <f>AV27*(1-AV5)-AT27+AV30-AT30</f>
        <v>8.4724763481906038</v>
      </c>
      <c r="AW39" s="22">
        <f>AW27*(1-AW5)-AT27+AW30-AT30</f>
        <v>1.8545537360085191</v>
      </c>
      <c r="AX39" s="22">
        <f>AX27*(1-AX5)-AT27+AX30-AT30</f>
        <v>3.2046916296966188</v>
      </c>
      <c r="AY39" s="22"/>
      <c r="AZ39" s="22">
        <f>AZ27*(1-AZ5)-AY27+AZ30-AY30</f>
        <v>6.760984657764773</v>
      </c>
      <c r="BA39" s="22">
        <f>BA27*(1-BA5)-AY27+BA30-AY30</f>
        <v>8.4655026665315987</v>
      </c>
      <c r="BB39" s="22">
        <f>BB27*(1-BB5)-AY27+BB30-AY30</f>
        <v>2.6071218677657342</v>
      </c>
      <c r="BC39" s="22">
        <f>BC27*(1-BC5)-AY27+BC30-AY30</f>
        <v>4.2620519509899779</v>
      </c>
      <c r="BD39" s="22"/>
      <c r="BE39" s="22">
        <f>BE27*(1-BE5)-BD27+BE30-BD30</f>
        <v>7.320177560818955</v>
      </c>
      <c r="BF39" s="22">
        <f>BF27*(1-BF5)-BD27+BF30-BD30</f>
        <v>8.4562230904301359</v>
      </c>
      <c r="BG39" s="22">
        <f>BG27*(1-BG5)-BD27+BG30-BD30</f>
        <v>3.1257916666896861</v>
      </c>
      <c r="BH39" s="22">
        <f>BH27*(1-BH5)-BD27+BH30-BD30</f>
        <v>4.2607731267394442</v>
      </c>
      <c r="BI39" s="22"/>
      <c r="BJ39" s="22">
        <f>BJ27*(1-BJ5)-BI27+BJ30-BI30</f>
        <v>7.8907906240546097</v>
      </c>
      <c r="BK39" s="22">
        <f>BK27*(1-BK5)-BI27+BK30-BI30</f>
        <v>8.4532137508936884</v>
      </c>
      <c r="BL39" s="22">
        <f>BL27*(1-BL5)-BI27+BL30-BI30</f>
        <v>3.6515303343648284</v>
      </c>
      <c r="BM39" s="22">
        <f>BM27*(1-BM5)-BI27+BM30-BI30</f>
        <v>4.263437767903504</v>
      </c>
      <c r="BN39" s="22"/>
      <c r="BO39" s="22">
        <f>BO27*(1-BO5)-BN27+BO30-BN30</f>
        <v>-35.033537375501126</v>
      </c>
      <c r="BP39" s="22">
        <f>BP27*(1-BP5)-BN27+BP30-BN30</f>
        <v>-35.080188887941389</v>
      </c>
      <c r="BQ39" s="22">
        <f>BQ27*(1-BQ5)-BN27+BQ30-BN30</f>
        <v>-51.525497611728234</v>
      </c>
      <c r="BR39" s="22">
        <f>BR27*(1-BR5)-BN27+BR30-BN30</f>
        <v>-52.255095320408685</v>
      </c>
      <c r="BS39" s="22"/>
      <c r="BT39" s="22">
        <f>BT27*(1-BT5)-BS27+BT30-BS30</f>
        <v>-31.454545314801269</v>
      </c>
      <c r="BU39" s="22">
        <f>BU27*(1-BU5)-BS27+BU30-BS30</f>
        <v>-31.364420562841058</v>
      </c>
      <c r="BV39" s="22">
        <f>BV27*(1-BV5)-BS27+BV30-BS30</f>
        <v>-47.181641456002623</v>
      </c>
      <c r="BW39" s="22">
        <f>BW27*(1-BW5)-BS27+BW30-BS30</f>
        <v>-47.731716200939928</v>
      </c>
      <c r="BX39" s="22"/>
      <c r="BY39" s="22">
        <f>BY27*(1-BY5)-BX27+BY30-BX30</f>
        <v>-28.209211851613333</v>
      </c>
      <c r="BZ39" s="22">
        <f>BZ27*(1-BZ5)-BX27+BZ30-BX30</f>
        <v>-27.990882534233819</v>
      </c>
      <c r="CA39" s="22">
        <f>CA27*(1-CA5)-BX27+CA30-BX30</f>
        <v>-43.221704367616852</v>
      </c>
      <c r="CB39" s="22">
        <f>CB27*(1-CB5)-BX27+CB30-BX30</f>
        <v>-43.61320407675403</v>
      </c>
      <c r="CC39" s="22"/>
      <c r="CD39" s="22">
        <f>CD27*(1-CD5)-CC27+CD30-CC30</f>
        <v>-24.706664246395647</v>
      </c>
      <c r="CE39" s="22">
        <f>CE27*(1-CE5)-CC27+CE30-CC30</f>
        <v>-24.959968333731169</v>
      </c>
      <c r="CF39" s="22">
        <f>CF27*(1-CF5)-CC27+CF30-CC30</f>
        <v>-38.776331839813587</v>
      </c>
      <c r="CG39" s="22">
        <f>CG27*(1-CG5)-CC27+CG30-CC30</f>
        <v>-38.993957467998435</v>
      </c>
      <c r="CH39" s="22"/>
      <c r="CI39" s="22">
        <f>CI27*(1-CI5)-CH27+CI30-CH30</f>
        <v>-21.539925281217755</v>
      </c>
      <c r="CJ39" s="22">
        <f>CJ27*(1-CJ5)-CH27+CJ30-CH30</f>
        <v>-21.070761658955298</v>
      </c>
      <c r="CK39" s="22">
        <f>CK27*(1-CK5)-CH27+CK30-CH30</f>
        <v>-34.794848735982242</v>
      </c>
      <c r="CL39" s="22">
        <f>CL27*(1-CL5)-CH27+CL30-CH30</f>
        <v>-34.85535538479251</v>
      </c>
      <c r="CM39" s="22"/>
      <c r="CN39" s="22">
        <f>CN27*(1-CN5)-CM27+CN30-CM30</f>
        <v>-18.224041751852575</v>
      </c>
      <c r="CO39" s="22">
        <f>CO27*(1-CO5)-CM27+CO30-CM30</f>
        <v>-17.638316294798756</v>
      </c>
      <c r="CP39" s="22">
        <f>CP27*(1-CP5)-CM27+CP30-CM30</f>
        <v>-30.542698158720246</v>
      </c>
      <c r="CQ39" s="22">
        <f>CQ27*(1-CQ5)-CM27+CQ30-CM30</f>
        <v>-30.447410054604884</v>
      </c>
      <c r="CR39" s="22"/>
      <c r="CS39" s="22">
        <f>CS27*(1-CS5)-CR27+CS30-CR30</f>
        <v>-14.471733391481102</v>
      </c>
      <c r="CT39" s="22">
        <f>CT27*(1-CT5)-CR27+CT30-CR30</f>
        <v>-13.745594068527701</v>
      </c>
      <c r="CU39" s="22">
        <f>CU27*(1-CU5)-CR27+CU30-CR30</f>
        <v>-26.184884193829426</v>
      </c>
      <c r="CV39" s="22">
        <f>CV27*(1-CV5)-CR27+CV30-CR30</f>
        <v>-25.948976188122224</v>
      </c>
      <c r="CW39" s="22"/>
      <c r="CX39" s="22">
        <f>CX27*(1-CX5)-CW27+CX30-CW30</f>
        <v>-10.771270424977743</v>
      </c>
      <c r="CY39" s="22">
        <f>CY27*(1-CY5)-CW27+CY30-CW30</f>
        <v>-9.9224079788084865</v>
      </c>
      <c r="CZ39" s="22">
        <f>CZ27*(1-CZ5)-CW27+CZ30-CW30</f>
        <v>-22.343497614865733</v>
      </c>
      <c r="DA39" s="22">
        <f>DA27*(1-DA5)-CW27+DA30-CW30</f>
        <v>-21.979285877683026</v>
      </c>
      <c r="DB39" s="22"/>
      <c r="DC39" s="22">
        <f>DC27*(1-DC5)-DB27+DC30-DB30</f>
        <v>-6.8688829974875603</v>
      </c>
      <c r="DD39" s="22">
        <f>DD27*(1-DD5)-DB27+DD30-DB30</f>
        <v>-6.2363409816576194</v>
      </c>
      <c r="DE39" s="22">
        <f>DE27*(1-DE5)-DB27+DE30-DB30</f>
        <v>-18.054242158323746</v>
      </c>
      <c r="DF39" s="22">
        <f>DF27*(1-DF5)-DB27+DF30-DB30</f>
        <v>-17.562616473654749</v>
      </c>
      <c r="DG39" s="22"/>
      <c r="DH39" s="22">
        <f>DH27*(1-DH5)-DG27+DH30-DG30</f>
        <v>0.71376114403578583</v>
      </c>
      <c r="DI39" s="22">
        <f>DI27*(1-DI5)-DG27+DI30-DG30</f>
        <v>2.2895309458835627</v>
      </c>
      <c r="DJ39" s="22">
        <f>DJ27*(1-DJ5)-DG27+DJ30-DG30</f>
        <v>-8.6548346389479391</v>
      </c>
      <c r="DK39" s="22">
        <f>DK27*(1-DK5)-DG27+DK30-DG30</f>
        <v>-7.9313218504788594</v>
      </c>
      <c r="DL39" s="22"/>
      <c r="DM39" s="22">
        <f>DM27*(1-DM5)-DL27+DM30-DL30</f>
        <v>1.2094273374556224</v>
      </c>
      <c r="DN39" s="22">
        <f>DN27*(1-DN5)-DL27+DN30-DL30</f>
        <v>2.2918826033836055</v>
      </c>
      <c r="DO39" s="22">
        <f>DO27*(1-DO5)-DL27+DO30-DL30</f>
        <v>-0.8248846795746303</v>
      </c>
      <c r="DP39" s="22">
        <f>DP27*(1-DP5)-DL27+DP30-DL30</f>
        <v>-1.0578722321163525E-2</v>
      </c>
      <c r="DQ39" s="22"/>
      <c r="DR39" s="22">
        <f>DR27*(1-DR5)-DQ27+DR30-DQ30</f>
        <v>1.7160593467980689</v>
      </c>
      <c r="DS39" s="22">
        <f>DS27*(1-DS5)-DQ27+DS30-DQ30</f>
        <v>2.0601593644196043</v>
      </c>
      <c r="DT39" s="22">
        <f>DT27*(1-DT5)-DQ27+DT30-DQ30</f>
        <v>-0.34853305075385066</v>
      </c>
      <c r="DU39" s="22">
        <f>DU27*(1-DU5)-DQ27+DU30-DQ30</f>
        <v>-7.1929908173657964E-3</v>
      </c>
      <c r="DV39" s="22"/>
      <c r="DW39" s="22">
        <f>DW27*(1-DW5)-DV27+DW30-DV30</f>
        <v>-2.9248234931943742</v>
      </c>
      <c r="DX39" s="22">
        <f>DX27*(1-DX5)-DV27+DX30-DV30</f>
        <v>-0.86461149672184234</v>
      </c>
      <c r="DY39" s="22">
        <f>DY27*(1-DY5)-DV27+DY30-DV30</f>
        <v>-3.1420792287812489</v>
      </c>
      <c r="DZ39" s="22">
        <f>DZ27*(1-DZ5)-DV27+DZ30-DV30</f>
        <v>-0.96731169585522991</v>
      </c>
      <c r="EA39" s="22"/>
      <c r="EB39" s="22">
        <f>EB27*(1-EB5)-EA27+EB30-EA30</f>
        <v>-2.6066128553455172</v>
      </c>
      <c r="EC39" s="22">
        <f>EC27*(1-EC5)-EA27+EC30-EA30</f>
        <v>-0.58335703138967432</v>
      </c>
      <c r="ED39" s="22">
        <f>ED27*(1-ED5)-EA27+ED30-EA30</f>
        <v>-2.8788557601359699</v>
      </c>
      <c r="EE39" s="22">
        <f>EE27*(1-EE5)-EA27+EE30-EA30</f>
        <v>-0.7265921119533445</v>
      </c>
      <c r="EF39" s="22"/>
      <c r="EG39" s="22">
        <f>EG27*(1-EG5)-EF27+EG30-EF30</f>
        <v>-2.3259265465085477</v>
      </c>
      <c r="EH39" s="22">
        <f>EH27*(1-EH5)-EF27+EH30-EF30</f>
        <v>-0.2783749992363127</v>
      </c>
      <c r="EI39" s="22">
        <f>EI27*(1-EI5)-EF27+EI30-EF30</f>
        <v>-2.6459162451398228</v>
      </c>
      <c r="EJ39" s="22">
        <f>EJ27*(1-EJ5)-EF27+EJ30-EF30</f>
        <v>-0.53175168972024522</v>
      </c>
      <c r="EK39" s="22"/>
      <c r="EL39" s="22">
        <f>EL27*(1-EL5)-EK27+EL30-EK30</f>
        <v>-2.08527037162537</v>
      </c>
      <c r="EM39" s="22">
        <f>EM27*(1-EM5)-EK27+EM30-EK30</f>
        <v>-8.3224721068511087E-2</v>
      </c>
      <c r="EN39" s="22">
        <f>EN27*(1-EN5)-EK27+EN30-EK30</f>
        <v>-2.4072825605450987</v>
      </c>
      <c r="EO39" s="22">
        <f>EO27*(1-EO5)-EK27+EO30-EK30</f>
        <v>-0.33614066524311426</v>
      </c>
      <c r="EP39" s="22"/>
      <c r="EQ39" s="22">
        <f>EQ27*(1-EQ5)-EP27+EQ30-EP30</f>
        <v>-1.8290525599603384</v>
      </c>
      <c r="ER39" s="22">
        <f>ER27*(1-ER5)-EP27+ER30-EP30</f>
        <v>0.13687207503058119</v>
      </c>
      <c r="ES39" s="22">
        <f>ES27*(1-ES5)-EP27+ES30-EP30</f>
        <v>-2.1946162970174825</v>
      </c>
      <c r="ET39" s="22">
        <f>ET27*(1-ET5)-EP27+ET30-EP30</f>
        <v>-0.18043109181547123</v>
      </c>
      <c r="EU39" s="22"/>
      <c r="EV39" s="22">
        <f>EV27*(1-EV5)-EU27+EV30-EU30</f>
        <v>-1.6046872408989614</v>
      </c>
      <c r="EW39" s="22">
        <f>EW27*(1-EW5)-EU27+EW30-EU30</f>
        <v>0.33742766817383796</v>
      </c>
      <c r="EX39" s="22">
        <f>EX27*(1-EX5)-EU27+EX30-EU30</f>
        <v>-1.9900516386725329</v>
      </c>
      <c r="EY39" s="22">
        <f>EY27*(1-EY5)-EU27+EY30-EU30</f>
        <v>-3.7769191396101576E-2</v>
      </c>
      <c r="EZ39" s="22"/>
      <c r="FA39" s="22">
        <f>FA27*(1-FA5)-EZ27+FA30-EZ30</f>
        <v>-1.3639501434566768</v>
      </c>
      <c r="FB39" s="22">
        <f>FB27*(1-FB5)-EZ27+FB30-EZ30</f>
        <v>0.49354520255221956</v>
      </c>
      <c r="FC39" s="22">
        <f>FC27*(1-FC5)-EZ27+FC30-EZ30</f>
        <v>-1.7942002707365887</v>
      </c>
      <c r="FD39" s="22">
        <f>FD27*(1-FD5)-EZ27+FD30-EZ30</f>
        <v>0.11921148201801657</v>
      </c>
      <c r="FE39" s="22"/>
      <c r="FF39" s="22">
        <f>FF27*(1-FF5)-FE27+FF30-FE30</f>
        <v>-1.1601908000111436</v>
      </c>
      <c r="FG39" s="22">
        <f>FG27*(1-FG5)-FE27+FG30-FE30</f>
        <v>0.6304036325633362</v>
      </c>
      <c r="FH39" s="22">
        <f>FH27*(1-FH5)-FE27+FH30-FE30</f>
        <v>-1.6046167143848535</v>
      </c>
      <c r="FI39" s="22">
        <f>FI27*(1-FI5)-FE27+FI30-FE30</f>
        <v>0.20704882726492002</v>
      </c>
      <c r="FJ39" s="22"/>
      <c r="FK39" s="22">
        <f>FK27*(1-FK5)-FJ27+FK30-FJ30</f>
        <v>-0.96016363677333771</v>
      </c>
      <c r="FL39" s="22">
        <f>FL27*(1-FL5)-FJ27+FL30-FJ30</f>
        <v>0.75704321260337792</v>
      </c>
      <c r="FM39" s="22">
        <f>FM27*(1-FM5)-FJ27+FM30-FJ30</f>
        <v>-1.4225726668551388</v>
      </c>
      <c r="FN39" s="22">
        <f>FN27*(1-FN5)-FJ27+FN30-FJ30</f>
        <v>0.31124207052075548</v>
      </c>
      <c r="FO39" s="22"/>
      <c r="FP39" s="22">
        <f>FP27*(1-FP5)-FO27+FP30-FO30</f>
        <v>-0.59905216176802867</v>
      </c>
      <c r="FQ39" s="22">
        <f>FQ27*(1-FQ5)-FO27+FQ30-FO30</f>
        <v>0.97373050662724125</v>
      </c>
      <c r="FR39" s="22">
        <f>FR27*(1-FR5)-FO27+FR30-FO30</f>
        <v>-1.0890587919910715</v>
      </c>
      <c r="FS39" s="22">
        <f>FS27*(1-FS5)-FO27+FS30-FO30</f>
        <v>0.46544542955628287</v>
      </c>
      <c r="FT39" s="22"/>
      <c r="FU39" s="22">
        <f>FU27*(1-FU5)-FT27+FU30-FT30</f>
        <v>5.7349069482718562E-2</v>
      </c>
      <c r="FV39" s="22">
        <f>FV27*(1-FV5)-FT27+FV30-FT30</f>
        <v>1.2282782408342925</v>
      </c>
      <c r="FW39" s="22">
        <f>FW27*(1-FW5)-FT27+FW30-FT30</f>
        <v>-0.50404789590152177</v>
      </c>
      <c r="FX39" s="22">
        <f>FX27*(1-FX5)-FT27+FX30-FT30</f>
        <v>0.65028777281096239</v>
      </c>
      <c r="FY39" s="22"/>
      <c r="FZ39" s="22">
        <f>FZ27*(1-FZ5)-FY27+FZ30-FY30</f>
        <v>0.62818866709431376</v>
      </c>
      <c r="GA39" s="22">
        <f>GA27*(1-GA5)-FY27+GA30-FY30</f>
        <v>1.3624991185386293</v>
      </c>
      <c r="GB39" s="22">
        <f>GB27*(1-GB5)-FY27+GB30-FY30</f>
        <v>-5.8352619021277974E-3</v>
      </c>
      <c r="GC39" s="22">
        <f>GC27*(1-GC5)-FY27+GC30-FY30</f>
        <v>0.67662280411992271</v>
      </c>
      <c r="GD39" s="22"/>
      <c r="GE39" s="22">
        <f>GE27*(1-GE5)-GD27+GE30-GD30</f>
        <v>-3.0264758352811825</v>
      </c>
      <c r="GF39" s="22">
        <f>GF27*(1-GF5)-GD27+GF30-GD30</f>
        <v>-1.0706676111855487</v>
      </c>
      <c r="GG39" s="22">
        <f>GG27*(1-GG5)-GD27+GG30-GD30</f>
        <v>-3.1819405505257521</v>
      </c>
      <c r="GH39" s="22">
        <f>GH27*(1-GH5)-GD27+GH30-GD30</f>
        <v>-1.1922718864648871</v>
      </c>
      <c r="GI39" s="22"/>
      <c r="GJ39" s="22">
        <f>GJ27*(1-GJ5)-GI27+GJ30-GI30</f>
        <v>-2.7714293257663982</v>
      </c>
      <c r="GK39" s="22">
        <f>GK27*(1-GK5)-GI27+GK30-GI30</f>
        <v>-0.84709225139064159</v>
      </c>
      <c r="GL39" s="22">
        <f>GL27*(1-GL5)-GI27+GL30-GI30</f>
        <v>-2.9600300577021628</v>
      </c>
      <c r="GM39" s="22">
        <f>GM27*(1-GM5)-GI27+GM30-GI30</f>
        <v>-1.0195398608532358</v>
      </c>
      <c r="GN39" s="22"/>
      <c r="GO39" s="22">
        <f>GO27*(1-GO5)-GN27+GO30-GN30</f>
        <v>-2.5479728849669812</v>
      </c>
      <c r="GP39" s="22">
        <f>GP27*(1-GP5)-GN27+GP30-GN30</f>
        <v>-0.67578725726480826</v>
      </c>
      <c r="GQ39" s="22">
        <f>GQ27*(1-GQ5)-GN27+GQ30-GN30</f>
        <v>-2.7271905009250261</v>
      </c>
      <c r="GR39" s="22">
        <f>GR27*(1-GR5)-GN27+GR30-GN30</f>
        <v>-0.82926875330237237</v>
      </c>
      <c r="GS39" s="22"/>
      <c r="GT39" s="22">
        <f>GT27*(1-GT5)-GS27+GT30-GS30</f>
        <v>-2.3335705162293934</v>
      </c>
      <c r="GU39" s="22">
        <f>GU27*(1-GU5)-GS27+GU30-GS30</f>
        <v>-0.51888028791592689</v>
      </c>
      <c r="GV39" s="22">
        <f>GV27*(1-GV5)-GS27+GV30-GS30</f>
        <v>-2.5223076952868269</v>
      </c>
      <c r="GW39" s="22">
        <f>GW27*(1-GW5)-GS27+GW30-GS30</f>
        <v>-0.68569603835712201</v>
      </c>
      <c r="GX39" s="22"/>
      <c r="GY39" s="22">
        <f>GY27*(1-GY5)-GX27+GY30-GX30</f>
        <v>-2.1264435100063324</v>
      </c>
      <c r="GZ39" s="22">
        <f>GZ27*(1-GZ5)-GX27+GZ30-GX30</f>
        <v>-0.34555407695361851</v>
      </c>
      <c r="HA39" s="22">
        <f>HA27*(1-HA5)-GX27+HA30-GX30</f>
        <v>-2.3259205336816606</v>
      </c>
      <c r="HB39" s="22">
        <f>HB27*(1-HB5)-GX27+HB30-GX30</f>
        <v>-0.55609462290658485</v>
      </c>
      <c r="HC39" s="22"/>
      <c r="HD39" s="22">
        <f>HD27*(1-HD5)-HC27+HD30-HC30</f>
        <v>-1.9272428856996555</v>
      </c>
      <c r="HE39" s="22">
        <f>HE27*(1-HE5)-HC27+HE30-HC30</f>
        <v>-0.21684604582830502</v>
      </c>
      <c r="HF39" s="22">
        <f>HF27*(1-HF5)-HC27+HF30-HC30</f>
        <v>-2.1530755386792393</v>
      </c>
      <c r="HG39" s="22">
        <f>HG27*(1-HG5)-HC27+HG30-HC30</f>
        <v>-0.43921749108387331</v>
      </c>
      <c r="HH39" s="22"/>
      <c r="HI39" s="22">
        <f>HI27*(1-HI5)-HH27+HI30-HH30</f>
        <v>-1.7352367239628421</v>
      </c>
      <c r="HJ39" s="22">
        <f>HJ27*(1-HJ5)-HH27+HJ30-HH30</f>
        <v>-0.10095111948164259</v>
      </c>
      <c r="HK39" s="22">
        <f>HK27*(1-HK5)-HH27+HK30-HH30</f>
        <v>-1.9708052546927277</v>
      </c>
      <c r="HL39" s="22">
        <f>HL27*(1-HL5)-HH27+HL30-HH30</f>
        <v>-0.33470913766564792</v>
      </c>
      <c r="HM39" s="22"/>
      <c r="HN39" s="22">
        <f>HN27*(1-HN5)-HM27+HN30-HM30</f>
        <v>-1.550903740260118</v>
      </c>
      <c r="HO39" s="22">
        <f>HO27*(1-HO5)-HM27+HO30-HM30</f>
        <v>-2.066851908543299E-2</v>
      </c>
      <c r="HP39" s="22">
        <f>HP27*(1-HP5)-HM27+HP30-HM30</f>
        <v>-1.795553896347414</v>
      </c>
      <c r="HQ39" s="22">
        <f>HQ27*(1-HQ5)-HM27+HQ30-HM30</f>
        <v>-0.26412810836572476</v>
      </c>
      <c r="HR39" s="22"/>
      <c r="HS39" s="22">
        <f>HS27*(1-HS5)-HR27+HS30-HR30</f>
        <v>-1.3878102890400683</v>
      </c>
      <c r="HT39" s="22">
        <f>HT27*(1-HT5)-HR27+HT30-HR30</f>
        <v>7.2753607136498033E-2</v>
      </c>
      <c r="HU39" s="22">
        <f>HU27*(1-HU5)-HR27+HU30-HR30</f>
        <v>-1.6401344571278642</v>
      </c>
      <c r="HV39" s="22">
        <f>HV27*(1-HV5)-HR27+HV30-HR30</f>
        <v>-0.18168324894185872</v>
      </c>
      <c r="HW39" s="22"/>
      <c r="HX39" s="22">
        <f>HX27*(1-HX5)-HW27+HX30-HW30</f>
        <v>-1.0654095842744695</v>
      </c>
      <c r="HY39" s="22">
        <f>HY27*(1-HY5)-HW27+HY30-HW30</f>
        <v>0.20731985590751378</v>
      </c>
      <c r="HZ39" s="22">
        <f>HZ27*(1-HZ5)-HW27+HZ30-HW30</f>
        <v>-1.3315031623832425</v>
      </c>
      <c r="IA39" s="22">
        <f>IA27*(1-IA5)-HW27+IA30-HW30</f>
        <v>-6.7347821968866128E-2</v>
      </c>
      <c r="IB39" s="22"/>
      <c r="IC39" s="22">
        <f>IC27*(1-IC5)-IB27+IC30-IB30</f>
        <v>-0.50532810089953983</v>
      </c>
      <c r="ID39" s="22">
        <f>ID27*(1-ID5)-IB27+ID30-IB30</f>
        <v>0.33474957686570406</v>
      </c>
      <c r="IE39" s="22">
        <f>IE27*(1-IE5)-IB27+IE30-IB30</f>
        <v>-0.82488199752508962</v>
      </c>
      <c r="IF39" s="22">
        <f>IF27*(1-IF5)-IB27+IF30-IB30</f>
        <v>-1.0577344645149367E-2</v>
      </c>
      <c r="IG39" s="22"/>
      <c r="IH39" s="22">
        <f>IH27*(1-IH5)-IG27+IH30-IG30</f>
        <v>-2.3605918187428188E-2</v>
      </c>
      <c r="II39" s="22">
        <f>II27*(1-II5)-IG27+II30-IG30</f>
        <v>0.34205091329526027</v>
      </c>
      <c r="IJ39" s="22">
        <f>IJ27*(1-IJ5)-IG27+IJ30-IG30</f>
        <v>-0.34304081853978374</v>
      </c>
      <c r="IK39" s="22">
        <f>IK27*(1-IK5)-IG27+IK30-IG30</f>
        <v>-6.1387083454675917E-3</v>
      </c>
      <c r="IL39" s="22"/>
      <c r="IM39" s="22">
        <f>IM27*(1-IM5)-IL27+IM30-IL30</f>
        <v>-5.2829564765738724</v>
      </c>
      <c r="IN39" s="22">
        <f>IN27*(1-IN5)-IL27+IN30-IL30</f>
        <v>-4.1719085632394766</v>
      </c>
      <c r="IO39" s="22">
        <f>IO27*(1-IO5)-IL27+IO30-IL30</f>
        <v>-16.022046794526673</v>
      </c>
      <c r="IP39" s="22">
        <f>IP27*(1-IP5)-IL27+IP30-IL30</f>
        <v>-15.401143958727388</v>
      </c>
      <c r="IQ39" s="22"/>
      <c r="IR39" s="22">
        <f>IR27*(1-IR5)-IQ27+IR30-IQ30</f>
        <v>-2.7971182902684788</v>
      </c>
      <c r="IS39" s="22">
        <f>IS27*(1-IS5)-IQ27+IS30-IQ30</f>
        <v>-1.7909826436681939</v>
      </c>
      <c r="IT39" s="22">
        <f>IT27*(1-IT5)-IQ27+IT30-IQ30</f>
        <v>-13.802137475969815</v>
      </c>
      <c r="IU39" s="22">
        <f>IU27*(1-IU5)-IQ27+IU30-IQ30</f>
        <v>-13.070974283639835</v>
      </c>
      <c r="IV39" s="22"/>
      <c r="IW39" s="22">
        <f>IW27*(1-IW5)-IV27+IW30-IV30</f>
        <v>-0.13455039568984262</v>
      </c>
      <c r="IX39" s="22">
        <f>IX27*(1-IX5)-IV27+IX30-IV30</f>
        <v>0.95496912206984774</v>
      </c>
      <c r="IY39" s="22">
        <f>IY27*(1-IY5)-IV27+IY30-IV30</f>
        <v>-11.478501132635934</v>
      </c>
      <c r="IZ39" s="22">
        <f>IZ27*(1-IZ5)-IV27+IZ30-IV30</f>
        <v>-10.659994028201616</v>
      </c>
      <c r="JA39" s="22"/>
      <c r="JB39" s="22">
        <f>JB27*(1-JB5)-JA27+JB30-JA30</f>
        <v>2.2751933360933236</v>
      </c>
      <c r="JC39" s="22">
        <f>JC27*(1-JC5)-JA27+JC30-JA30</f>
        <v>4.1437277727782842</v>
      </c>
      <c r="JD39" s="22">
        <f>JD27*(1-JD5)-JA27+JD30-JA30</f>
        <v>-9.106956932827849</v>
      </c>
      <c r="JE39" s="22">
        <f>JE27*(1-JE5)-JA27+JE30-JA30</f>
        <v>-7.909488178628628</v>
      </c>
      <c r="JF39" s="22"/>
      <c r="JG39" s="22">
        <f>JG27*(1-JG5)-JF27+JG30-JF30</f>
        <v>2.1511519974585056</v>
      </c>
      <c r="JH39" s="22">
        <f>JH27*(1-JH5)-JF27+JH30-JF30</f>
        <v>3.9395034573256851</v>
      </c>
      <c r="JI39" s="22">
        <f>JI27*(1-JI5)-JF27+JI30-JF30</f>
        <v>-6.4267757508127588</v>
      </c>
      <c r="JJ39" s="22">
        <f>JJ27*(1-JJ5)-JF27+JJ30-JF30</f>
        <v>-5.1512166588556951</v>
      </c>
      <c r="JK39" s="22"/>
      <c r="JL39" s="22">
        <f>JL27*(1-JL5)-JK27+JL30-JK30</f>
        <v>2.0427568574335027</v>
      </c>
      <c r="JM39" s="22">
        <f>JM27*(1-JM5)-JK27+JM30-JK30</f>
        <v>3.869267030793587</v>
      </c>
      <c r="JN39" s="22">
        <f>JN27*(1-JN5)-JK27+JN30-JK30</f>
        <v>-3.4791828048980022</v>
      </c>
      <c r="JO39" s="22">
        <f>JO27*(1-JO5)-JK27+JO30-JK30</f>
        <v>-2.3659768341034706</v>
      </c>
      <c r="JP39" s="22"/>
      <c r="JQ39" s="22">
        <f>JQ27*(1-JQ5)-JP27+JQ30-JP30</f>
        <v>1.9261771750694408</v>
      </c>
      <c r="JR39" s="22">
        <f>JR27*(1-JR5)-JP27+JR30-JP30</f>
        <v>3.6995488819543638</v>
      </c>
      <c r="JS39" s="22">
        <f>JS27*(1-JS5)-JP27+JS30-JP30</f>
        <v>-1.2786735057413239</v>
      </c>
      <c r="JT39" s="22">
        <f>JT27*(1-JT5)-JP27+JT30-JP30</f>
        <v>0.29305075621841326</v>
      </c>
      <c r="JU39" s="22"/>
      <c r="JV39" s="22">
        <f>JV27*(1-JV5)-JU27+JV30-JU30</f>
        <v>1.9972025080107514</v>
      </c>
      <c r="JW39" s="22">
        <f>JW27*(1-JW5)-JU27+JW30-JU30</f>
        <v>3.4893025412901153</v>
      </c>
      <c r="JX39" s="22">
        <f>JX27*(1-JX5)-JU27+JX30-JU30</f>
        <v>-1.4102321555746045</v>
      </c>
      <c r="JY39" s="22">
        <f>JY27*(1-JY5)-JU27+JY30-JU30</f>
        <v>7.3990839660474705E-2</v>
      </c>
      <c r="JZ39" s="22"/>
      <c r="KA39" s="22">
        <f>KA27*(1-KA5)-JZ27+KA30-JZ30</f>
        <v>1.8788655460223964</v>
      </c>
      <c r="KB39" s="22">
        <f>KB27*(1-KB5)-JZ27+KB30-JZ30</f>
        <v>3.279777938744175</v>
      </c>
      <c r="KC39" s="22">
        <f>KC27*(1-KC5)-JZ27+KC30-JZ30</f>
        <v>-1.542531349520381</v>
      </c>
      <c r="KD39" s="22">
        <f>KD27*(1-KD5)-JZ27+KD30-JZ30</f>
        <v>-0.14661872933005782</v>
      </c>
      <c r="KE39" s="22"/>
      <c r="KF39" s="22">
        <f>KF27*(1-KF5)-KE27+KF30-KE30</f>
        <v>1.6400702685058022</v>
      </c>
      <c r="KG39" s="22">
        <f>KG27*(1-KG5)-KE27+KG30-KE30</f>
        <v>2.8600621250265519</v>
      </c>
      <c r="KH39" s="22">
        <f>KH27*(1-KH5)-KE27+KH30-KE30</f>
        <v>-1.6133921777848101</v>
      </c>
      <c r="KI39" s="22">
        <f>KI27*(1-KI5)-KE27+KI30-KE30</f>
        <v>-0.39315794580149799</v>
      </c>
      <c r="KJ39" s="22"/>
      <c r="KK39" s="22">
        <f>KK27*(1-KK5)-KJ27+KK30-KJ30</f>
        <v>1.5366474606590614</v>
      </c>
      <c r="KL39" s="22">
        <f>KL27*(1-KL5)-KJ27+KL30-KJ30</f>
        <v>2.3957125383590991</v>
      </c>
      <c r="KM39" s="22">
        <f>KM27*(1-KM5)-KJ27+KM30-KJ30</f>
        <v>-1.760984772952078</v>
      </c>
      <c r="KN39" s="22">
        <f>KN27*(1-KN5)-KJ27+KN30-KJ30</f>
        <v>-0.88674836608392837</v>
      </c>
      <c r="KO39" s="22"/>
      <c r="KP39" s="22">
        <f>KP27*(1-KP5)-KO27+KP30-KO30</f>
        <v>1.2347452919020654</v>
      </c>
      <c r="KQ39" s="22">
        <f>KQ27*(1-KQ5)-KO27+KQ30-KO30</f>
        <v>1.7413974261451415</v>
      </c>
      <c r="KR39" s="22">
        <f>KR27*(1-KR5)-KO27+KR30-KO30</f>
        <v>-1.9171411986707341</v>
      </c>
      <c r="KS39" s="22">
        <f>KS27*(1-KS5)-KO27+KS30-KO30</f>
        <v>-1.3805108159439214</v>
      </c>
      <c r="KT39" s="22"/>
      <c r="KU39" s="22">
        <f>KU27*(1-KU5)-KT27+KU30-KT30</f>
        <v>-23.994167212999763</v>
      </c>
      <c r="KV39" s="22">
        <f>KV27*(1-KV5)-KT27+KV30-KT30</f>
        <v>-23.635234479561504</v>
      </c>
      <c r="KW39" s="22">
        <f>KW27*(1-KW5)-KT27+KW30-KT30</f>
        <v>-37.053769056757773</v>
      </c>
      <c r="KX39" s="22">
        <f>KX27*(1-KX5)-KT27+KX30-KT30</f>
        <v>-37.181219686418224</v>
      </c>
      <c r="KY39" s="22"/>
      <c r="KZ39" s="22">
        <f>KZ27*(1-KZ5)-KY27+KZ30-KY30</f>
        <v>-21.37235972120196</v>
      </c>
      <c r="LA39" s="22">
        <f>LA27*(1-LA5)-KY27+LA30-KY30</f>
        <v>-20.932595952144659</v>
      </c>
      <c r="LB39" s="22">
        <f>LB27*(1-LB5)-KY27+LB30-KY30</f>
        <v>-33.612269207280164</v>
      </c>
      <c r="LC39" s="22">
        <f>LC27*(1-LC5)-KY27+LC30-KY30</f>
        <v>-33.619267625042667</v>
      </c>
      <c r="LD39" s="22"/>
      <c r="LE39" s="22">
        <f>LE27*(1-LE5)-LD27+LE30-LD30</f>
        <v>-18.636020095213844</v>
      </c>
      <c r="LF39" s="22">
        <f>LF27*(1-LF5)-LD27+LF30-LD30</f>
        <v>-18.105602781870154</v>
      </c>
      <c r="LG39" s="22">
        <f>LG27*(1-LG5)-LD27+LG30-LD30</f>
        <v>-29.954374473456209</v>
      </c>
      <c r="LH39" s="22">
        <f>LH27*(1-LH5)-LD27+LH30-LD30</f>
        <v>-29.832465169199033</v>
      </c>
      <c r="LI39" s="22"/>
      <c r="LJ39" s="22">
        <f>LJ27*(1-LJ5)-LI27+LJ30-LI30</f>
        <v>-15.841423332459563</v>
      </c>
      <c r="LK39" s="22">
        <f>LK27*(1-LK5)-LI27+LK30-LI30</f>
        <v>-15.556112464527438</v>
      </c>
      <c r="LL39" s="22">
        <f>LL27*(1-LL5)-LI27+LL30-LI30</f>
        <v>-26.708281790113297</v>
      </c>
      <c r="LM39" s="22">
        <f>LM27*(1-LM5)-LI27+LM30-LI30</f>
        <v>-26.47847786659203</v>
      </c>
      <c r="LN39" s="22"/>
      <c r="LO39" s="22">
        <f>LO27*(1-LO5)-LN27+LO30-LN30</f>
        <v>-13.317586379476815</v>
      </c>
      <c r="LP39" s="22">
        <f>LP27*(1-LP5)-LN27+LP30-LN30</f>
        <v>-12.63057976176863</v>
      </c>
      <c r="LQ39" s="22">
        <f>LQ27*(1-LQ5)-LN27+LQ30-LN30</f>
        <v>-23.370381830124721</v>
      </c>
      <c r="LR39" s="22">
        <f>LR27*(1-LR5)-LN27+LR30-LN30</f>
        <v>-23.028669537206973</v>
      </c>
      <c r="LS39" s="22"/>
      <c r="LT39" s="22">
        <f>LT27*(1-LT5)-LS27+LT30-LS30</f>
        <v>-10.230865587833414</v>
      </c>
      <c r="LU39" s="22">
        <f>LU27*(1-LU5)-LS27+LU30-LS30</f>
        <v>-9.7274102699556906</v>
      </c>
      <c r="LV39" s="22">
        <f>LV27*(1-LV5)-LS27+LV30-LS30</f>
        <v>-19.640149514986568</v>
      </c>
      <c r="LW39" s="22">
        <f>LW27*(1-LW5)-LS27+LW30-LS30</f>
        <v>-19.579533921499817</v>
      </c>
      <c r="LX39" s="22"/>
      <c r="LY39" s="22">
        <f>LY27*(1-LY5)-LX27+LY30-LX30</f>
        <v>-7.2141850073855025</v>
      </c>
      <c r="LZ39" s="22">
        <f>LZ27*(1-LZ5)-LX27+LZ30-LX30</f>
        <v>-6.6046317069729525</v>
      </c>
      <c r="MA39" s="22">
        <f>MA27*(1-MA5)-LX27+MA30-LX30</f>
        <v>-16.391483377982453</v>
      </c>
      <c r="MB39" s="22">
        <f>MB27*(1-MB5)-LX27+MB30-LX30</f>
        <v>-15.866277681668116</v>
      </c>
      <c r="MC39" s="22"/>
      <c r="MD39" s="22">
        <f>MD27*(1-MD5)-MC27+MD30-MC30</f>
        <v>-3.7712492081921525</v>
      </c>
      <c r="ME39" s="22">
        <f>ME27*(1-ME5)-MC27+ME30-MC30</f>
        <v>-3.0724323593488876</v>
      </c>
      <c r="MF39" s="22">
        <f>MF27*(1-MF5)-MC27+MF30-MC30</f>
        <v>-12.942728289141378</v>
      </c>
      <c r="MG39" s="22">
        <f>MG27*(1-MG5)-MC27+MG30-MC30</f>
        <v>-12.329844244610591</v>
      </c>
      <c r="MH39" s="22"/>
      <c r="MI39" s="22">
        <f>MI27*(1-MI5)-MH27+MI30-MH30</f>
        <v>-2.845385375322337</v>
      </c>
      <c r="MJ39" s="22">
        <f>MJ27*(1-MJ5)-MH27+MJ30-MH30</f>
        <v>-1.7508678400393123</v>
      </c>
      <c r="MK39" s="22">
        <f>MK27*(1-MK5)-MH27+MK30-MH30</f>
        <v>-9.1424035503419958</v>
      </c>
      <c r="ML39" s="22">
        <f>ML27*(1-ML5)-MH27+ML30-MH30</f>
        <v>-8.457498018666179</v>
      </c>
      <c r="MM39" s="22"/>
      <c r="MN39" s="22">
        <f>MN27*(1-MN5)-MM27+MN30-MM30</f>
        <v>-2.9289933082511013</v>
      </c>
      <c r="MO39" s="22">
        <f>MO27*(1-MO5)-MM27+MO30-MM30</f>
        <v>-2.0040061031584742</v>
      </c>
      <c r="MP39" s="22">
        <f>MP27*(1-MP5)-MM27+MP30-MM30</f>
        <v>-4.5939983546736514</v>
      </c>
      <c r="MQ39" s="22">
        <f>MQ27*(1-MQ5)-MM27+MQ30-MM30</f>
        <v>-3.6899160154515869</v>
      </c>
      <c r="MR39" s="22"/>
      <c r="MS39" s="22">
        <f>MS27*(1-MS5)-MR27+MS30-MR30</f>
        <v>-3.102664340558178</v>
      </c>
      <c r="MT39" s="22">
        <f>MT27*(1-MT5)-MR27+MT30-MR30</f>
        <v>-2.5121904490455407</v>
      </c>
      <c r="MU39" s="22">
        <f>MU27*(1-MU5)-MR27+MU30-MR30</f>
        <v>-4.7975259918859052</v>
      </c>
      <c r="MV39" s="22">
        <f>MV27*(1-MV5)-MR27+MV30-MR30</f>
        <v>-4.2194000334483803</v>
      </c>
      <c r="MW39" s="22"/>
      <c r="MX39" s="22">
        <f>MX27*(1-MX5)-MW27+MX30-MW30</f>
        <v>-3.2845640876272526</v>
      </c>
      <c r="MY39" s="22">
        <f>MY27*(1-MY5)-MW27+MY30-MW30</f>
        <v>-3.0241286891760453</v>
      </c>
      <c r="MZ39" s="22">
        <f>MZ27*(1-MZ5)-MW27+MZ30-MW30</f>
        <v>-5.0124177861774868</v>
      </c>
      <c r="NA39" s="22">
        <f>NA27*(1-NA5)-MW27+NA30-MW30</f>
        <v>-4.7534109374948414</v>
      </c>
      <c r="NB39" s="22"/>
      <c r="NC39" s="22">
        <f>NC27*(1-NC5)-NB27+NC30-NB30</f>
        <v>-3.7330276124378869</v>
      </c>
      <c r="ND39" s="22">
        <f>ND27*(1-ND5)-NB27+ND30-NB30</f>
        <v>-1.9612017821947418</v>
      </c>
      <c r="NE39" s="22">
        <f>NE27*(1-NE5)-NB27+NE30-NB30</f>
        <v>-17.297571525770813</v>
      </c>
      <c r="NF39" s="22">
        <f>NF27*(1-NF5)-NB27+NF30-NB30</f>
        <v>-16.967515410726072</v>
      </c>
      <c r="NG39" s="22"/>
      <c r="NH39" s="22">
        <f>NH27*(1-NH5)-NG27+NH30-NG30</f>
        <v>-1.9575610107489254</v>
      </c>
      <c r="NI39" s="22">
        <f>NI27*(1-NI5)-NG27+NI30-NG30</f>
        <v>-0.25616590047709309</v>
      </c>
      <c r="NJ39" s="22">
        <f>NJ27*(1-NJ5)-NG27+NJ30-NG30</f>
        <v>-14.065918834239596</v>
      </c>
      <c r="NK39" s="22">
        <f>NK27*(1-NK5)-NG27+NK30-NG30</f>
        <v>-13.413016619242228</v>
      </c>
      <c r="NL39" s="22"/>
      <c r="NM39" s="22">
        <f>NM27*(1-NM5)-NL27+NM30-NL30</f>
        <v>-0.27462011048437773</v>
      </c>
      <c r="NN39" s="22">
        <f>NN27*(1-NN5)-NL27+NN30-NL30</f>
        <v>1.5301254420826425</v>
      </c>
      <c r="NO39" s="22">
        <f>NO27*(1-NO5)-NL27+NO30-NL30</f>
        <v>-11.032256750224057</v>
      </c>
      <c r="NP39" s="22">
        <f>NP27*(1-NP5)-NL27+NP30-NL30</f>
        <v>-10.107994079601745</v>
      </c>
      <c r="NQ39" s="22"/>
      <c r="NR39" s="22">
        <f>NR27*(1-NR5)-NQ27+NR30-NQ30</f>
        <v>1.4853688562710161</v>
      </c>
      <c r="NS39" s="22">
        <f>NS27*(1-NS5)-NQ27+NS30-NQ30</f>
        <v>3.3909806068169672</v>
      </c>
      <c r="NT39" s="22">
        <f>NT27*(1-NT5)-NQ27+NT30-NQ30</f>
        <v>-8.2700272432934909</v>
      </c>
      <c r="NU39" s="22">
        <f>NU27*(1-NU5)-NQ27+NU30-NQ30</f>
        <v>-7.1277807979284589</v>
      </c>
      <c r="NV39" s="22"/>
      <c r="NW39" s="22">
        <f>NW27*(1-NW5)-NV27+NW30-NV30</f>
        <v>3.111170828635224</v>
      </c>
      <c r="NX39" s="22">
        <f>NX27*(1-NX5)-NV27+NX30-NV30</f>
        <v>5.3127434496826496</v>
      </c>
      <c r="NY39" s="22">
        <f>NY27*(1-NY5)-NV27+NY30-NV30</f>
        <v>-5.7973420306280374</v>
      </c>
      <c r="NZ39" s="22">
        <f>NZ27*(1-NZ5)-NV27+NZ30-NV30</f>
        <v>-4.4846484374506019</v>
      </c>
      <c r="OA39" s="22"/>
      <c r="OB39" s="22">
        <f>OB27*(1-OB5)-OA27+OB30-OA30</f>
        <v>3.2215512133101001</v>
      </c>
      <c r="OC39" s="22">
        <f>OC27*(1-OC5)-OA27+OC30-OA30</f>
        <v>5.4318818910214972</v>
      </c>
      <c r="OD39" s="22">
        <f>OD27*(1-OD5)-OA27+OD30-OA30</f>
        <v>-3.4061807606385628</v>
      </c>
      <c r="OE39" s="22">
        <f>OE27*(1-OE5)-OA27+OE30-OA30</f>
        <v>-1.9592027340079383</v>
      </c>
      <c r="OF39" s="22"/>
      <c r="OG39" s="22">
        <f>OG27*(1-OG5)-OF27+OG30-OF30</f>
        <v>3.2206505035605559</v>
      </c>
      <c r="OH39" s="22">
        <f>OH27*(1-OH5)-OF27+OH30-OF30</f>
        <v>5.420713323497985</v>
      </c>
      <c r="OI39" s="22">
        <f>OI27*(1-OI5)-OF27+OI30-OF30</f>
        <v>-1.2952200086324339</v>
      </c>
      <c r="OJ39" s="22">
        <f>OJ27*(1-OJ5)-OF27+OJ30-OF30</f>
        <v>0.23334338654671427</v>
      </c>
      <c r="OK39" s="22"/>
      <c r="OL39" s="22">
        <f>OL27*(1-OL5)-OK27+OL30-OK30</f>
        <v>3.3312226609496705</v>
      </c>
      <c r="OM39" s="22">
        <f>OM27*(1-OM5)-OK27+OM30-OK30</f>
        <v>5.4119225455527484</v>
      </c>
      <c r="ON39" s="22">
        <f>ON27*(1-ON5)-OK27+ON30-OK30</f>
        <v>0.89457553973182513</v>
      </c>
      <c r="OO39" s="22">
        <f>OO27*(1-OO5)-OK27+OO30-OK30</f>
        <v>2.3391699395138446</v>
      </c>
      <c r="OP39" s="22"/>
      <c r="OQ39" s="22">
        <f>OQ27*(1-OQ5)-OP27+OQ30-OP30</f>
        <v>3.442572968051941</v>
      </c>
      <c r="OR39" s="22">
        <f>OR27*(1-OR5)-OP27+OR30-OP30</f>
        <v>5.2885258956968855</v>
      </c>
      <c r="OS39" s="22">
        <f>OS27*(1-OS5)-OP27+OS30-OP30</f>
        <v>1.0030985041115486</v>
      </c>
      <c r="OT39" s="22">
        <f>OT27*(1-OT5)-OP27+OT30-OP30</f>
        <v>2.7441308123634869</v>
      </c>
      <c r="OU39" s="22"/>
      <c r="OV39" s="22">
        <f>OV27*(1-OV5)-OU27+OV30-OU30</f>
        <v>3.6667490921691623</v>
      </c>
      <c r="OW39" s="22">
        <f>OW27*(1-OW5)-OU27+OW30-OU30</f>
        <v>5.2738828129394548</v>
      </c>
      <c r="OX39" s="22">
        <f>OX27*(1-OX5)-OU27+OX30-OU30</f>
        <v>1.2213588198322398</v>
      </c>
      <c r="OY39" s="22">
        <f>OY27*(1-OY5)-OU27+OY30-OU30</f>
        <v>2.7367741096452463</v>
      </c>
      <c r="OZ39" s="22"/>
      <c r="PA39" s="22">
        <f>PA27*(1-PA5)-OZ27+PA30-OZ30</f>
        <v>4.1230158397845216</v>
      </c>
      <c r="PB39" s="22">
        <f>PB27*(1-PB5)-OZ27+PB30-OZ30</f>
        <v>5.2539201750795925</v>
      </c>
      <c r="PC39" s="22">
        <f>PC27*(1-PC5)-OZ27+PC30-OZ30</f>
        <v>1.6621876533155202</v>
      </c>
      <c r="PD39" s="22">
        <f>PD27*(1-PD5)-OZ27+PD30-OZ30</f>
        <v>2.7267833368369523</v>
      </c>
      <c r="PE39" s="22"/>
      <c r="PF39" s="22">
        <f>PF27*(1-PF5)-PE27+PF30-PE30</f>
        <v>4.5935012094567966</v>
      </c>
      <c r="PG39" s="22">
        <f>PG27*(1-PG5)-PE27+PG30-PE30</f>
        <v>5.2405260664505064</v>
      </c>
      <c r="PH39" s="22">
        <f>PH27*(1-PH5)-PE27+PH30-PE30</f>
        <v>2.1100789488637801</v>
      </c>
      <c r="PI39" s="22">
        <f>PI27*(1-PI5)-PE27+PI30-PE30</f>
        <v>2.7260634887618451</v>
      </c>
      <c r="PJ39" s="22"/>
      <c r="PK39" s="22">
        <f>PK27*(1-PK5)-PJ27+PK30-PJ30</f>
        <v>-33.679158212495572</v>
      </c>
      <c r="PL39" s="22">
        <f>PL27*(1-PL5)-PJ27+PL30-PJ30</f>
        <v>-34.183539844528461</v>
      </c>
      <c r="PM39" s="22">
        <f>PM27*(1-PM5)-PJ27+PM30-PJ30</f>
        <v>-76.365966269438047</v>
      </c>
      <c r="PN39" s="22">
        <f>PN27*(1-PN5)-PJ27+PN30-PJ30</f>
        <v>-76.30953860662602</v>
      </c>
      <c r="PO39" s="22"/>
      <c r="PP39" s="22">
        <f>PP27*(1-PP5)-PO27+PP30-PO30</f>
        <v>-27.964447477033055</v>
      </c>
      <c r="PQ39" s="22">
        <f>PQ27*(1-PQ5)-PO27+PQ30-PO30</f>
        <v>-28.120463962529826</v>
      </c>
      <c r="PR39" s="22">
        <f>PR27*(1-PR5)-PO27+PR30-PO30</f>
        <v>-61.390556767561137</v>
      </c>
      <c r="PS39" s="22">
        <f>PS27*(1-PS5)-PO27+PS30-PO30</f>
        <v>-63.816779451385479</v>
      </c>
      <c r="PT39" s="22"/>
      <c r="PU39" s="22">
        <f>PU27*(1-PU5)-PT27+PU30-PT30</f>
        <v>-22.53042941983302</v>
      </c>
      <c r="PV39" s="22">
        <f>PV27*(1-PV5)-PT27+PV30-PT30</f>
        <v>-22.344469580175222</v>
      </c>
      <c r="PW39" s="22">
        <f>PW27*(1-PW5)-PT27+PW30-PT30</f>
        <v>-51.905448904722228</v>
      </c>
      <c r="PX39" s="22">
        <f>PX27*(1-PX5)-PT27+PX30-PT30</f>
        <v>-53.679171214012882</v>
      </c>
      <c r="PY39" s="22"/>
      <c r="PZ39" s="22">
        <f>PZ27*(1-PZ5)-PY27+PZ30-PY30</f>
        <v>-18.233804895407182</v>
      </c>
      <c r="QA39" s="22">
        <f>QA27*(1-QA5)-PY27+QA30-PY30</f>
        <v>-17.794077261506906</v>
      </c>
      <c r="QB39" s="22">
        <f>QB27*(1-QB5)-PY27+QB30-PY30</f>
        <v>-42.427178615116489</v>
      </c>
      <c r="QC39" s="22">
        <f>QC27*(1-QC5)-PY27+QC30-PY30</f>
        <v>-43.613743119636155</v>
      </c>
      <c r="QD39" s="22"/>
      <c r="QE39" s="22">
        <f>QE27*(1-QE5)-QD27+QE30-QD30</f>
        <v>-13.826414350406885</v>
      </c>
      <c r="QF39" s="22">
        <f>QF27*(1-QF5)-QD27+QF30-QD30</f>
        <v>-13.637071869634333</v>
      </c>
      <c r="QG39" s="22">
        <f>QG27*(1-QG5)-QD27+QG30-QD30</f>
        <v>-33.687594542511839</v>
      </c>
      <c r="QH39" s="22">
        <f>QH27*(1-QH5)-QD27+QH30-QD30</f>
        <v>-34.245282784477084</v>
      </c>
      <c r="QI39" s="22"/>
      <c r="QJ39" s="22">
        <f>QJ27*(1-QJ5)-QI27+QJ30-QI30</f>
        <v>-10.443084728402305</v>
      </c>
      <c r="QK39" s="22">
        <f>QK27*(1-QK5)-QI27+QK30-QI30</f>
        <v>-9.9742124248279325</v>
      </c>
      <c r="QL39" s="22">
        <f>QL27*(1-QL5)-QI27+QL30-QI30</f>
        <v>-26.041672570135212</v>
      </c>
      <c r="QM39" s="22">
        <f>QM27*(1-QM5)-QI27+QM30-QI30</f>
        <v>-26.160183821055966</v>
      </c>
      <c r="QN39" s="22"/>
      <c r="QO39" s="22">
        <f>QO27*(1-QO5)-QN27+QO30-QN30</f>
        <v>-7.2297862594662021</v>
      </c>
      <c r="QP39" s="22">
        <f>QP27*(1-QP5)-QN27+QP30-QN30</f>
        <v>-6.5198313980533413</v>
      </c>
      <c r="QQ39" s="22">
        <f>QQ27*(1-QQ5)-QN27+QQ30-QN30</f>
        <v>-20.319528243977963</v>
      </c>
      <c r="QR39" s="22">
        <f>QR27*(1-QR5)-QN27+QR30-QN30</f>
        <v>-20.125734370960792</v>
      </c>
      <c r="QS39" s="22"/>
      <c r="QT39" s="22">
        <f>QT27*(1-QT5)-QS27+QT30-QS30</f>
        <v>-4.5256352874386607</v>
      </c>
      <c r="QU39" s="22">
        <f>QU27*(1-QU5)-QS27+QU30-QS30</f>
        <v>-3.6603558035304857</v>
      </c>
      <c r="QV39" s="22">
        <f>QV27*(1-QV5)-QS27+QV30-QS30</f>
        <v>-14.919445175065469</v>
      </c>
      <c r="QW39" s="22">
        <f>QW27*(1-QW5)-QS27+QW30-QS30</f>
        <v>-14.443959424818509</v>
      </c>
      <c r="QX39" s="22"/>
      <c r="QY39" s="22">
        <f>QY27*(1-QY5)-QX27+QY30-QX30</f>
        <v>-1.8894675846523157</v>
      </c>
      <c r="QZ39" s="22">
        <f>QZ27*(1-QZ5)-QX27+QZ30-QX30</f>
        <v>-0.9091196082473445</v>
      </c>
      <c r="RA39" s="22">
        <f>RA27*(1-RA5)-QX27+RA30-QX30</f>
        <v>-10.592640652995136</v>
      </c>
      <c r="RB39" s="22">
        <f>RB27*(1-RB5)-QX27+RB30-QX30</f>
        <v>-9.9276102823028651</v>
      </c>
      <c r="RC39" s="22"/>
      <c r="RD39" s="22">
        <f>RD27*(1-RD5)-RC27+RD30-RC30</f>
        <v>0.2116653691025121</v>
      </c>
      <c r="RE39" s="22">
        <f>RE27*(1-RE5)-RC27+RE30-RC30</f>
        <v>1.3990104342524745</v>
      </c>
      <c r="RF39" s="22">
        <f>RF27*(1-RF5)-RC27+RF30-RC30</f>
        <v>-3.3733978234031099</v>
      </c>
      <c r="RG39" s="22">
        <f>RG27*(1-RG5)-RC27+RG30-RC30</f>
        <v>-2.4942160026182378</v>
      </c>
      <c r="RH39" s="22"/>
      <c r="RI39" s="22">
        <f>RI27*(1-RI5)-RH27+RI30-RH30</f>
        <v>0.63932885001108986</v>
      </c>
      <c r="RJ39" s="22">
        <f>RJ27*(1-RJ5)-RH27+RJ30-RH30</f>
        <v>1.4018916386024287</v>
      </c>
      <c r="RK39" s="22">
        <f>RK27*(1-RK5)-RH27+RK30-RH30</f>
        <v>-0.73402486575292158</v>
      </c>
      <c r="RL39" s="22">
        <f>RL27*(1-RL5)-RH27+RL30-RH30</f>
        <v>-1.4491865067917331E-2</v>
      </c>
      <c r="RM39" s="22"/>
      <c r="RN39" s="22">
        <f>RN27*(1-RN5)-RM27+RN30-RM30</f>
        <v>1.0752174492387425</v>
      </c>
      <c r="RO39" s="22">
        <f>RO27*(1-RO5)-RM27+RO30-RM30</f>
        <v>1.4040837023280446</v>
      </c>
      <c r="RP39" s="22">
        <f>RP27*(1-RP5)-RM27+RP30-RM30</f>
        <v>-0.31277245255523667</v>
      </c>
      <c r="RQ39" s="22">
        <f>RQ27*(1-RQ5)-RM27+RQ30-RM30</f>
        <v>-6.9889495949908564E-3</v>
      </c>
      <c r="RR39" s="22"/>
      <c r="RS39" s="22">
        <f>RS27*(1-RS5)-RR27+RS30-RR30</f>
        <v>-12.23470187840757</v>
      </c>
      <c r="RT39" s="22">
        <f>RT27*(1-RT5)-RR27+RT30-RR30</f>
        <v>-11.335845149638658</v>
      </c>
      <c r="RU39" s="22">
        <f>RU27*(1-RU5)-RR27+RU30-RR30</f>
        <v>-25.17992226317682</v>
      </c>
      <c r="RV39" s="22">
        <f>RV27*(1-RV5)-RR27+RV30-RR30</f>
        <v>-24.435247094686481</v>
      </c>
      <c r="RW39" s="22"/>
      <c r="RX39" s="22">
        <f>RX27*(1-RX5)-RW27+RX30-RW30</f>
        <v>-9.9187831115882901</v>
      </c>
      <c r="RY39" s="22">
        <f>RY27*(1-RY5)-RW27+RY30-RW30</f>
        <v>-8.9051300574822392</v>
      </c>
      <c r="RZ39" s="22">
        <f>RZ27*(1-RZ5)-RW27+RZ30-RW30</f>
        <v>-22.792892532300897</v>
      </c>
      <c r="SA39" s="22">
        <f>SA27*(1-SA5)-RW27+SA30-RW30</f>
        <v>-21.940852276329025</v>
      </c>
      <c r="SB39" s="22"/>
      <c r="SC39" s="22">
        <f>SC27*(1-SC5)-SB27+SC30-SB30</f>
        <v>-7.1394571611151676</v>
      </c>
      <c r="SD39" s="22">
        <f>SD27*(1-SD5)-SB27+SD30-SB30</f>
        <v>-5.9778583105841321</v>
      </c>
      <c r="SE39" s="22">
        <f>SE27*(1-SE5)-SB27+SE30-SB30</f>
        <v>-19.771912763541685</v>
      </c>
      <c r="SF39" s="22">
        <f>SF27*(1-SF5)-SB27+SF30-SB30</f>
        <v>-19.18987835881854</v>
      </c>
      <c r="SG39" s="22"/>
      <c r="SH39" s="22">
        <f>SH27*(1-SH5)-SG27+SH30-SG30</f>
        <v>-4.2088337098161404</v>
      </c>
      <c r="SI39" s="22">
        <f>SI27*(1-SI5)-SG27+SI30-SG30</f>
        <v>-2.8638228296109105</v>
      </c>
      <c r="SJ39" s="22">
        <f>SJ27*(1-SJ5)-SG27+SJ30-SG30</f>
        <v>-17.003465747641293</v>
      </c>
      <c r="SK39" s="22">
        <f>SK27*(1-SK5)-SG27+SK30-SG30</f>
        <v>-16.255236347379878</v>
      </c>
      <c r="SL39" s="22"/>
      <c r="SM39" s="22">
        <f>SM27*(1-SM5)-SL27+SM30-SL30</f>
        <v>-0.80149926829108864</v>
      </c>
      <c r="SN39" s="22">
        <f>SN27*(1-SN5)-SL27+SN30-SL30</f>
        <v>0.67958477382548921</v>
      </c>
      <c r="SO39" s="22">
        <f>SO27*(1-SO5)-SL27+SO30-SL30</f>
        <v>-14.082848404586883</v>
      </c>
      <c r="SP39" s="22">
        <f>SP27*(1-SP5)-SL27+SP30-SL30</f>
        <v>-13.214919879260265</v>
      </c>
      <c r="SQ39" s="22"/>
      <c r="SR39" s="22">
        <f>SR27*(1-SR5)-SQ27+SR30-SQ30</f>
        <v>3.4251871929331017</v>
      </c>
      <c r="SS39" s="22">
        <f>SS27*(1-SS5)-SQ27+SS30-SQ30</f>
        <v>5.0831190212280362</v>
      </c>
      <c r="ST39" s="22">
        <f>ST27*(1-ST5)-SQ27+ST30-SQ30</f>
        <v>-11.068253354386933</v>
      </c>
      <c r="SU39" s="22">
        <f>SU27*(1-SU5)-SQ27+SU30-SQ30</f>
        <v>-10.05419462565802</v>
      </c>
      <c r="SV39" s="22"/>
      <c r="SW39" s="22">
        <f>SW27*(1-SW5)-SV27+SW30-SV30</f>
        <v>7.0223228425974966</v>
      </c>
      <c r="SX39" s="22">
        <f>SX27*(1-SX5)-SV27+SX30-SV30</f>
        <v>9.3441617334489209</v>
      </c>
      <c r="SY39" s="22">
        <f>SY27*(1-SY5)-SV27+SY30-SV30</f>
        <v>-7.6523627491434425</v>
      </c>
      <c r="SZ39" s="22">
        <f>SZ27*(1-SZ5)-SV27+SZ30-SV30</f>
        <v>-6.5366557677854829</v>
      </c>
      <c r="TA39" s="22"/>
      <c r="TB39" s="22">
        <f>TB27*(1-TB5)-TA27+TB30-TA30</f>
        <v>7.1703751101955291</v>
      </c>
      <c r="TC39" s="22">
        <f>TC27*(1-TC5)-TA27+TC30-TA30</f>
        <v>9.3414447077530909</v>
      </c>
      <c r="TD39" s="22">
        <f>TD27*(1-TD5)-TA27+TD30-TA30</f>
        <v>-3.891263395537969</v>
      </c>
      <c r="TE39" s="22">
        <f>TE27*(1-TE5)-TA27+TE30-TA30</f>
        <v>-2.6684690948095238</v>
      </c>
      <c r="TF39" s="22"/>
      <c r="TG39" s="22">
        <f>TG27*(1-TG5)-TF27+TG30-TF30</f>
        <v>7.318510983047112</v>
      </c>
      <c r="TH39" s="22">
        <f>TH27*(1-TH5)-TF27+TH30-TF30</f>
        <v>9.3391459085667421</v>
      </c>
      <c r="TI39" s="22">
        <f>TI27*(1-TI5)-TF27+TI30-TF30</f>
        <v>0.55975729915913774</v>
      </c>
      <c r="TJ39" s="22">
        <f>TJ27*(1-TJ5)-TF27+TJ30-TF30</f>
        <v>1.877612417980977</v>
      </c>
      <c r="TK39" s="22"/>
      <c r="TL39" s="22">
        <f>TL27*(1-TL5)-TK27+TL30-TK30</f>
        <v>7.3554396361099279</v>
      </c>
      <c r="TM39" s="22">
        <f>TM27*(1-TM5)-TK27+TM30-TK30</f>
        <v>9.3357097855543643</v>
      </c>
      <c r="TN39" s="22">
        <f>TN27*(1-TN5)-TK27+TN30-TK30</f>
        <v>2.7242559000488242</v>
      </c>
      <c r="TO39" s="22">
        <f>TO27*(1-TO5)-TK27+TO30-TK30</f>
        <v>4.4383885089381678</v>
      </c>
      <c r="TP39" s="22"/>
      <c r="TQ39" s="22">
        <f>TQ27*(1-TQ5)-TP27+TQ30-TP30</f>
        <v>7.9495762629294902</v>
      </c>
      <c r="TR39" s="22">
        <f>TR27*(1-TR5)-TP27+TR30-TP30</f>
        <v>9.0745167627839223</v>
      </c>
      <c r="TS39" s="22">
        <f>TS27*(1-TS5)-TP27+TS30-TP30</f>
        <v>3.2749615287240701</v>
      </c>
      <c r="TT39" s="22">
        <f>TT27*(1-TT5)-TP27+TT30-TP30</f>
        <v>4.4401060830182288</v>
      </c>
      <c r="TU39" s="22"/>
      <c r="TV39" s="22">
        <f>TV27*(1-TV5)-TU27+TV30-TU30</f>
        <v>8.5529651425115603</v>
      </c>
      <c r="TW39" s="22">
        <f>TW27*(1-TW5)-TU27+TW30-TU30</f>
        <v>9.0754497131628611</v>
      </c>
      <c r="TX39" s="22">
        <f>TX27*(1-TX5)-TU27+TX30-TU30</f>
        <v>3.8314493733110879</v>
      </c>
      <c r="TY39" s="22">
        <f>TY27*(1-TY5)-TU27+TY30-TU30</f>
        <v>4.4443911899546933</v>
      </c>
      <c r="TZ39" s="22"/>
      <c r="UA39" s="22">
        <f>UA27*(1-UA5)-TZ27+UA30-TZ30</f>
        <v>-34.670642084247248</v>
      </c>
      <c r="UB39" s="22">
        <f>UB27*(1-UB5)-TZ27+UB30-TZ30</f>
        <v>-34.598875570856364</v>
      </c>
      <c r="UC39" s="22">
        <f>UC27*(1-UC5)-TZ27+UC30-TZ30</f>
        <v>-49.913629318153426</v>
      </c>
      <c r="UD39" s="22">
        <f>UD27*(1-UD5)-TZ27+UD30-TZ30</f>
        <v>-50.451097960275376</v>
      </c>
      <c r="UE39" s="22"/>
      <c r="UF39" s="22">
        <f>UF27*(1-UF5)-UE27+UF30-UE30</f>
        <v>-31.45711808239254</v>
      </c>
      <c r="UG39" s="22">
        <f>UG27*(1-UG5)-UE27+UG30-UE30</f>
        <v>-31.28178950027052</v>
      </c>
      <c r="UH39" s="22">
        <f>UH27*(1-UH5)-UE27+UH30-UE30</f>
        <v>-46.054414525820576</v>
      </c>
      <c r="UI39" s="22">
        <f>UI27*(1-UI5)-UE27+UI30-UE30</f>
        <v>-46.43385901055953</v>
      </c>
      <c r="UJ39" s="22"/>
      <c r="UK39" s="22">
        <f>UK27*(1-UK5)-UJ27+UK30-UJ30</f>
        <v>-28.571547564863067</v>
      </c>
      <c r="UL39" s="22">
        <f>UL27*(1-UL5)-UJ27+UL30-UJ30</f>
        <v>-28.250194784548331</v>
      </c>
      <c r="UM39" s="22">
        <f>UM27*(1-UM5)-UJ27+UM30-UJ30</f>
        <v>-42.522283347008944</v>
      </c>
      <c r="UN39" s="22">
        <f>UN27*(1-UN5)-UJ27+UN30-UJ30</f>
        <v>-41.896610912486864</v>
      </c>
      <c r="UO39" s="22"/>
      <c r="UP39" s="22">
        <f>UP27*(1-UP5)-UO27+UP30-UO30</f>
        <v>-25.873464208528794</v>
      </c>
      <c r="UQ39" s="22">
        <f>UQ27*(1-UQ5)-UO27+UQ30-UO30</f>
        <v>-25.451230385680901</v>
      </c>
      <c r="UR39" s="22">
        <f>UR27*(1-UR5)-UO27+UR30-UO30</f>
        <v>-38.534164156733638</v>
      </c>
      <c r="US39" s="22">
        <f>US27*(1-US5)-UO27+US30-UO30</f>
        <v>-38.61791990767685</v>
      </c>
      <c r="UT39" s="22"/>
      <c r="UU39" s="22">
        <f>UU27*(1-UU5)-UT27+UU30-UT30</f>
        <v>-22.49422821757743</v>
      </c>
      <c r="UV39" s="22">
        <f>UV27*(1-UV5)-UT27+UV30-UT30</f>
        <v>-21.949641720342505</v>
      </c>
      <c r="UW39" s="22">
        <f>UW27*(1-UW5)-UT27+UW30-UT30</f>
        <v>-34.93931343935833</v>
      </c>
      <c r="UX39" s="22">
        <f>UX27*(1-UX5)-UT27+UX30-UT30</f>
        <v>-34.889324401704108</v>
      </c>
      <c r="UY39" s="22"/>
      <c r="UZ39" s="22">
        <f>UZ27*(1-UZ5)-UY27+UZ30-UY30</f>
        <v>-19.028389906380006</v>
      </c>
      <c r="VA39" s="22">
        <f>VA27*(1-VA5)-UY27+VA30-UY30</f>
        <v>-18.768031001508454</v>
      </c>
      <c r="VB39" s="22">
        <f>VB27*(1-VB5)-UY27+VB30-UY30</f>
        <v>-31.079394573082848</v>
      </c>
      <c r="VC39" s="22">
        <f>VC27*(1-VC5)-UY27+VC30-UY30</f>
        <v>-30.900064878407012</v>
      </c>
      <c r="VD39" s="22"/>
      <c r="VE39" s="22">
        <f>VE27*(1-VE5)-VD27+VE30-VD30</f>
        <v>-15.894648527573239</v>
      </c>
      <c r="VF39" s="22">
        <f>VF27*(1-VF5)-VD27+VF30-VD30</f>
        <v>-15.117584988886712</v>
      </c>
      <c r="VG39" s="22">
        <f>VG27*(1-VG5)-VD27+VG30-VD30</f>
        <v>-27.086290826005801</v>
      </c>
      <c r="VH39" s="22">
        <f>VH27*(1-VH5)-VD27+VH30-VD30</f>
        <v>-26.763039916302006</v>
      </c>
      <c r="VI39" s="22"/>
      <c r="VJ39" s="22">
        <f>VJ27*(1-VJ5)-VI27+VJ30-VI30</f>
        <v>-12.36060005462415</v>
      </c>
      <c r="VK39" s="22">
        <f>VK27*(1-VK5)-VI27+VK30-VI30</f>
        <v>-11.48565188797955</v>
      </c>
      <c r="VL39" s="22">
        <f>VL27*(1-VL5)-VI27+VL30-VI30</f>
        <v>-23.068970281271781</v>
      </c>
      <c r="VM39" s="22">
        <f>VM27*(1-VM5)-VI27+VM30-VI30</f>
        <v>-22.620240188501867</v>
      </c>
      <c r="VN39" s="22"/>
      <c r="VO39" s="22">
        <f>VO27*(1-VO5)-VN27+VO30-VN30</f>
        <v>-8.5279239914999394</v>
      </c>
      <c r="VP39" s="22">
        <f>VP27*(1-VP5)-VN27+VP30-VN30</f>
        <v>-7.5596982887095763</v>
      </c>
      <c r="VQ39" s="22">
        <f>VQ27*(1-VQ5)-VN27+VQ30-VN30</f>
        <v>-19.101902715571256</v>
      </c>
      <c r="VR39" s="22">
        <f>VR27*(1-VR5)-VN27+VR30-VN30</f>
        <v>-18.533830064485436</v>
      </c>
      <c r="VS39" s="22"/>
      <c r="VT39" s="22">
        <f>VT27*(1-VT5)-VS27+VT30-VS30</f>
        <v>0.82653117172080215</v>
      </c>
      <c r="VU39" s="22">
        <f>VU27*(1-VU5)-VS27+VU30-VS30</f>
        <v>2.2308401264693671</v>
      </c>
      <c r="VV39" s="22">
        <f>VV27*(1-VV5)-VS27+VV30-VS30</f>
        <v>-10.138926079253814</v>
      </c>
      <c r="VW39" s="22">
        <f>VW27*(1-VW5)-VS27+VW30-VS30</f>
        <v>-9.3752093895182398</v>
      </c>
      <c r="VX39" s="22"/>
      <c r="VY39" s="22">
        <f>VY27*(1-VY5)-VX27+VY30-VX30</f>
        <v>1.3545476837006873</v>
      </c>
      <c r="VZ39" s="22">
        <f>VZ27*(1-VZ5)-VX27+VZ30-VX30</f>
        <v>2.2349025573466221</v>
      </c>
      <c r="WA39" s="22">
        <f>WA27*(1-WA5)-VX27+WA30-VX30</f>
        <v>-0.87222566444537364</v>
      </c>
      <c r="WB39" s="22">
        <f>WB27*(1-WB5)-VX27+WB30-VX30</f>
        <v>-1.1628205140461034E-2</v>
      </c>
      <c r="WC39" s="22"/>
      <c r="WD39" s="22">
        <f>WD27*(1-WD5)-WC27+WD30-WC30</f>
        <v>1.8876376303039351</v>
      </c>
      <c r="WE39" s="22">
        <f>WE27*(1-WE5)-WC27+WE30-WC30</f>
        <v>2.2421541165189964</v>
      </c>
      <c r="WF39" s="22">
        <f>WF27*(1-WF5)-WC27+WF30-WC30</f>
        <v>-0.3591975840197037</v>
      </c>
      <c r="WG39" s="22">
        <f>WG27*(1-WG5)-WC27+WG30-WC30</f>
        <v>-5.1908609638715575E-3</v>
      </c>
      <c r="WH39" s="22"/>
      <c r="WI39" s="22">
        <f>WI27*(1-WI5)-WH27+WI30-WH30</f>
        <v>-11.857145445985033</v>
      </c>
      <c r="WJ39" s="22">
        <f>WJ27*(1-WJ5)-WH27+WJ30-WH30</f>
        <v>-10.622406001287963</v>
      </c>
      <c r="WK39" s="22">
        <f>WK27*(1-WK5)-WH27+WK30-WH30</f>
        <v>-24.50702685303856</v>
      </c>
      <c r="WL39" s="22">
        <f>WL27*(1-WL5)-WH27+WL30-WH30</f>
        <v>-23.545072511652762</v>
      </c>
      <c r="WM39" s="22"/>
      <c r="WN39" s="22">
        <f>WN27*(1-WN5)-WM27+WN30-WM30</f>
        <v>-9.4175005972116281</v>
      </c>
      <c r="WO39" s="22">
        <f>WO27*(1-WO5)-WM27+WO30-WM30</f>
        <v>-8.0362112954138567</v>
      </c>
      <c r="WP39" s="22">
        <f>WP27*(1-WP5)-WM27+WP30-WM30</f>
        <v>-21.644750489529152</v>
      </c>
      <c r="WQ39" s="22">
        <f>WQ27*(1-WQ5)-WM27+WQ30-WM30</f>
        <v>-20.990605059175877</v>
      </c>
      <c r="WR39" s="22"/>
      <c r="WS39" s="22">
        <f>WS27*(1-WS5)-WR27+WS30-WR30</f>
        <v>-6.8378929650071996</v>
      </c>
      <c r="WT39" s="22">
        <f>WT27*(1-WT5)-WR27+WT30-WR30</f>
        <v>-5.3266810374789344</v>
      </c>
      <c r="WU39" s="22">
        <f>WU27*(1-WU5)-WR27+WU30-WR30</f>
        <v>-19.033257275279333</v>
      </c>
      <c r="WV39" s="22">
        <f>WV27*(1-WV5)-WR27+WV30-WR30</f>
        <v>-17.809380757189743</v>
      </c>
      <c r="WW39" s="22"/>
      <c r="WX39" s="22">
        <f>WX27*(1-WX5)-WW27+WX30-WW30</f>
        <v>-3.8574067945372619</v>
      </c>
      <c r="WY39" s="22">
        <f>WY27*(1-WY5)-WW27+WY30-WW30</f>
        <v>-2.2184799416065459</v>
      </c>
      <c r="WZ39" s="22">
        <f>WZ27*(1-WZ5)-WW27+WZ30-WW30</f>
        <v>-16.297248914208431</v>
      </c>
      <c r="XA39" s="22">
        <f>XA27*(1-XA5)-WW27+XA30-WW30</f>
        <v>-14.966061517832685</v>
      </c>
      <c r="XB39" s="22"/>
      <c r="XC39" s="22">
        <f>XC27*(1-XC5)-XB27+XC30-XB30</f>
        <v>-0.676010928719883</v>
      </c>
      <c r="XD39" s="22">
        <f>XD27*(1-XD5)-XB27+XD30-XB30</f>
        <v>1.0678537693571357</v>
      </c>
      <c r="XE39" s="22">
        <f>XE27*(1-XE5)-XB27+XE30-XB30</f>
        <v>-13.468915819977433</v>
      </c>
      <c r="XF39" s="22">
        <f>XF27*(1-XF5)-XB27+XF30-XB30</f>
        <v>-12.03865459468463</v>
      </c>
      <c r="XG39" s="22"/>
      <c r="XH39" s="22">
        <f>XH27*(1-XH5)-XG27+XH30-XG30</f>
        <v>3.297176958980593</v>
      </c>
      <c r="XI39" s="22">
        <f>XI27*(1-XI5)-XG27+XI30-XG30</f>
        <v>4.8596949910844742</v>
      </c>
      <c r="XJ39" s="22">
        <f>XJ27*(1-XJ5)-XG27+XJ30-XG30</f>
        <v>-10.290817689169835</v>
      </c>
      <c r="XK39" s="22">
        <f>XK27*(1-XK5)-XG27+XK30-XG30</f>
        <v>-9.0322935793949384</v>
      </c>
      <c r="XL39" s="22"/>
      <c r="XM39" s="22">
        <f>XM27*(1-XM5)-XL27+XM30-XL30</f>
        <v>5.3159039410126709</v>
      </c>
      <c r="XN39" s="22">
        <f>XN27*(1-XN5)-XL27+XN30-XL30</f>
        <v>7.687340151361262</v>
      </c>
      <c r="XO39" s="22">
        <f>XO27*(1-XO5)-XL27+XO30-XL30</f>
        <v>-7.0966656986912469</v>
      </c>
      <c r="XP39" s="22">
        <f>XP27*(1-XP5)-XL27+XP30-XL30</f>
        <v>-5.7342546535190877</v>
      </c>
      <c r="XQ39" s="22"/>
      <c r="XR39" s="22">
        <f>XR27*(1-XR5)-XQ27+XR30-XQ30</f>
        <v>5.4673090573867924</v>
      </c>
      <c r="XS39" s="22">
        <f>XS27*(1-XS5)-XQ27+XS30-XQ30</f>
        <v>7.6863053007077653</v>
      </c>
      <c r="XT39" s="22">
        <f>XT27*(1-XT5)-XQ27+XT30-XQ30</f>
        <v>-3.5886909786993115</v>
      </c>
      <c r="XU39" s="22">
        <f>XU27*(1-XU5)-XQ27+XU30-XQ30</f>
        <v>-2.1702983878763149</v>
      </c>
      <c r="XV39" s="22"/>
      <c r="XW39" s="22">
        <f>XW27*(1-XW5)-XV27+XW30-XV30</f>
        <v>5.3789170770734316</v>
      </c>
      <c r="XX39" s="22">
        <f>XX27*(1-XX5)-XV27+XX30-XV30</f>
        <v>7.6853131261402652</v>
      </c>
      <c r="XY39" s="22">
        <f>XY27*(1-XY5)-XV27+XY30-XV30</f>
        <v>0.80441157574149713</v>
      </c>
      <c r="XZ39" s="22">
        <f>XZ27*(1-XZ5)-XV27+XZ30-XV30</f>
        <v>2.2939750641214189</v>
      </c>
      <c r="YA39" s="22"/>
      <c r="YB39" s="22">
        <f>YB27*(1-YB5)-YA27+YB30-YA30</f>
        <v>5.681354937228285</v>
      </c>
      <c r="YC39" s="22">
        <f>YC27*(1-YC5)-YA27+YC30-YA30</f>
        <v>7.4474086549274645</v>
      </c>
      <c r="YD39" s="22">
        <f>YD27*(1-YD5)-YA27+YD30-YA30</f>
        <v>1.836265340045891</v>
      </c>
      <c r="YE39" s="22">
        <f>YE27*(1-YE5)-YA27+YE30-YA30</f>
        <v>3.6121007670919667</v>
      </c>
      <c r="YF39" s="22"/>
      <c r="YG39" s="22">
        <f>YG27*(1-YG5)-YF27+YG30-YF30</f>
        <v>6.2877629261256587</v>
      </c>
      <c r="YH39" s="22">
        <f>YH27*(1-YH5)-YF27+YH30-YF30</f>
        <v>7.4480435094170971</v>
      </c>
      <c r="YI39" s="22">
        <f>YI27*(1-YI5)-YF27+YI30-YF30</f>
        <v>2.4099688991732862</v>
      </c>
      <c r="YJ39" s="22">
        <f>YJ27*(1-YJ5)-YF27+YJ30-YF30</f>
        <v>3.61583136968909</v>
      </c>
      <c r="YK39" s="22"/>
      <c r="YL39" s="22">
        <f>YL27*(1-YL5)-YK27+YL30-YK30</f>
        <v>6.9014015637586468</v>
      </c>
      <c r="YM39" s="22">
        <f>YM27*(1-YM5)-YK27+YM30-YK30</f>
        <v>7.4513055353505635</v>
      </c>
      <c r="YN39" s="22">
        <f>YN27*(1-YN5)-YK27+YN30-YK30</f>
        <v>2.9893059310574586</v>
      </c>
      <c r="YO39" s="22">
        <f>YO27*(1-YO5)-YK27+YO30-YK30</f>
        <v>3.6221333637775714</v>
      </c>
      <c r="YP39" s="22"/>
      <c r="YQ39" s="22">
        <f>YQ27*(1-YQ5)-YP27+YQ30-YP30</f>
        <v>-34.454335619192406</v>
      </c>
      <c r="YR39" s="22">
        <f>YR27*(1-YR5)-YP27+YR30-YP30</f>
        <v>-34.287991912011549</v>
      </c>
      <c r="YS39" s="22">
        <f>YS27*(1-YS5)-YP27+YS30-YP30</f>
        <v>-51.614774446449388</v>
      </c>
      <c r="YT39" s="22">
        <f>YT27*(1-YT5)-YP27+YT30-YP30</f>
        <v>-52.282936222040661</v>
      </c>
      <c r="YU39" s="22"/>
      <c r="YV39" s="22">
        <f>YV27*(1-YV5)-YU27+YV30-YU30</f>
        <v>-31.032025057937318</v>
      </c>
      <c r="YW39" s="22">
        <f>YW27*(1-YW5)-YU27+YW30-YU30</f>
        <v>-30.688227474128574</v>
      </c>
      <c r="YX39" s="22">
        <f>YX27*(1-YX5)-YU27+YX30-YU30</f>
        <v>-47.145903232968763</v>
      </c>
      <c r="YY39" s="22">
        <f>YY27*(1-YY5)-YU27+YY30-YU30</f>
        <v>-47.596489799755595</v>
      </c>
      <c r="YZ39" s="22"/>
      <c r="ZA39" s="22">
        <f>ZA27*(1-ZA5)-YZ27+ZA30-YZ30</f>
        <v>-27.934261302600184</v>
      </c>
      <c r="ZB39" s="22">
        <f>ZB27*(1-ZB5)-YZ27+ZB30-YZ30</f>
        <v>-27.468439273276601</v>
      </c>
      <c r="ZC39" s="22">
        <f>ZC27*(1-ZC5)-YZ27+ZC30-YZ30</f>
        <v>-43.117561507297083</v>
      </c>
      <c r="ZD39" s="22">
        <f>ZD27*(1-ZD5)-YZ27+ZD30-YZ30</f>
        <v>-43.379404156674461</v>
      </c>
      <c r="ZE39" s="22"/>
      <c r="ZF39" s="22">
        <f>ZF27*(1-ZF5)-ZE27+ZF30-ZE30</f>
        <v>-24.631271228375581</v>
      </c>
      <c r="ZG39" s="22">
        <f>ZG27*(1-ZG5)-ZE27+ZG30-ZE30</f>
        <v>-24.02720187475451</v>
      </c>
      <c r="ZH39" s="22">
        <f>ZH27*(1-ZH5)-ZE27+ZH30-ZE30</f>
        <v>-38.64847963944807</v>
      </c>
      <c r="ZI39" s="22">
        <f>ZI27*(1-ZI5)-ZE27+ZI30-ZE30</f>
        <v>-38.705629318332356</v>
      </c>
      <c r="ZJ39" s="22"/>
      <c r="ZK39" s="22">
        <f>ZK27*(1-ZK5)-ZJ27+ZK30-ZJ30</f>
        <v>-21.224622979199204</v>
      </c>
      <c r="ZL39" s="22">
        <f>ZL27*(1-ZL5)-ZJ27+ZL30-ZJ30</f>
        <v>-20.948043545137786</v>
      </c>
      <c r="ZM39" s="22">
        <f>ZM27*(1-ZM5)-ZJ27+ZM30-ZJ30</f>
        <v>-34.689109324391268</v>
      </c>
      <c r="ZN39" s="22">
        <f>ZN27*(1-ZN5)-ZJ27+ZN30-ZJ30</f>
        <v>-33.824109534828267</v>
      </c>
      <c r="ZO39" s="22"/>
      <c r="ZP39" s="22">
        <f>ZP27*(1-ZP5)-ZO27+ZP30-ZO30</f>
        <v>-18.184070816731726</v>
      </c>
      <c r="ZQ39" s="22">
        <f>ZQ27*(1-ZQ5)-ZO27+ZQ30-ZO30</f>
        <v>-17.340256256986244</v>
      </c>
      <c r="ZR39" s="22">
        <f>ZR27*(1-ZR5)-ZO27+ZR30-ZO30</f>
        <v>-29.891823038359306</v>
      </c>
      <c r="ZS39" s="22">
        <f>ZS27*(1-ZS5)-ZO27+ZS30-ZO30</f>
        <v>-29.577028504278388</v>
      </c>
      <c r="ZT39" s="22"/>
      <c r="ZU39" s="22">
        <f>ZU27*(1-ZU5)-ZT27+ZU30-ZT30</f>
        <v>-14.755383692346427</v>
      </c>
      <c r="ZV39" s="22">
        <f>ZV27*(1-ZV5)-ZT27+ZV30-ZT30</f>
        <v>-14.138423452470796</v>
      </c>
      <c r="ZW39" s="22">
        <f>ZW27*(1-ZW5)-ZT27+ZW30-ZT30</f>
        <v>-25.756403232249646</v>
      </c>
      <c r="ZX39" s="22">
        <f>ZX27*(1-ZX5)-ZT27+ZX30-ZT30</f>
        <v>-25.858165334825671</v>
      </c>
      <c r="ZY39" s="22"/>
      <c r="ZZ39" s="22">
        <f>ZZ27*(1-ZZ5)-ZY27+ZZ30-ZY30</f>
        <v>-11.367116620228877</v>
      </c>
      <c r="AAA39" s="22">
        <f>AAA27*(1-AAA5)-ZY27+AAA30-ZY30</f>
        <v>-10.307000057428404</v>
      </c>
      <c r="AAB39" s="22">
        <f>AAB27*(1-AAB5)-ZY27+AAB30-ZY30</f>
        <v>-21.68881102993074</v>
      </c>
      <c r="AAC39" s="22">
        <f>AAC27*(1-AAC5)-ZY27+AAC30-ZY30</f>
        <v>-21.562511853952799</v>
      </c>
      <c r="AAD39" s="22"/>
      <c r="AAE39" s="22">
        <f>AAE27*(1-AAE5)-AAD27+AAE30-AAD30</f>
        <v>-7.471406978993592</v>
      </c>
      <c r="AAF39" s="22">
        <f>AAF27*(1-AAF5)-AAD27+AAF30-AAD30</f>
        <v>-6.6272004524176964</v>
      </c>
      <c r="AAG39" s="22">
        <f>AAG27*(1-AAG5)-AAD27+AAG30-AAD30</f>
        <v>-17.739196782091319</v>
      </c>
      <c r="AAH39" s="22">
        <f>AAH27*(1-AAH5)-AAD27+AAH30-AAD30</f>
        <v>-17.028677327553176</v>
      </c>
      <c r="AAI39" s="22"/>
      <c r="AAJ39" s="22">
        <f>AAJ27*(1-AAJ5)-AAI27+AAJ30-AAI30</f>
        <v>0.22498220995944251</v>
      </c>
      <c r="AAK39" s="22">
        <f>AAK27*(1-AAK5)-AAI27+AAK30-AAI30</f>
        <v>1.6959736027937637</v>
      </c>
      <c r="AAL39" s="22">
        <f>AAL27*(1-AAL5)-AAI27+AAL30-AAI30</f>
        <v>-9.1185486799613571</v>
      </c>
      <c r="AAM39" s="22">
        <f>AAM27*(1-AAM5)-AAI27+AAM30-AAI30</f>
        <v>-8.2134723210964893</v>
      </c>
      <c r="AAN39" s="22"/>
      <c r="AAO39" s="22">
        <f>AAO27*(1-AAO5)-AAN27+AAO30-AAN30</f>
        <v>0.77861140473367385</v>
      </c>
      <c r="AAP39" s="22">
        <f>AAP27*(1-AAP5)-AAN27+AAP30-AAN30</f>
        <v>1.7043769305408816</v>
      </c>
      <c r="AAQ39" s="22">
        <f>AAQ27*(1-AAQ5)-AAN27+AAQ30-AAN30</f>
        <v>-0.92045180179308517</v>
      </c>
      <c r="AAR39" s="22">
        <f>AAR27*(1-AAR5)-AAN27+AAR30-AAN30</f>
        <v>-1.564446022594268E-2</v>
      </c>
      <c r="AAS39" s="22"/>
      <c r="AAT39" s="22">
        <f>AAT27*(1-AAT5)-AAS27+AAT30-AAS30</f>
        <v>1.3396263885512809</v>
      </c>
      <c r="AAU39" s="22">
        <f>AAU27*(1-AAU5)-AAS27+AAU30-AAS30</f>
        <v>1.7090592594748912</v>
      </c>
      <c r="AAV39" s="22">
        <f>AAV27*(1-AAV5)-AAS27+AAV30-AAS30</f>
        <v>-0.37547190245454232</v>
      </c>
      <c r="AAW39" s="22">
        <f>AAW27*(1-AAW5)-AAS27+AAW30-AAS30</f>
        <v>-4.6848259610001719E-3</v>
      </c>
      <c r="AAX39" s="22"/>
      <c r="AAY39" s="22">
        <f>AAY27*(1-AAY5)-AAX27+AAY30-AAX30</f>
        <v>-4.241061333609693</v>
      </c>
      <c r="AAZ39" s="22">
        <f>AAZ27*(1-AAZ5)-AAX27+AAZ30-AAX30</f>
        <v>-2.0653387401796621</v>
      </c>
      <c r="ABA39" s="22">
        <f>ABA27*(1-ABA5)-AAX27+ABA30-AAX30</f>
        <v>-3.9714424726483344</v>
      </c>
      <c r="ABB39" s="22">
        <f>ABB27*(1-ABB5)-AAX27+ABB30-AAX30</f>
        <v>-1.5728627626862064</v>
      </c>
      <c r="ABC39" s="22"/>
      <c r="ABD39" s="22">
        <f>ABD27*(1-ABD5)-ABC27+ABD30-ABC30</f>
        <v>-3.9379712589310927</v>
      </c>
      <c r="ABE39" s="22">
        <f>ABE27*(1-ABE5)-ABC27+ABE30-ABC30</f>
        <v>-1.7107341694563942</v>
      </c>
      <c r="ABF39" s="22">
        <f>ABF27*(1-ABF5)-ABC27+ABF30-ABC30</f>
        <v>-3.6973441334726189</v>
      </c>
      <c r="ABG39" s="22">
        <f>ABG27*(1-ABG5)-ABC27+ABG30-ABC30</f>
        <v>-1.3248543684730549</v>
      </c>
      <c r="ABH39" s="22"/>
      <c r="ABI39" s="22">
        <f>ABI27*(1-ABI5)-ABH27+ABI30-ABH30</f>
        <v>-3.6483719280993654</v>
      </c>
      <c r="ABJ39" s="22">
        <f>ABJ27*(1-ABJ5)-ABH27+ABJ30-ABH30</f>
        <v>-1.4417019704407537</v>
      </c>
      <c r="ABK39" s="22">
        <f>ABK27*(1-ABK5)-ABH27+ABK30-ABH30</f>
        <v>-3.4348749867634112</v>
      </c>
      <c r="ABL39" s="22">
        <f>ABL27*(1-ABL5)-ABH27+ABL30-ABH30</f>
        <v>-1.0982821495160167</v>
      </c>
      <c r="ABM39" s="22"/>
      <c r="ABN39" s="22">
        <f>ABN27*(1-ABN5)-ABM27+ABN30-ABM30</f>
        <v>-3.3713608238291144</v>
      </c>
      <c r="ABO39" s="22">
        <f>ABO27*(1-ABO5)-ABM27+ABO30-ABM30</f>
        <v>-1.1957215412663231</v>
      </c>
      <c r="ABP39" s="22">
        <f>ABP27*(1-ABP5)-ABM27+ABP30-ABM30</f>
        <v>-3.1833787095706896</v>
      </c>
      <c r="ABQ39" s="22">
        <f>ABQ27*(1-ABQ5)-ABM27+ABQ30-ABM30</f>
        <v>-0.89205735094083849</v>
      </c>
      <c r="ABR39" s="22"/>
      <c r="ABS39" s="22">
        <f>ABS27*(1-ABS5)-ABR27+ABS30-ABR30</f>
        <v>-3.1078635962944432</v>
      </c>
      <c r="ABT39" s="22">
        <f>ABT27*(1-ABT5)-ABR27+ABT30-ABR30</f>
        <v>-0.97161531855843464</v>
      </c>
      <c r="ABU39" s="22">
        <f>ABU27*(1-ABU5)-ABR27+ABU30-ABR30</f>
        <v>-2.9644060312736968</v>
      </c>
      <c r="ABV39" s="22">
        <f>ABV27*(1-ABV5)-ABR27+ABV30-ABR30</f>
        <v>-0.74185781009239093</v>
      </c>
      <c r="ABW39" s="22"/>
      <c r="ABX39" s="22">
        <f>ABX27*(1-ABX5)-ABW27+ABX30-ABW30</f>
        <v>-2.8785196200897119</v>
      </c>
      <c r="ABY39" s="22">
        <f>ABY27*(1-ABY5)-ABW27+ABY30-ABW30</f>
        <v>-0.80788644818679956</v>
      </c>
      <c r="ABZ39" s="22">
        <f>ABZ27*(1-ABZ5)-ABW27+ABZ30-ABW30</f>
        <v>-2.7541817061995175</v>
      </c>
      <c r="ACA39" s="22">
        <f>ACA27*(1-ACA5)-ABW27+ACA30-ABW30</f>
        <v>-0.60419303535321234</v>
      </c>
      <c r="ACB39" s="22"/>
      <c r="ACC39" s="22">
        <f>ACC27*(1-ACC5)-ACB27+ACC30-ACB30</f>
        <v>-2.6584140928988162</v>
      </c>
      <c r="ACD39" s="22">
        <f>ACD27*(1-ACD5)-ACB27+ACD30-ACB30</f>
        <v>-0.62035399279168502</v>
      </c>
      <c r="ACE39" s="22">
        <f>ACE27*(1-ACE5)-ACB27+ACE30-ACB30</f>
        <v>-2.5483983908138939</v>
      </c>
      <c r="ACF39" s="22">
        <f>ACF27*(1-ACF5)-ACB27+ACF30-ACB30</f>
        <v>-0.47853339683424423</v>
      </c>
      <c r="ACG39" s="22"/>
      <c r="ACH39" s="22">
        <f>ACH27*(1-ACH5)-ACG27+ACH30-ACG30</f>
        <v>-2.4218315879435579</v>
      </c>
      <c r="ACI39" s="22">
        <f>ACI27*(1-ACI5)-ACG27+ACI30-ACG30</f>
        <v>-0.485045354829019</v>
      </c>
      <c r="ACJ39" s="22">
        <f>ACJ27*(1-ACJ5)-ACG27+ACJ30-ACG30</f>
        <v>-2.3497626097437561</v>
      </c>
      <c r="ACK39" s="22">
        <f>ACK27*(1-ACK5)-ACG27+ACK30-ACG30</f>
        <v>-0.36456032799232929</v>
      </c>
      <c r="ACL39" s="22"/>
      <c r="ACM39" s="22">
        <f>ACM27*(1-ACM5)-ACL27+ACM30-ACL30</f>
        <v>-2.2151934487611697</v>
      </c>
      <c r="ACN39" s="22">
        <f>ACN27*(1-ACN5)-ACL27+ACN30-ACL30</f>
        <v>-0.36182513933138694</v>
      </c>
      <c r="ACO39" s="22">
        <f>ACO27*(1-ACO5)-ACL27+ACO30-ACL30</f>
        <v>-2.1574872277628003</v>
      </c>
      <c r="ACP39" s="22">
        <f>ACP27*(1-ACP5)-ACL27+ACP30-ACL30</f>
        <v>-0.26170146454214915</v>
      </c>
      <c r="ACQ39" s="22"/>
      <c r="ACR39" s="22">
        <f>ACR27*(1-ACR5)-ACQ27+ACR30-ACQ30</f>
        <v>-1.8382813787435097</v>
      </c>
      <c r="ACS39" s="22">
        <f>ACS27*(1-ACS5)-ACQ27+ACS30-ACQ30</f>
        <v>-0.14907491897566416</v>
      </c>
      <c r="ACT39" s="22">
        <f>ACT27*(1-ACT5)-ACQ27+ACT30-ACQ30</f>
        <v>-1.8035719691701857</v>
      </c>
      <c r="ACU39" s="22">
        <f>ACU27*(1-ACU5)-ACQ27+ACU30-ACQ30</f>
        <v>-8.8944025914926783E-2</v>
      </c>
      <c r="ACV39" s="22"/>
      <c r="ACW39" s="22">
        <f>ACW27*(1-ACW5)-ACV27+ACW30-ACV30</f>
        <v>-1.1369332830593422</v>
      </c>
      <c r="ACX39" s="22">
        <f>ACX27*(1-ACX5)-ACV27+ACX30-ACV30</f>
        <v>0.1132205853564372</v>
      </c>
      <c r="ACY39" s="22">
        <f>ACY27*(1-ACY5)-ACV27+ACY30-ACV30</f>
        <v>-1.1546090948260144</v>
      </c>
      <c r="ACZ39" s="22">
        <f>ACZ27*(1-ACZ5)-ACV27+ACZ30-ACV30</f>
        <v>9.7415295146767278E-2</v>
      </c>
      <c r="ADA39" s="22"/>
      <c r="ADB39" s="22">
        <f>ADB27*(1-ADB5)-ADA27+ADB30-ADA30</f>
        <v>-0.5138345299683138</v>
      </c>
      <c r="ADC39" s="22">
        <f>ADC27*(1-ADC5)-ADA27+ADC30-ADA30</f>
        <v>0.23847189876010333</v>
      </c>
      <c r="ADD39" s="22">
        <f>ADD27*(1-ADD5)-ADA27+ADD30-ADA30</f>
        <v>-0.59793632300543464</v>
      </c>
      <c r="ADE39" s="22">
        <f>ADE27*(1-ADE5)-ADA27+ADE30-ADA30</f>
        <v>0.11516147208882188</v>
      </c>
      <c r="ADF39" s="22"/>
      <c r="ADG39" s="22">
        <f>ADG27*(1-ADG5)-ADF27+ADG30-ADF30</f>
        <v>-3.5423710789971636</v>
      </c>
      <c r="ADH39" s="22">
        <f>ADH27*(1-ADH5)-ADF27+ADH30-ADF30</f>
        <v>-1.3915411689526991</v>
      </c>
      <c r="ADI39" s="22">
        <f>ADI27*(1-ADI5)-ADF27+ADI30-ADF30</f>
        <v>-3.486654935587417</v>
      </c>
      <c r="ADJ39" s="22">
        <f>ADJ27*(1-ADJ5)-ADF27+ADJ30-ADF30</f>
        <v>-1.2273545417547282</v>
      </c>
      <c r="ADK39" s="22"/>
      <c r="ADL39" s="22">
        <f>ADL27*(1-ADL5)-ADK27+ADL30-ADK30</f>
        <v>-3.3237322305402941</v>
      </c>
      <c r="ADM39" s="22">
        <f>ADM27*(1-ADM5)-ADK27+ADM30-ADK30</f>
        <v>-1.162148212218689</v>
      </c>
      <c r="ADN39" s="22">
        <f>ADN27*(1-ADN5)-ADK27+ADN30-ADK30</f>
        <v>-3.2312533474442588</v>
      </c>
      <c r="ADO39" s="22">
        <f>ADO27*(1-ADO5)-ADK27+ADO30-ADK30</f>
        <v>-1.0162947497324097</v>
      </c>
      <c r="ADP39" s="22"/>
      <c r="ADQ39" s="22">
        <f>ADQ27*(1-ADQ5)-ADP27+ADQ30-ADP30</f>
        <v>-3.0686304811601204</v>
      </c>
      <c r="ADR39" s="22">
        <f>ADR27*(1-ADR5)-ADP27+ADR30-ADP30</f>
        <v>-0.95412208040153956</v>
      </c>
      <c r="ADS39" s="22">
        <f>ADS27*(1-ADS5)-ADP27+ADS30-ADP30</f>
        <v>-3.010569798105017</v>
      </c>
      <c r="ADT39" s="22">
        <f>ADT27*(1-ADT5)-ADP27+ADT30-ADP30</f>
        <v>-0.86306880596999491</v>
      </c>
      <c r="ADU39" s="22"/>
      <c r="ADV39" s="22">
        <f>ADV27*(1-ADV5)-ADU27+ADV30-ADU30</f>
        <v>-2.8469594120553054</v>
      </c>
      <c r="ADW39" s="22">
        <f>ADW27*(1-ADW5)-ADU27+ADW30-ADU30</f>
        <v>-0.80247667256232802</v>
      </c>
      <c r="ADX39" s="22">
        <f>ADX27*(1-ADX5)-ADU27+ADX30-ADU30</f>
        <v>-2.7972653052404368</v>
      </c>
      <c r="ADY39" s="22">
        <f>ADY27*(1-ADY5)-ADU27+ADY30-ADU30</f>
        <v>-0.68735631886401194</v>
      </c>
      <c r="ADZ39" s="22"/>
      <c r="AEA39" s="22">
        <f>AEA27*(1-AEA5)-ADZ27+AEA30-ADZ30</f>
        <v>-2.6327692812594066</v>
      </c>
      <c r="AEB39" s="22">
        <f>AEB27*(1-AEB5)-ADZ27+AEB30-ADZ30</f>
        <v>-0.66313281048083894</v>
      </c>
      <c r="AEC39" s="22">
        <f>AEC27*(1-AEC5)-ADZ27+AEC30-ADZ30</f>
        <v>-2.5691599674046088</v>
      </c>
      <c r="AED39" s="22">
        <f>AED27*(1-AED5)-ADZ27+AED30-ADZ30</f>
        <v>-0.56120039487271356</v>
      </c>
      <c r="AEE39" s="22"/>
      <c r="AEF39" s="22">
        <f>AEF27*(1-AEF5)-AEE27+AEF30-AEE30</f>
        <v>-2.4253984396129269</v>
      </c>
      <c r="AEG39" s="22">
        <f>AEG27*(1-AEG5)-AEE27+AEG30-AEE30</f>
        <v>-0.50400962878418198</v>
      </c>
      <c r="AEH39" s="22">
        <f>AEH27*(1-AEH5)-AEE27+AEH30-AEE30</f>
        <v>-2.3878477986947075</v>
      </c>
      <c r="AEI39" s="22">
        <f>AEI27*(1-AEI5)-AEE27+AEI30-AEE30</f>
        <v>-0.44659268225348825</v>
      </c>
      <c r="AEJ39" s="22"/>
      <c r="AEK39" s="22">
        <f>AEK27*(1-AEK5)-AEJ27+AEK30-AEJ30</f>
        <v>-2.2232289068135032</v>
      </c>
      <c r="AEL39" s="22">
        <f>AEL27*(1-AEL5)-AEJ27+AEL30-AEJ30</f>
        <v>-0.39082703676542252</v>
      </c>
      <c r="AEM39" s="22">
        <f>AEM27*(1-AEM5)-AEJ27+AEM30-AEJ30</f>
        <v>-2.1931831223774694</v>
      </c>
      <c r="AEN39" s="22">
        <f>AEN27*(1-AEN5)-AEJ27+AEN30-AEJ30</f>
        <v>-0.34337346078657305</v>
      </c>
      <c r="AEO39" s="22"/>
      <c r="AEP39" s="22">
        <f>AEP27*(1-AEP5)-AEO27+AEP30-AEO30</f>
        <v>-2.0276481554544858</v>
      </c>
      <c r="AEQ39" s="22">
        <f>AEQ27*(1-AEQ5)-AEO27+AEQ30-AEO30</f>
        <v>-0.31570765074557272</v>
      </c>
      <c r="AER39" s="22">
        <f>AER27*(1-AER5)-AEO27+AER30-AEO30</f>
        <v>-2.0041971888450192</v>
      </c>
      <c r="AES39" s="22">
        <f>AES27*(1-AES5)-AEO27+AES30-AEO30</f>
        <v>-0.2759038979159314</v>
      </c>
      <c r="AET39" s="22"/>
      <c r="AEU39" s="22">
        <f>AEU27*(1-AEU5)-AET27+AEU30-AET30</f>
        <v>-1.8381419146057567</v>
      </c>
      <c r="AEV39" s="22">
        <f>AEV27*(1-AEV5)-AET27+AEV30-AET30</f>
        <v>-0.22234284364685664</v>
      </c>
      <c r="AEW39" s="22">
        <f>AEW27*(1-AEW5)-AET27+AEW30-AET30</f>
        <v>-1.8356260435057834</v>
      </c>
      <c r="AEX39" s="22">
        <f>AEX27*(1-AEX5)-AET27+AEX30-AET30</f>
        <v>-0.19192756551061763</v>
      </c>
      <c r="AEY39" s="22"/>
      <c r="AEZ39" s="22">
        <f>AEZ27*(1-AEZ5)-AEY27+AEZ30-AEY30</f>
        <v>-1.489402576531667</v>
      </c>
      <c r="AFA39" s="22">
        <f>AFA27*(1-AFA5)-AEY27+AFA30-AEY30</f>
        <v>-8.7059712361934771E-2</v>
      </c>
      <c r="AFB39" s="22">
        <f>AFB27*(1-AFB5)-AEY27+AFB30-AEY30</f>
        <v>-1.4962585379136257</v>
      </c>
      <c r="AFC39" s="22">
        <f>AFC27*(1-AFC5)-AEY27+AFC30-AEY30</f>
        <v>-7.3996240228872523E-2</v>
      </c>
      <c r="AFD39" s="22"/>
      <c r="AFE39" s="22">
        <f>AFE27*(1-AFE5)-AFD27+AFE30-AFD30</f>
        <v>-0.87925037441919329</v>
      </c>
      <c r="AFF39" s="22">
        <f>AFF27*(1-AFF5)-AFD27+AFF30-AFD30</f>
        <v>4.9633242547031386E-2</v>
      </c>
      <c r="AFG39" s="22">
        <f>AFG27*(1-AFG5)-AFD27+AFG30-AFD30</f>
        <v>-0.9210015500730222</v>
      </c>
      <c r="AFH39" s="22">
        <f>AFH27*(1-AFH5)-AFD27+AFH30-AFD30</f>
        <v>-1.2341722918961295E-2</v>
      </c>
      <c r="AFI39" s="22"/>
      <c r="AFJ39" s="22">
        <f>AFJ27*(1-AFJ5)-AFI27+AFJ30-AFI30</f>
        <v>-0.33396944536878692</v>
      </c>
      <c r="AFK39" s="22">
        <f>AFK27*(1-AFK5)-AFI27+AFK30-AFI30</f>
        <v>5.7376047787506934E-2</v>
      </c>
      <c r="AFL39" s="22">
        <f>AFL27*(1-AFL5)-AFI27+AFL30-AFI30</f>
        <v>-0.37532023564250494</v>
      </c>
      <c r="AFM39" s="22">
        <f>AFM27*(1-AFM5)-AFI27+AFM30-AFI30</f>
        <v>-5.1950062176970846E-3</v>
      </c>
    </row>
    <row r="40" spans="1:845">
      <c r="A40" s="22" t="s">
        <v>121</v>
      </c>
      <c r="C40" s="22">
        <f>D40</f>
        <v>13.718945677472277</v>
      </c>
      <c r="D40" s="22">
        <f>D39+D25+D28-D38+(D5*D27)</f>
        <v>13.718945677472277</v>
      </c>
      <c r="F40" s="22"/>
      <c r="G40" s="22">
        <f>H40</f>
        <v>13.718424625238523</v>
      </c>
      <c r="H40" s="22">
        <f>H39+H25+H28-H38+(H5*H27)</f>
        <v>13.718424625238523</v>
      </c>
      <c r="I40" s="22">
        <f>J40</f>
        <v>11.132278150500589</v>
      </c>
      <c r="J40" s="22">
        <f>J39+J25+J28-J38+(J5*J27)</f>
        <v>11.132278150500589</v>
      </c>
      <c r="K40" s="22"/>
      <c r="L40" s="22">
        <f>M40</f>
        <v>12.730571368071361</v>
      </c>
      <c r="M40" s="22">
        <f>M39+M25+M28-M38+(M5*M27)</f>
        <v>12.730571368071361</v>
      </c>
      <c r="N40" s="22">
        <f>O40</f>
        <v>10.120563901110664</v>
      </c>
      <c r="O40" s="22">
        <f>O39+O25+O28-O38+(O5*O27)</f>
        <v>10.120563901110664</v>
      </c>
      <c r="P40" s="22"/>
      <c r="Q40" s="22">
        <f>R40</f>
        <v>11.744416458669935</v>
      </c>
      <c r="R40" s="22">
        <f>R39+R25+R28-R38+(R5*R27)</f>
        <v>11.744416458669935</v>
      </c>
      <c r="S40" s="22">
        <f>T40</f>
        <v>9.331863931569421</v>
      </c>
      <c r="T40" s="22">
        <f>T39+T25+T28-T38+(T5*T27)</f>
        <v>9.331863931569421</v>
      </c>
      <c r="U40" s="22"/>
      <c r="V40" s="22">
        <f>W40</f>
        <v>10.985421210501011</v>
      </c>
      <c r="W40" s="22">
        <f>W39+W25+W28-W38+(W5*W27)</f>
        <v>10.985421210501011</v>
      </c>
      <c r="X40" s="22">
        <f>Y40</f>
        <v>8.5394623533244278</v>
      </c>
      <c r="Y40" s="22">
        <f>Y39+Y25+Y28-Y38+(Y5*Y27)</f>
        <v>8.5394623533244278</v>
      </c>
      <c r="Z40" s="22"/>
      <c r="AA40" s="22">
        <f>AB40</f>
        <v>10.001096024429401</v>
      </c>
      <c r="AB40" s="22">
        <f>AB39+AB25+AB28-AB38+(AB5*AB27)</f>
        <v>10.001096024429401</v>
      </c>
      <c r="AC40" s="22">
        <f>AD40</f>
        <v>7.5186249819593218</v>
      </c>
      <c r="AD40" s="22">
        <f>AD39+AD25+AD28-AD38+(AD5*AD27)</f>
        <v>7.5186249819593218</v>
      </c>
      <c r="AE40" s="22"/>
      <c r="AF40" s="22">
        <f>AG40</f>
        <v>9.2449453593200381</v>
      </c>
      <c r="AG40" s="22">
        <f>AG39+AG25+AG28-AG38+(AG5*AG27)</f>
        <v>9.2449453593200381</v>
      </c>
      <c r="AH40" s="22">
        <f>AI40</f>
        <v>6.7133825281999426</v>
      </c>
      <c r="AI40" s="22">
        <f>AI39+AI25+AI28-AI38+(AI5*AI27)</f>
        <v>6.7133825281999426</v>
      </c>
      <c r="AJ40" s="22"/>
      <c r="AK40" s="22">
        <f>AL40</f>
        <v>8.7470716048209667</v>
      </c>
      <c r="AL40" s="22">
        <f>AL39+AL25+AL28-AL38+(AL5*AL27)</f>
        <v>8.7470716048209667</v>
      </c>
      <c r="AM40" s="22">
        <f>AN40</f>
        <v>5.9174640421862694</v>
      </c>
      <c r="AN40" s="22">
        <f>AN39+AN25+AN28-AN38+(AN5*AN27)</f>
        <v>5.9174640421862694</v>
      </c>
      <c r="AO40" s="22"/>
      <c r="AP40" s="22">
        <f>AQ40</f>
        <v>8.7393431531607533</v>
      </c>
      <c r="AQ40" s="22">
        <f>AQ39+AQ25+AQ28-AQ38+(AQ5*AQ27)</f>
        <v>8.7393431531607533</v>
      </c>
      <c r="AR40" s="22">
        <f>AS40</f>
        <v>5.3513458136930865</v>
      </c>
      <c r="AS40" s="22">
        <f>AS39+AS25+AS28-AS38+(AS5*AS27)</f>
        <v>5.3513458136930865</v>
      </c>
      <c r="AT40" s="22"/>
      <c r="AU40" s="22">
        <f>AV40</f>
        <v>8.5099653055483415</v>
      </c>
      <c r="AV40" s="22">
        <f>AV39+AV25+AV28-AV38+(AV5*AV27)</f>
        <v>8.5099653055483415</v>
      </c>
      <c r="AW40" s="22">
        <f>AX40</f>
        <v>4.5552347265504496</v>
      </c>
      <c r="AX40" s="22">
        <f>AX39+AX25+AX28-AX38+(AX5*AX27)</f>
        <v>4.5552347265504496</v>
      </c>
      <c r="AY40" s="22"/>
      <c r="AZ40" s="22">
        <f>BA40</f>
        <v>8.4968225176207497</v>
      </c>
      <c r="BA40" s="22">
        <f>BA39+BA25+BA28-BA38+(BA5*BA27)</f>
        <v>8.4968225176207497</v>
      </c>
      <c r="BB40" s="22">
        <f>BC40</f>
        <v>4.293608995784318</v>
      </c>
      <c r="BC40" s="22">
        <f>BC39+BC25+BC28-BC38+(BC5*BC27)</f>
        <v>4.293608995784318</v>
      </c>
      <c r="BD40" s="22"/>
      <c r="BE40" s="22">
        <f>BF40</f>
        <v>8.4760869371726741</v>
      </c>
      <c r="BF40" s="22">
        <f>BF39+BF25+BF28-BF38+(BF5*BF27)</f>
        <v>8.4760869371726741</v>
      </c>
      <c r="BG40" s="22">
        <f>BH40</f>
        <v>4.2816805519676322</v>
      </c>
      <c r="BH40" s="22">
        <f>BH39+BH25+BH28-BH38+(BH5*BH27)</f>
        <v>4.2816805519676322</v>
      </c>
      <c r="BI40" s="22"/>
      <c r="BJ40" s="22">
        <f>BK40</f>
        <v>8.4620262335297056</v>
      </c>
      <c r="BK40" s="22">
        <f>BK39+BK25+BK28-BK38+(BK5*BK27)</f>
        <v>8.4620262335297056</v>
      </c>
      <c r="BL40" s="22">
        <f>BM40</f>
        <v>4.2734719186805918</v>
      </c>
      <c r="BM40" s="22">
        <f>BM39+BM25+BM28-BM38+(BM5*BM27)</f>
        <v>4.2734719186805918</v>
      </c>
      <c r="BN40" s="22"/>
      <c r="BO40" s="22">
        <f>BP40</f>
        <v>9.7869716957213804</v>
      </c>
      <c r="BP40" s="22">
        <f>BP39+BP25+BP28-BP38+(BP5*BP27)</f>
        <v>9.7869716957213804</v>
      </c>
      <c r="BQ40" s="22">
        <f>BR40</f>
        <v>8.7268128111820253</v>
      </c>
      <c r="BR40" s="22">
        <f>BR39+BR25+BR28-BR38+(BR5*BR27)</f>
        <v>8.7268128111820253</v>
      </c>
      <c r="BS40" s="22"/>
      <c r="BT40" s="22">
        <f>BU40</f>
        <v>8.9825321698517158</v>
      </c>
      <c r="BU40" s="22">
        <f>BU39+BU25+BU28-BU38+(BU5*BU27)</f>
        <v>8.9825321698517158</v>
      </c>
      <c r="BV40" s="22">
        <f>BW40</f>
        <v>7.9082303084418442</v>
      </c>
      <c r="BW40" s="22">
        <f>BW39+BW25+BW28-BW38+(BW5*BW27)</f>
        <v>7.9082303084418442</v>
      </c>
      <c r="BX40" s="22"/>
      <c r="BY40" s="22">
        <f>BZ40</f>
        <v>8.1751681061626442</v>
      </c>
      <c r="BZ40" s="22">
        <f>BZ39+BZ25+BZ28-BZ38+(BZ5*BZ27)</f>
        <v>8.1751681061626442</v>
      </c>
      <c r="CA40" s="22">
        <f>CB40</f>
        <v>7.082594837164514</v>
      </c>
      <c r="CB40" s="22">
        <f>CB39+CB25+CB28-CB38+(CB5*CB27)</f>
        <v>7.082594837164514</v>
      </c>
      <c r="CC40" s="22"/>
      <c r="CD40" s="22">
        <f>CE40</f>
        <v>7.3730273134394899</v>
      </c>
      <c r="CE40" s="22">
        <f>CE39+CE25+CE28-CE38+(CE5*CE27)</f>
        <v>7.3730273134394899</v>
      </c>
      <c r="CF40" s="22">
        <f>CG40</f>
        <v>6.2396945127945642</v>
      </c>
      <c r="CG40" s="22">
        <f>CG39+CG25+CG28-CG38+(CG5*CG27)</f>
        <v>6.2396945127945642</v>
      </c>
      <c r="CH40" s="22"/>
      <c r="CI40" s="22">
        <f>CJ40</f>
        <v>6.5395315933770988</v>
      </c>
      <c r="CJ40" s="22">
        <f>CJ39+CJ25+CJ28-CJ38+(CJ5*CJ27)</f>
        <v>6.5395315933770988</v>
      </c>
      <c r="CK40" s="22">
        <f>CL40</f>
        <v>5.3925310422972288</v>
      </c>
      <c r="CL40" s="22">
        <f>CL39+CL25+CL28-CL38+(CL5*CL27)</f>
        <v>5.3925310422972288</v>
      </c>
      <c r="CM40" s="22"/>
      <c r="CN40" s="22">
        <f>CO40</f>
        <v>5.7159744446569665</v>
      </c>
      <c r="CO40" s="22">
        <f>CO39+CO25+CO28-CO38+(CO5*CO27)</f>
        <v>5.7159744446569665</v>
      </c>
      <c r="CP40" s="22">
        <f>CQ40</f>
        <v>4.532634193798021</v>
      </c>
      <c r="CQ40" s="22">
        <f>CQ39+CQ25+CQ28-CQ38+(CQ5*CQ27)</f>
        <v>4.532634193798021</v>
      </c>
      <c r="CR40" s="22"/>
      <c r="CS40" s="22">
        <f>CT40</f>
        <v>4.8823291641123845</v>
      </c>
      <c r="CT40" s="22">
        <f>CT39+CT25+CT28-CT38+(CT5*CT27)</f>
        <v>4.8823291641123845</v>
      </c>
      <c r="CU40" s="22">
        <f>CV40</f>
        <v>3.9021844067802949</v>
      </c>
      <c r="CV40" s="22">
        <f>CV39+CV25+CV28-CV38+(CV5*CV27)</f>
        <v>3.9021844067802949</v>
      </c>
      <c r="CW40" s="22"/>
      <c r="CX40" s="22">
        <f>CY40</f>
        <v>4.0489668990709431</v>
      </c>
      <c r="CY40" s="22">
        <f>CY39+CY25+CY28-CY38+(CY5*CY27)</f>
        <v>4.0489668990709431</v>
      </c>
      <c r="CZ40" s="22">
        <f>DA40</f>
        <v>3.0391860656769278</v>
      </c>
      <c r="DA40" s="22">
        <f>DA39+DA25+DA28-DA38+(DA5*DA27)</f>
        <v>3.0391860656769278</v>
      </c>
      <c r="DB40" s="22"/>
      <c r="DC40" s="22">
        <f>DD40</f>
        <v>3.4654656631652907</v>
      </c>
      <c r="DD40" s="22">
        <f>DD39+DD25+DD28-DD38+(DD5*DD27)</f>
        <v>3.4654656631652907</v>
      </c>
      <c r="DE40" s="22">
        <f>DF40</f>
        <v>2.4118098576291249</v>
      </c>
      <c r="DF40" s="22">
        <f>DF39+DF25+DF28-DF38+(DF5*DF27)</f>
        <v>2.4118098576291249</v>
      </c>
      <c r="DG40" s="22"/>
      <c r="DH40" s="22">
        <f>DI40</f>
        <v>2.3174036365295692</v>
      </c>
      <c r="DI40" s="22">
        <f>DI39+DI25+DI28-DI38+(DI5*DI27)</f>
        <v>2.3174036365295692</v>
      </c>
      <c r="DJ40" s="22">
        <f>DK40</f>
        <v>0.91613341633330503</v>
      </c>
      <c r="DK40" s="22">
        <f>DK39+DK25+DK28-DK38+(DK5*DK27)</f>
        <v>0.91613341633330503</v>
      </c>
      <c r="DL40" s="22"/>
      <c r="DM40" s="22">
        <f>DN40</f>
        <v>2.3099209995181624</v>
      </c>
      <c r="DN40" s="22">
        <f>DN39+DN25+DN28-DN38+(DN5*DN27)</f>
        <v>2.3099209995181624</v>
      </c>
      <c r="DO40" s="22">
        <f>DP40</f>
        <v>5.6466276287707728E-3</v>
      </c>
      <c r="DP40" s="22">
        <f>DP39+DP25+DP28-DP38+(DP5*DP27)</f>
        <v>5.6466276287707728E-3</v>
      </c>
      <c r="DQ40" s="22"/>
      <c r="DR40" s="22">
        <f>DS40</f>
        <v>2.0629011955151384</v>
      </c>
      <c r="DS40" s="22">
        <f>DS39+DS25+DS28-DS38+(DS5*DS27)</f>
        <v>2.0629011955151384</v>
      </c>
      <c r="DT40" s="22">
        <f>DU40</f>
        <v>2.4352378438763367E-3</v>
      </c>
      <c r="DU40" s="22">
        <f>DU39+DU25+DU28-DU38+(DU5*DU27)</f>
        <v>2.4352378438763367E-3</v>
      </c>
      <c r="DV40" s="22"/>
      <c r="DW40" s="22">
        <f>DX40</f>
        <v>13.814899827358349</v>
      </c>
      <c r="DX40" s="22">
        <f>DX39+DX25+DX28-DX38+(DX5*DX27)</f>
        <v>13.814899827358349</v>
      </c>
      <c r="DY40" s="22">
        <f>DZ40</f>
        <v>10.888699446380301</v>
      </c>
      <c r="DZ40" s="22">
        <f>DZ39+DZ25+DZ28-DZ38+(DZ5*DZ27)</f>
        <v>10.888699446380301</v>
      </c>
      <c r="EA40" s="22"/>
      <c r="EB40" s="22">
        <f>EC40</f>
        <v>12.859805764775523</v>
      </c>
      <c r="EC40" s="22">
        <f>EC39+EC25+EC28-EC38+(EC5*EC27)</f>
        <v>12.859805764775523</v>
      </c>
      <c r="ED40" s="22">
        <f>EE40</f>
        <v>9.9196658214972118</v>
      </c>
      <c r="EE40" s="22">
        <f>EE39+EE25+EE28-EE38+(EE5*EE27)</f>
        <v>9.9196658214972118</v>
      </c>
      <c r="EF40" s="22"/>
      <c r="EG40" s="22">
        <f>EH40</f>
        <v>11.685574636123469</v>
      </c>
      <c r="EH40" s="22">
        <f>EH39+EH25+EH28-EH38+(EH5*EH27)</f>
        <v>11.685574636123469</v>
      </c>
      <c r="EI40" s="22">
        <f>EJ40</f>
        <v>9.1870505546089589</v>
      </c>
      <c r="EJ40" s="22">
        <f>EJ39+EJ25+EJ28-EJ38+(EJ5*EJ27)</f>
        <v>9.1870505546089589</v>
      </c>
      <c r="EK40" s="22"/>
      <c r="EL40" s="22">
        <f>EM40</f>
        <v>10.972494399393439</v>
      </c>
      <c r="EM40" s="22">
        <f>EM39+EM25+EM28-EM38+(EM5*EM27)</f>
        <v>10.972494399393439</v>
      </c>
      <c r="EN40" s="22">
        <f>EO40</f>
        <v>8.226330478729345</v>
      </c>
      <c r="EO40" s="22">
        <f>EO39+EO25+EO28-EO38+(EO5*EO27)</f>
        <v>8.226330478729345</v>
      </c>
      <c r="EP40" s="22"/>
      <c r="EQ40" s="22">
        <f>ER40</f>
        <v>10.038122273815887</v>
      </c>
      <c r="ER40" s="22">
        <f>ER39+ER25+ER28-ER38+(ER5*ER27)</f>
        <v>10.038122273815887</v>
      </c>
      <c r="ES40" s="22">
        <f>ET40</f>
        <v>7.499587712193998</v>
      </c>
      <c r="ET40" s="22">
        <f>ET39+ET25+ET28-ET38+(ET5*ET27)</f>
        <v>7.499587712193998</v>
      </c>
      <c r="EU40" s="22"/>
      <c r="EV40" s="22">
        <f>EW40</f>
        <v>9.1083313475204442</v>
      </c>
      <c r="EW40" s="22">
        <f>EW39+EW25+EW28-EW38+(EW5*EW27)</f>
        <v>9.1083313475204442</v>
      </c>
      <c r="EX40" s="22">
        <f>EY40</f>
        <v>6.7744030121813221</v>
      </c>
      <c r="EY40" s="22">
        <f>EY39+EY25+EY28-EY38+(EY5*EY27)</f>
        <v>6.7744030121813221</v>
      </c>
      <c r="EZ40" s="22"/>
      <c r="FA40" s="22">
        <f>FB40</f>
        <v>8.405158092942143</v>
      </c>
      <c r="FB40" s="22">
        <f>FB39+FB25+FB28-FB38+(FB5*FB27)</f>
        <v>8.405158092942143</v>
      </c>
      <c r="FC40" s="22">
        <f>FD40</f>
        <v>5.8166436892458648</v>
      </c>
      <c r="FD40" s="22">
        <f>FD39+FD25+FD28-FD38+(FD5*FD27)</f>
        <v>5.8166436892458648</v>
      </c>
      <c r="FE40" s="22"/>
      <c r="FF40" s="22">
        <f>FG40</f>
        <v>7.7045918279342942</v>
      </c>
      <c r="FG40" s="22">
        <f>FG39+FG25+FG28-FG38+(FG5*FG27)</f>
        <v>7.7045918279342942</v>
      </c>
      <c r="FH40" s="22">
        <f>FI40</f>
        <v>5.3266889749563724</v>
      </c>
      <c r="FI40" s="22">
        <f>FI39+FI25+FI28-FI38+(FI5*FI27)</f>
        <v>5.3266889749563724</v>
      </c>
      <c r="FJ40" s="22"/>
      <c r="FK40" s="22">
        <f>FL40</f>
        <v>7.0052987491250667</v>
      </c>
      <c r="FL40" s="22">
        <f>FL39+FL25+FL28-FL38+(FL5*FL27)</f>
        <v>7.0052987491250667</v>
      </c>
      <c r="FM40" s="22">
        <f>FN40</f>
        <v>4.6027115775122818</v>
      </c>
      <c r="FN40" s="22">
        <f>FN39+FN25+FN28-FN38+(FN5*FN27)</f>
        <v>4.6027115775122818</v>
      </c>
      <c r="FO40" s="22"/>
      <c r="FP40" s="22">
        <f>FQ40</f>
        <v>5.6088225124734228</v>
      </c>
      <c r="FQ40" s="22">
        <f>FQ39+FQ25+FQ28-FQ38+(FQ5*FQ27)</f>
        <v>5.6088225124734228</v>
      </c>
      <c r="FR40" s="22">
        <f>FS40</f>
        <v>3.3886824287640795</v>
      </c>
      <c r="FS40" s="22">
        <f>FS39+FS25+FS28-FS38+(FS5*FS27)</f>
        <v>3.3886824287640795</v>
      </c>
      <c r="FT40" s="22"/>
      <c r="FU40" s="22">
        <f>FV40</f>
        <v>3.4954060266837015</v>
      </c>
      <c r="FV40" s="22">
        <f>FV39+FV25+FV28-FV38+(FV5*FV27)</f>
        <v>3.4954060266837015</v>
      </c>
      <c r="FW40" s="22">
        <f>FX40</f>
        <v>1.1901156394540324</v>
      </c>
      <c r="FX40" s="22">
        <f>FX39+FX25+FX28-FX38+(FX5*FX27)</f>
        <v>1.1901156394540324</v>
      </c>
      <c r="FY40" s="22"/>
      <c r="FZ40" s="22">
        <f>GA40</f>
        <v>1.3729187725617393</v>
      </c>
      <c r="GA40" s="22">
        <f>GA39+GA25+GA28-GA38+(GA5*GA27)</f>
        <v>1.3729187725617393</v>
      </c>
      <c r="GB40" s="22">
        <f>GC40</f>
        <v>0.69162884117356072</v>
      </c>
      <c r="GC40" s="22">
        <f>GC39+GC25+GC28-GC38+(GC5*GC27)</f>
        <v>0.69162884117356072</v>
      </c>
      <c r="GD40" s="22"/>
      <c r="GE40" s="22">
        <f>GF40</f>
        <v>9.4928543190561392</v>
      </c>
      <c r="GF40" s="22">
        <f>GF39+GF25+GF28-GF38+(GF5*GF27)</f>
        <v>9.4928543190561392</v>
      </c>
      <c r="GG40" s="22">
        <f>GH40</f>
        <v>8.0599081741884184</v>
      </c>
      <c r="GH40" s="22">
        <f>GH39+GH25+GH28-GH38+(GH5*GH27)</f>
        <v>8.0599081741884184</v>
      </c>
      <c r="GI40" s="22"/>
      <c r="GJ40" s="22">
        <f>GK40</f>
        <v>8.5121847448346415</v>
      </c>
      <c r="GK40" s="22">
        <f>GK39+GK25+GK28-GK38+(GK5*GK27)</f>
        <v>8.5121847448346415</v>
      </c>
      <c r="GL40" s="22">
        <f>GM40</f>
        <v>7.3064639252795107</v>
      </c>
      <c r="GM40" s="22">
        <f>GM39+GM25+GM28-GM38+(GM5*GM27)</f>
        <v>7.3064639252795107</v>
      </c>
      <c r="GN40" s="22"/>
      <c r="GO40" s="22">
        <f>GP40</f>
        <v>7.7711694868551113</v>
      </c>
      <c r="GP40" s="22">
        <f>GP39+GP25+GP28-GP38+(GP5*GP27)</f>
        <v>7.7711694868551113</v>
      </c>
      <c r="GQ40" s="22">
        <f>GR40</f>
        <v>6.3127558340503125</v>
      </c>
      <c r="GR40" s="22">
        <f>GR39+GR25+GR28-GR38+(GR5*GR27)</f>
        <v>6.3127558340503125</v>
      </c>
      <c r="GS40" s="22"/>
      <c r="GT40" s="22">
        <f>GU40</f>
        <v>7.0320774024451129</v>
      </c>
      <c r="GU40" s="22">
        <f>GU39+GU25+GU28-GU38+(GU5*GU27)</f>
        <v>7.0320774024451129</v>
      </c>
      <c r="GV40" s="22">
        <f>GW40</f>
        <v>5.5614059603425323</v>
      </c>
      <c r="GW40" s="22">
        <f>GW39+GW25+GW28-GW38+(GW5*GW27)</f>
        <v>5.5614059603425323</v>
      </c>
      <c r="GX40" s="22"/>
      <c r="GY40" s="22">
        <f>GZ40</f>
        <v>6.056618604027415</v>
      </c>
      <c r="GZ40" s="22">
        <f>GZ39+GZ25+GZ28-GZ38+(GZ5*GZ27)</f>
        <v>6.056618604027415</v>
      </c>
      <c r="HA40" s="22">
        <f>HB40</f>
        <v>4.8103682063845774</v>
      </c>
      <c r="HB40" s="22">
        <f>HB39+HB25+HB28-HB38+(HB5*HB27)</f>
        <v>4.8103682063845774</v>
      </c>
      <c r="HC40" s="22"/>
      <c r="HD40" s="22">
        <f>HE40</f>
        <v>5.3188788058441965</v>
      </c>
      <c r="HE40" s="22">
        <f>HE39+HE25+HE28-HE38+(HE5*HE27)</f>
        <v>5.3188788058441965</v>
      </c>
      <c r="HF40" s="22">
        <f>HG40</f>
        <v>4.0588657399625756</v>
      </c>
      <c r="HG40" s="22">
        <f>HG39+HG25+HG28-HG38+(HG5*HG27)</f>
        <v>4.0588657399625756</v>
      </c>
      <c r="HH40" s="22"/>
      <c r="HI40" s="22">
        <f>HJ40</f>
        <v>4.5809932847134762</v>
      </c>
      <c r="HJ40" s="22">
        <f>HJ39+HJ25+HJ28-HJ38+(HJ5*HJ27)</f>
        <v>4.5809932847134762</v>
      </c>
      <c r="HK40" s="22">
        <f>HL40</f>
        <v>3.306150133781629</v>
      </c>
      <c r="HL40" s="22">
        <f>HL39+HL25+HL28-HL38+(HL5*HL27)</f>
        <v>3.306150133781629</v>
      </c>
      <c r="HM40" s="22"/>
      <c r="HN40" s="22">
        <f>HO40</f>
        <v>4.0828752787925113</v>
      </c>
      <c r="HO40" s="22">
        <f>HO39+HO25+HO28-HO38+(HO5*HO27)</f>
        <v>4.0828752787925113</v>
      </c>
      <c r="HP40" s="22">
        <f>HQ40</f>
        <v>2.7990889827261034</v>
      </c>
      <c r="HQ40" s="22">
        <f>HQ39+HQ25+HQ28-HQ38+(HQ5*HQ27)</f>
        <v>2.7990889827261034</v>
      </c>
      <c r="HR40" s="22"/>
      <c r="HS40" s="22">
        <f>HT40</f>
        <v>3.3440394013427523</v>
      </c>
      <c r="HT40" s="22">
        <f>HT39+HT25+HT28-HT38+(HT5*HT27)</f>
        <v>3.3440394013427523</v>
      </c>
      <c r="HU40" s="22">
        <f>HV40</f>
        <v>2.0435499121600675</v>
      </c>
      <c r="HV40" s="22">
        <f>HV39+HV25+HV28-HV38+(HV5*HV27)</f>
        <v>2.0435499121600675</v>
      </c>
      <c r="HW40" s="22"/>
      <c r="HX40" s="22">
        <f>HY40</f>
        <v>2.1041882681316686</v>
      </c>
      <c r="HY40" s="22">
        <f>HY39+HY25+HY28-HY38+(HY5*HY27)</f>
        <v>2.1041882681316686</v>
      </c>
      <c r="HZ40" s="22">
        <f>IA40</f>
        <v>0.77467513648473574</v>
      </c>
      <c r="IA40" s="22">
        <f>IA39+IA25+IA28-IA38+(IA5*IA27)</f>
        <v>0.77467513648473574</v>
      </c>
      <c r="IB40" s="22"/>
      <c r="IC40" s="22">
        <f>ID40</f>
        <v>0.35349015903867098</v>
      </c>
      <c r="ID40" s="22">
        <f>ID39+ID25+ID28-ID38+(ID5*ID27)</f>
        <v>0.35349015903867098</v>
      </c>
      <c r="IE40" s="22">
        <f>IF40</f>
        <v>5.6464109762188741E-3</v>
      </c>
      <c r="IF40" s="22">
        <f>IF39+IF25+IF28-IF38+(IF5*IF27)</f>
        <v>5.6464109762188741E-3</v>
      </c>
      <c r="IG40" s="22"/>
      <c r="IH40" s="22">
        <f>II40</f>
        <v>0.34706507941934461</v>
      </c>
      <c r="II40" s="22">
        <f>II39+II25+II28-II38+(II5*II27)</f>
        <v>0.34706507941934461</v>
      </c>
      <c r="IJ40" s="22">
        <f>IK40</f>
        <v>2.2721116691641896E-3</v>
      </c>
      <c r="IK40" s="22">
        <f>IK39+IK25+IK28-IK38+(IK5*IK27)</f>
        <v>2.2721116691641896E-3</v>
      </c>
      <c r="IL40" s="22"/>
      <c r="IM40" s="22">
        <f>IN40</f>
        <v>13.793529482014886</v>
      </c>
      <c r="IN40" s="22">
        <f>IN39+IN25+IN28-IN38+(IN5*IN27)</f>
        <v>13.793529482014886</v>
      </c>
      <c r="IO40" s="22">
        <f>IP40</f>
        <v>11.171042707515415</v>
      </c>
      <c r="IP40" s="22">
        <f>IP39+IP25+IP28-IP38+(IP5*IP27)</f>
        <v>11.171042707515415</v>
      </c>
      <c r="IQ40" s="22"/>
      <c r="IR40" s="22">
        <f>IS40</f>
        <v>12.825180969801172</v>
      </c>
      <c r="IS40" s="22">
        <f>IS39+IS25+IS28-IS38+(IS5*IS27)</f>
        <v>12.825180969801172</v>
      </c>
      <c r="IT40" s="22">
        <f>IU40</f>
        <v>10.181661728614843</v>
      </c>
      <c r="IU40" s="22">
        <f>IU39+IU25+IU28-IU38+(IU5*IU27)</f>
        <v>10.181661728614843</v>
      </c>
      <c r="IV40" s="22"/>
      <c r="IW40" s="22">
        <f>IX40</f>
        <v>11.85580447384727</v>
      </c>
      <c r="IX40" s="22">
        <f>IX39+IX25+IX28-IX38+(IX5*IX27)</f>
        <v>11.85580447384727</v>
      </c>
      <c r="IY40" s="22">
        <f>IZ40</f>
        <v>9.4101922833991694</v>
      </c>
      <c r="IZ40" s="22">
        <f>IZ39+IZ25+IZ28-IZ38+(IZ5*IZ27)</f>
        <v>9.4101922833991694</v>
      </c>
      <c r="JA40" s="22"/>
      <c r="JB40" s="22">
        <f>JC40</f>
        <v>10.884929490722264</v>
      </c>
      <c r="JC40" s="22">
        <f>JC39+JC25+JC28-JC38+(JC5*JC27)</f>
        <v>10.884929490722264</v>
      </c>
      <c r="JD40" s="22">
        <f>JE40</f>
        <v>8.407660038362085</v>
      </c>
      <c r="JE40" s="22">
        <f>JE39+JE25+JE28-JE38+(JE5*JE27)</f>
        <v>8.407660038362085</v>
      </c>
      <c r="JF40" s="22"/>
      <c r="JG40" s="22">
        <f>JH40</f>
        <v>10.628941147440097</v>
      </c>
      <c r="JH40" s="22">
        <f>JH39+JH25+JH28-JH38+(JH5*JH27)</f>
        <v>10.628941147440097</v>
      </c>
      <c r="JI40" s="22">
        <f>JJ40</f>
        <v>7.6279333934450975</v>
      </c>
      <c r="JJ40" s="22">
        <f>JJ39+JJ25+JJ28-JJ38+(JJ5*JJ27)</f>
        <v>7.6279333934450975</v>
      </c>
      <c r="JK40" s="22"/>
      <c r="JL40" s="22">
        <f>JM40</f>
        <v>10.596587987661763</v>
      </c>
      <c r="JM40" s="22">
        <f>JM39+JM25+JM28-JM38+(JM5*JM27)</f>
        <v>10.596587987661763</v>
      </c>
      <c r="JN40" s="22">
        <f>JO40</f>
        <v>6.8514728404768412</v>
      </c>
      <c r="JO40" s="22">
        <f>JO39+JO25+JO28-JO38+(JO5*JO27)</f>
        <v>6.8514728404768412</v>
      </c>
      <c r="JP40" s="22"/>
      <c r="JQ40" s="22">
        <f>JR40</f>
        <v>10.338493569520139</v>
      </c>
      <c r="JR40" s="22">
        <f>JR39+JR25+JR28-JR38+(JR5*JR27)</f>
        <v>10.338493569520139</v>
      </c>
      <c r="JS40" s="22">
        <f>JT40</f>
        <v>6.3089821898234364</v>
      </c>
      <c r="JT40" s="22">
        <f>JT39+JT25+JT28-JT38+(JT5*JT27)</f>
        <v>6.3089821898234364</v>
      </c>
      <c r="JU40" s="22"/>
      <c r="JV40" s="22">
        <f>JW40</f>
        <v>10.083436344890041</v>
      </c>
      <c r="JW40" s="22">
        <f>JW39+JW25+JW28-JW38+(JW5*JW27)</f>
        <v>10.083436344890041</v>
      </c>
      <c r="JX40" s="22">
        <f>JY40</f>
        <v>6.0441002952856273</v>
      </c>
      <c r="JY40" s="22">
        <f>JY39+JY25+JY28-JY38+(JY5*JY27)</f>
        <v>6.0441002952856273</v>
      </c>
      <c r="JZ40" s="22"/>
      <c r="KA40" s="22">
        <f>KB40</f>
        <v>9.8283684029724547</v>
      </c>
      <c r="KB40" s="22">
        <f>KB39+KB25+KB28-KB38+(KB5*KB27)</f>
        <v>9.8283684029724547</v>
      </c>
      <c r="KC40" s="22">
        <f>KD40</f>
        <v>5.7789546237338412</v>
      </c>
      <c r="KD40" s="22">
        <f>KD39+KD25+KD28-KD38+(KD5*KD27)</f>
        <v>5.7789546237338412</v>
      </c>
      <c r="KE40" s="22"/>
      <c r="KF40" s="22">
        <f>KG40</f>
        <v>9.3182651809366952</v>
      </c>
      <c r="KG40" s="22">
        <f>KG39+KG25+KG28-KG38+(KG5*KG27)</f>
        <v>9.3182651809366952</v>
      </c>
      <c r="KH40" s="22">
        <f>KI40</f>
        <v>5.4759386643537162</v>
      </c>
      <c r="KI40" s="22">
        <f>KI39+KI25+KI28-KI38+(KI5*KI27)</f>
        <v>5.4759386643537162</v>
      </c>
      <c r="KJ40" s="22"/>
      <c r="KK40" s="22">
        <f>KL40</f>
        <v>8.7411364024796185</v>
      </c>
      <c r="KL40" s="22">
        <f>KL39+KL25+KL28-KL38+(KL5*KL27)</f>
        <v>8.7411364024796185</v>
      </c>
      <c r="KM40" s="22">
        <f>KN40</f>
        <v>4.8708597747222759</v>
      </c>
      <c r="KN40" s="22">
        <f>KN39+KN25+KN28-KN38+(KN5*KN27)</f>
        <v>4.8708597747222759</v>
      </c>
      <c r="KO40" s="22"/>
      <c r="KP40" s="22">
        <f>KQ40</f>
        <v>7.9425914827905402</v>
      </c>
      <c r="KQ40" s="22">
        <f>KQ39+KQ25+KQ28-KQ38+(KQ5*KQ27)</f>
        <v>7.9425914827905402</v>
      </c>
      <c r="KR40" s="22">
        <f>KS40</f>
        <v>4.2649565238605076</v>
      </c>
      <c r="KS40" s="22">
        <f>KS39+KS25+KS28-KS38+(KS5*KS27)</f>
        <v>4.2649565238605076</v>
      </c>
      <c r="KT40" s="22"/>
      <c r="KU40" s="22">
        <f>KV40</f>
        <v>9.7814168778916244</v>
      </c>
      <c r="KV40" s="22">
        <f>KV39+KV25+KV28-KV38+(KV5*KV27)</f>
        <v>9.7814168778916244</v>
      </c>
      <c r="KW40" s="22">
        <f>KX40</f>
        <v>8.6665513376466379</v>
      </c>
      <c r="KX40" s="22">
        <f>KX39+KX25+KX28-KX38+(KX5*KX27)</f>
        <v>8.6665513376466379</v>
      </c>
      <c r="KY40" s="22"/>
      <c r="KZ40" s="22">
        <f>LA40</f>
        <v>8.9969216347872702</v>
      </c>
      <c r="LA40" s="22">
        <f>LA39+LA25+LA28-LA38+(LA5*LA27)</f>
        <v>8.9969216347872702</v>
      </c>
      <c r="LB40" s="22">
        <f>LC40</f>
        <v>7.8622802270676306</v>
      </c>
      <c r="LC40" s="22">
        <f>LC39+LC25+LC28-LC38+(LC5*LC27)</f>
        <v>7.8622802270676306</v>
      </c>
      <c r="LD40" s="22"/>
      <c r="LE40" s="22">
        <f>LF40</f>
        <v>8.2051617258157972</v>
      </c>
      <c r="LF40" s="22">
        <f>LF39+LF25+LF28-LF38+(LF5*LF27)</f>
        <v>8.2051617258157972</v>
      </c>
      <c r="LG40" s="22">
        <f>LH40</f>
        <v>7.0459813595557588</v>
      </c>
      <c r="LH40" s="22">
        <f>LH39+LH25+LH28-LH38+(LH5*LH27)</f>
        <v>7.0459813595557588</v>
      </c>
      <c r="LI40" s="22"/>
      <c r="LJ40" s="22">
        <f>LK40</f>
        <v>7.4131448293833158</v>
      </c>
      <c r="LK40" s="22">
        <f>LK39+LK25+LK28-LK38+(LK5*LK27)</f>
        <v>7.4131448293833158</v>
      </c>
      <c r="LL40" s="22">
        <f>LM40</f>
        <v>6.2265133223735205</v>
      </c>
      <c r="LM40" s="22">
        <f>LM39+LM25+LM28-LM38+(LM5*LM27)</f>
        <v>6.2265133223735205</v>
      </c>
      <c r="LN40" s="22"/>
      <c r="LO40" s="22">
        <f>LP40</f>
        <v>6.6119565264124054</v>
      </c>
      <c r="LP40" s="22">
        <f>LP39+LP25+LP28-LP38+(LP5*LP27)</f>
        <v>6.6119565264124054</v>
      </c>
      <c r="LQ40" s="22">
        <f>LR40</f>
        <v>5.3982751838443184</v>
      </c>
      <c r="LR40" s="22">
        <f>LR39+LR25+LR28-LR38+(LR5*LR27)</f>
        <v>5.3982751838443184</v>
      </c>
      <c r="LS40" s="22"/>
      <c r="LT40" s="22">
        <f>LU40</f>
        <v>5.8091528280467584</v>
      </c>
      <c r="LU40" s="22">
        <f>LU39+LU25+LU28-LU38+(LU5*LU27)</f>
        <v>5.8091528280467584</v>
      </c>
      <c r="LV40" s="22">
        <f>LW40</f>
        <v>4.5635184972865979</v>
      </c>
      <c r="LW40" s="22">
        <f>LW39+LW25+LW28-LW38+(LW5*LW27)</f>
        <v>4.5635184972865979</v>
      </c>
      <c r="LX40" s="22"/>
      <c r="LY40" s="22">
        <f>LZ40</f>
        <v>5.0026408207839062</v>
      </c>
      <c r="LZ40" s="22">
        <f>LZ39+LZ25+LZ28-LZ38+(LZ5*LZ27)</f>
        <v>5.0026408207839062</v>
      </c>
      <c r="MA40" s="22">
        <f>MB40</f>
        <v>3.9574311980459469</v>
      </c>
      <c r="MB40" s="22">
        <f>MB39+MB25+MB28-MB38+(MB5*MB27)</f>
        <v>3.9574311980459469</v>
      </c>
      <c r="MC40" s="22"/>
      <c r="MD40" s="22">
        <f>ME40</f>
        <v>4.1920113113319193</v>
      </c>
      <c r="ME40" s="22">
        <f>ME39+ME25+ME28-ME38+(ME5*ME27)</f>
        <v>4.1920113113319193</v>
      </c>
      <c r="MF40" s="22">
        <f>MG40</f>
        <v>3.1161286537112405</v>
      </c>
      <c r="MG40" s="22">
        <f>MG39+MG25+MG28-MG38+(MG5*MG27)</f>
        <v>3.1161286537112405</v>
      </c>
      <c r="MH40" s="22"/>
      <c r="MI40" s="22">
        <f>MJ40</f>
        <v>3.8945353786190644</v>
      </c>
      <c r="MJ40" s="22">
        <f>MJ39+MJ25+MJ28-MJ38+(MJ5*MJ27)</f>
        <v>3.8945353786190644</v>
      </c>
      <c r="MK40" s="22">
        <f>ML40</f>
        <v>2.5126645962553988</v>
      </c>
      <c r="ML40" s="22">
        <f>ML39+ML25+ML28-ML38+(ML5*ML27)</f>
        <v>2.5126645962553988</v>
      </c>
      <c r="MM40" s="22"/>
      <c r="MN40" s="22">
        <f>MO40</f>
        <v>3.5832365947188247</v>
      </c>
      <c r="MO40" s="22">
        <f>MO39+MO25+MO28-MO38+(MO5*MO27)</f>
        <v>3.5832365947188247</v>
      </c>
      <c r="MP40" s="22">
        <f>MQ40</f>
        <v>1.6195746737316998</v>
      </c>
      <c r="MQ40" s="22">
        <f>MQ39+MQ25+MQ28-MQ38+(MQ5*MQ27)</f>
        <v>1.6195746737316998</v>
      </c>
      <c r="MR40" s="22"/>
      <c r="MS40" s="22">
        <f>MT40</f>
        <v>2.9603441458823179</v>
      </c>
      <c r="MT40" s="22">
        <f>MT39+MT25+MT28-MT38+(MT5*MT27)</f>
        <v>2.9603441458823179</v>
      </c>
      <c r="MU40" s="22">
        <f>MV40</f>
        <v>0.97570789860187102</v>
      </c>
      <c r="MV40" s="22">
        <f>MV39+MV25+MV28-MV38+(MV5*MV27)</f>
        <v>0.97570789860187102</v>
      </c>
      <c r="MW40" s="22"/>
      <c r="MX40" s="22">
        <f>MY40</f>
        <v>2.3350235135117536</v>
      </c>
      <c r="MY40" s="22">
        <f>MY39+MY25+MY28-MY38+(MY5*MY27)</f>
        <v>2.3350235135117536</v>
      </c>
      <c r="MZ40" s="22">
        <f>NA40</f>
        <v>0.32711669399729804</v>
      </c>
      <c r="NA40" s="22">
        <f>NA39+NA25+NA28-NA38+(NA5*NA27)</f>
        <v>0.32711669399729804</v>
      </c>
      <c r="NB40" s="22"/>
      <c r="NC40" s="22">
        <f>ND40</f>
        <v>7.0901014279990431</v>
      </c>
      <c r="ND40" s="22">
        <f>ND39+ND25+ND28-ND38+(ND5*ND27)</f>
        <v>7.0901014279990431</v>
      </c>
      <c r="NE40" s="22">
        <f>NF40</f>
        <v>5.6525577620046583</v>
      </c>
      <c r="NF40" s="22">
        <f>NF39+NF25+NF28-NF38+(NF5*NF27)</f>
        <v>5.6525577620046583</v>
      </c>
      <c r="NG40" s="22"/>
      <c r="NH40" s="22">
        <f>NI40</f>
        <v>6.6152362719600983</v>
      </c>
      <c r="NI40" s="22">
        <f>NI39+NI25+NI28-NI38+(NI5*NI27)</f>
        <v>6.6152362719600983</v>
      </c>
      <c r="NJ40" s="22">
        <f>NK40</f>
        <v>5.0792997703995404</v>
      </c>
      <c r="NK40" s="22">
        <f>NK39+NK25+NK28-NK38+(NK5*NK27)</f>
        <v>5.0792997703995404</v>
      </c>
      <c r="NL40" s="22"/>
      <c r="NM40" s="22">
        <f>NN40</f>
        <v>6.2703641956200391</v>
      </c>
      <c r="NN40" s="22">
        <f>NN39+NN25+NN28-NN38+(NN5*NN27)</f>
        <v>6.2703641956200391</v>
      </c>
      <c r="NO40" s="22">
        <f>NP40</f>
        <v>4.6456535560822978</v>
      </c>
      <c r="NP40" s="22">
        <f>NP39+NP25+NP28-NP38+(NP5*NP27)</f>
        <v>4.6456535560822978</v>
      </c>
      <c r="NQ40" s="22"/>
      <c r="NR40" s="22">
        <f>NS40</f>
        <v>5.8194518352111739</v>
      </c>
      <c r="NS40" s="22">
        <f>NS39+NS25+NS28-NS38+(NS5*NS27)</f>
        <v>5.8194518352111739</v>
      </c>
      <c r="NT40" s="22">
        <f>NU40</f>
        <v>4.2343041324437642</v>
      </c>
      <c r="NU40" s="22">
        <f>NU39+NU25+NU28-NU38+(NU5*NU27)</f>
        <v>4.2343041324437642</v>
      </c>
      <c r="NV40" s="22"/>
      <c r="NW40" s="22">
        <f>NX40</f>
        <v>5.5007740873531583</v>
      </c>
      <c r="NX40" s="22">
        <f>NX39+NX25+NX28-NX38+(NX5*NX27)</f>
        <v>5.5007740873531583</v>
      </c>
      <c r="NY40" s="22">
        <f>NZ40</f>
        <v>3.8462369369388929</v>
      </c>
      <c r="NZ40" s="22">
        <f>NZ39+NZ25+NZ28-NZ38+(NZ5*NZ27)</f>
        <v>3.8462369369388929</v>
      </c>
      <c r="OA40" s="22"/>
      <c r="OB40" s="22">
        <f>OC40</f>
        <v>5.4817470585286614</v>
      </c>
      <c r="OC40" s="22">
        <f>OC39+OC25+OC28-OC38+(OC5*OC27)</f>
        <v>5.4817470585286614</v>
      </c>
      <c r="OD40" s="22">
        <f>OE40</f>
        <v>3.4754989859999537</v>
      </c>
      <c r="OE40" s="22">
        <f>OE39+OE25+OE28-OE38+(OE5*OE27)</f>
        <v>3.4754989859999537</v>
      </c>
      <c r="OF40" s="22"/>
      <c r="OG40" s="22">
        <f>OH40</f>
        <v>5.467702430931844</v>
      </c>
      <c r="OH40" s="22">
        <f>OH39+OH25+OH28-OH38+(OH5*OH27)</f>
        <v>5.467702430931844</v>
      </c>
      <c r="OI40" s="22">
        <f>OJ40</f>
        <v>3.129377521414086</v>
      </c>
      <c r="OJ40" s="22">
        <f>OJ39+OJ25+OJ28-OJ38+(OJ5*OJ27)</f>
        <v>3.129377521414086</v>
      </c>
      <c r="OK40" s="22"/>
      <c r="OL40" s="22">
        <f>OM40</f>
        <v>5.4544879576060552</v>
      </c>
      <c r="OM40" s="22">
        <f>OM39+OM25+OM28-OM38+(OM5*OM27)</f>
        <v>5.4544879576060552</v>
      </c>
      <c r="ON40" s="22">
        <f>OO40</f>
        <v>2.8011972918696793</v>
      </c>
      <c r="OO40" s="22">
        <f>OO39+OO25+OO28-OO38+(OO5*OO27)</f>
        <v>2.8011972918696793</v>
      </c>
      <c r="OP40" s="22"/>
      <c r="OQ40" s="22">
        <f>OR40</f>
        <v>5.3281048051069817</v>
      </c>
      <c r="OR40" s="22">
        <f>OR39+OR25+OR28-OR38+(OR5*OR27)</f>
        <v>5.3281048051069817</v>
      </c>
      <c r="OS40" s="22">
        <f>OT40</f>
        <v>2.7835056425049558</v>
      </c>
      <c r="OT40" s="22">
        <f>OT39+OT25+OT28-OT38+(OT5*OT27)</f>
        <v>2.7835056425049558</v>
      </c>
      <c r="OU40" s="22"/>
      <c r="OV40" s="22">
        <f>OW40</f>
        <v>5.3059730258238957</v>
      </c>
      <c r="OW40" s="22">
        <f>OW39+OW25+OW28-OW38+(OW5*OW27)</f>
        <v>5.3059730258238957</v>
      </c>
      <c r="OX40" s="22">
        <f>OY40</f>
        <v>2.7724703524406422</v>
      </c>
      <c r="OY40" s="22">
        <f>OY39+OY25+OY28-OY38+(OY5*OY27)</f>
        <v>2.7724703524406422</v>
      </c>
      <c r="OZ40" s="22"/>
      <c r="PA40" s="22">
        <f>PB40</f>
        <v>5.2710046100094488</v>
      </c>
      <c r="PB40" s="22">
        <f>PB39+PB25+PB28-PB38+(PB5*PB27)</f>
        <v>5.2710046100094488</v>
      </c>
      <c r="PC40" s="22">
        <f>PD40</f>
        <v>2.7550560496171457</v>
      </c>
      <c r="PD40" s="22">
        <f>PD39+PD25+PD28-PD38+(PD5*PD27)</f>
        <v>2.7550560496171457</v>
      </c>
      <c r="PE40" s="22"/>
      <c r="PF40" s="22">
        <f>PG40</f>
        <v>5.2475994046454915</v>
      </c>
      <c r="PG40" s="22">
        <f>PG39+PG25+PG28-PG38+(PG5*PG27)</f>
        <v>5.2475994046454915</v>
      </c>
      <c r="PH40" s="22">
        <f>PI40</f>
        <v>2.7430764825980916</v>
      </c>
      <c r="PI40" s="22">
        <f>PI39+PI25+PI28-PI38+(PI5*PI27)</f>
        <v>2.7430764825980916</v>
      </c>
      <c r="PJ40" s="22"/>
      <c r="PK40" s="22">
        <f>PL40</f>
        <v>5.2333724394891554</v>
      </c>
      <c r="PL40" s="22">
        <f>PL39+PL25+PL28-PL38+(PL5*PL27)</f>
        <v>5.2333724394891554</v>
      </c>
      <c r="PM40" s="22">
        <f>PN40</f>
        <v>5.2047293715088685</v>
      </c>
      <c r="PN40" s="22">
        <f>PN39+PN25+PN28-PN38+(PN5*PN27)</f>
        <v>5.2047293715088685</v>
      </c>
      <c r="PO40" s="22"/>
      <c r="PP40" s="22">
        <f>PQ40</f>
        <v>4.6936138055612844</v>
      </c>
      <c r="PQ40" s="22">
        <f>PQ39+PQ25+PQ28-PQ38+(PQ5*PQ27)</f>
        <v>4.6936138055612844</v>
      </c>
      <c r="PR40" s="22">
        <f>PS40</f>
        <v>4.5322715081058362</v>
      </c>
      <c r="PS40" s="22">
        <f>PS39+PS25+PS28-PS38+(PS5*PS27)</f>
        <v>4.5322715081058362</v>
      </c>
      <c r="PT40" s="22"/>
      <c r="PU40" s="22">
        <f>PV40</f>
        <v>4.1676688453911872</v>
      </c>
      <c r="PV40" s="22">
        <f>PV39+PV25+PV28-PV38+(PV5*PV27)</f>
        <v>4.1676688453911872</v>
      </c>
      <c r="PW40" s="22">
        <f>PX40</f>
        <v>4.0230042047810386</v>
      </c>
      <c r="PX40" s="22">
        <f>PX39+PX25+PX28-PX38+(PX5*PX27)</f>
        <v>4.0230042047810386</v>
      </c>
      <c r="PY40" s="22"/>
      <c r="PZ40" s="22">
        <f>QA40</f>
        <v>3.6850747233077339</v>
      </c>
      <c r="QA40" s="22">
        <f>QA39+QA25+QA28-QA38+(QA5*QA27)</f>
        <v>3.6850747233077339</v>
      </c>
      <c r="QB40" s="22">
        <f>QC40</f>
        <v>3.400256570013088</v>
      </c>
      <c r="QC40" s="22">
        <f>QC39+QC25+QC28-QC38+(QC5*QC27)</f>
        <v>3.400256570013088</v>
      </c>
      <c r="QD40" s="22"/>
      <c r="QE40" s="22">
        <f>QF40</f>
        <v>3.2248804713128116</v>
      </c>
      <c r="QF40" s="22">
        <f>QF39+QF25+QF28-QF38+(QF5*QF27)</f>
        <v>3.2248804713128116</v>
      </c>
      <c r="QG40" s="22">
        <f>QH40</f>
        <v>2.7803808622295598</v>
      </c>
      <c r="QH40" s="22">
        <f>QH39+QH25+QH28-QH38+(QH5*QH27)</f>
        <v>2.7803808622295598</v>
      </c>
      <c r="QI40" s="22"/>
      <c r="QJ40" s="22">
        <f>QK40</f>
        <v>2.7915581944576919</v>
      </c>
      <c r="QK40" s="22">
        <f>QK39+QK25+QK28-QK38+(QK5*QK27)</f>
        <v>2.7915581944576919</v>
      </c>
      <c r="QL40" s="22">
        <f>QM40</f>
        <v>2.2031216620988641</v>
      </c>
      <c r="QM40" s="22">
        <f>QM39+QM25+QM28-QM38+(QM5*QM27)</f>
        <v>2.2031216620988641</v>
      </c>
      <c r="QN40" s="22"/>
      <c r="QO40" s="22">
        <f>QP40</f>
        <v>2.3778125741426761</v>
      </c>
      <c r="QP40" s="22">
        <f>QP39+QP25+QP28-QP38+(QP5*QP27)</f>
        <v>2.3778125741426761</v>
      </c>
      <c r="QQ40" s="22">
        <f>QR40</f>
        <v>1.8200745090968322</v>
      </c>
      <c r="QR40" s="22">
        <f>QR39+QR25+QR28-QR38+(QR5*QR27)</f>
        <v>1.8200745090968322</v>
      </c>
      <c r="QS40" s="22"/>
      <c r="QT40" s="22">
        <f>QU40</f>
        <v>1.9955203597481601</v>
      </c>
      <c r="QU40" s="22">
        <f>QU39+QU25+QU28-QU38+(QU5*QU27)</f>
        <v>1.9955203597481601</v>
      </c>
      <c r="QV40" s="22">
        <f>QW40</f>
        <v>1.3275708818188638</v>
      </c>
      <c r="QW40" s="22">
        <f>QW39+QW25+QW28-QW38+(QW5*QW27)</f>
        <v>1.3275708818188638</v>
      </c>
      <c r="QX40" s="22"/>
      <c r="QY40" s="22">
        <f>QZ40</f>
        <v>1.6315475845257035</v>
      </c>
      <c r="QZ40" s="22">
        <f>QZ39+QZ25+QZ28-QZ38+(QZ5*QZ27)</f>
        <v>1.6315475845257035</v>
      </c>
      <c r="RA40" s="22">
        <f>RB40</f>
        <v>0.87907804357749342</v>
      </c>
      <c r="RB40" s="22">
        <f>RB39+RB25+RB28-RB38+(RB5*RB27)</f>
        <v>0.87907804357749342</v>
      </c>
      <c r="RC40" s="22"/>
      <c r="RD40" s="22">
        <f>RE40</f>
        <v>1.4263441728229083</v>
      </c>
      <c r="RE40" s="22">
        <f>RE39+RE25+RE28-RE38+(RE5*RE27)</f>
        <v>1.4263441728229083</v>
      </c>
      <c r="RF40" s="22">
        <f>RG40</f>
        <v>0.21407003817535797</v>
      </c>
      <c r="RG40" s="22">
        <f>RG39+RG25+RG28-RG38+(RG5*RG27)</f>
        <v>0.21407003817535797</v>
      </c>
      <c r="RH40" s="22"/>
      <c r="RI40" s="22">
        <f>RJ40</f>
        <v>1.4155144671374487</v>
      </c>
      <c r="RJ40" s="22">
        <f>RJ39+RJ25+RJ28-RJ38+(RJ5*RJ27)</f>
        <v>1.4155144671374487</v>
      </c>
      <c r="RK40" s="22">
        <f>RL40</f>
        <v>7.4330865430241033E-3</v>
      </c>
      <c r="RL40" s="22">
        <f>RL39+RL25+RL28-RL38+(RL5*RL27)</f>
        <v>7.4330865430241033E-3</v>
      </c>
      <c r="RM40" s="22"/>
      <c r="RN40" s="22">
        <f>RO40</f>
        <v>1.4078897378585751</v>
      </c>
      <c r="RO40" s="22">
        <f>RO39+RO25+RO28-RO38+(RO5*RO27)</f>
        <v>1.4078897378585751</v>
      </c>
      <c r="RP40" s="22">
        <f>RQ40</f>
        <v>2.685469436180199E-3</v>
      </c>
      <c r="RQ40" s="22">
        <f>RQ39+RQ25+RQ28-RQ38+(RQ5*RQ27)</f>
        <v>2.685469436180199E-3</v>
      </c>
      <c r="RR40" s="22"/>
      <c r="RS40" s="22">
        <f>RT40</f>
        <v>16.556198962796138</v>
      </c>
      <c r="RT40" s="22">
        <f>RT39+RT25+RT28-RT38+(RT5*RT27)</f>
        <v>16.556198962796138</v>
      </c>
      <c r="RU40" s="22">
        <f>RV40</f>
        <v>12.892474915316974</v>
      </c>
      <c r="RV40" s="22">
        <f>RV39+RV25+RV28-RV38+(RV5*RV27)</f>
        <v>12.892474915316974</v>
      </c>
      <c r="RW40" s="22"/>
      <c r="RX40" s="22">
        <f>RY40</f>
        <v>15.081644355286425</v>
      </c>
      <c r="RY40" s="22">
        <f>RY39+RY25+RY28-RY38+(RY5*RY27)</f>
        <v>15.081644355286425</v>
      </c>
      <c r="RZ40" s="22">
        <f>SA40</f>
        <v>11.759504919753686</v>
      </c>
      <c r="SA40" s="22">
        <f>SA39+SA25+SA28-SA38+(SA5*SA27)</f>
        <v>11.759504919753686</v>
      </c>
      <c r="SB40" s="22"/>
      <c r="SC40" s="22">
        <f>SD40</f>
        <v>13.909403803392038</v>
      </c>
      <c r="SD40" s="22">
        <f>SD39+SD25+SD28-SD38+(SD5*SD27)</f>
        <v>13.909403803392038</v>
      </c>
      <c r="SE40" s="22">
        <f>SF40</f>
        <v>10.633720528441909</v>
      </c>
      <c r="SF40" s="22">
        <f>SF39+SF25+SF28-SF38+(SF5*SF27)</f>
        <v>10.633720528441909</v>
      </c>
      <c r="SG40" s="22"/>
      <c r="SH40" s="22">
        <f>SI40</f>
        <v>12.485301485797715</v>
      </c>
      <c r="SI40" s="22">
        <f>SI39+SI25+SI28-SI38+(SI5*SI27)</f>
        <v>12.485301485797715</v>
      </c>
      <c r="SJ40" s="22">
        <f>SK40</f>
        <v>9.5148618145164718</v>
      </c>
      <c r="SK40" s="22">
        <f>SK39+SK25+SK28-SK38+(SK5*SK27)</f>
        <v>9.5148618145164718</v>
      </c>
      <c r="SL40" s="22"/>
      <c r="SM40" s="22">
        <f>SN40</f>
        <v>11.351656689405655</v>
      </c>
      <c r="SN40" s="22">
        <f>SN39+SN25+SN28-SN38+(SN5*SN27)</f>
        <v>11.351656689405655</v>
      </c>
      <c r="SO40" s="22">
        <f>SP40</f>
        <v>8.6596713095239792</v>
      </c>
      <c r="SP40" s="22">
        <f>SP39+SP25+SP28-SP38+(SP5*SP27)</f>
        <v>8.6596713095239792</v>
      </c>
      <c r="SQ40" s="22"/>
      <c r="SR40" s="22">
        <f>SS40</f>
        <v>10.227150730947178</v>
      </c>
      <c r="SS40" s="22">
        <f>SS39+SS25+SS28-SS38+(SS5*SS27)</f>
        <v>10.227150730947178</v>
      </c>
      <c r="ST40" s="22">
        <f>SU40</f>
        <v>7.5530471648144886</v>
      </c>
      <c r="SU40" s="22">
        <f>SU39+SU25+SU28-SU38+(SU5*SU27)</f>
        <v>7.5530471648144886</v>
      </c>
      <c r="SV40" s="22"/>
      <c r="SW40" s="22">
        <f>SX40</f>
        <v>9.3860441600184927</v>
      </c>
      <c r="SX40" s="22">
        <f>SX39+SX25+SX28-SX38+(SX5*SX27)</f>
        <v>9.3860441600184927</v>
      </c>
      <c r="SY40" s="22">
        <f>SZ40</f>
        <v>6.7049482355257712</v>
      </c>
      <c r="SZ40" s="22">
        <f>SZ39+SZ25+SZ28-SZ38+(SZ5*SZ27)</f>
        <v>6.7049482355257712</v>
      </c>
      <c r="TA40" s="22"/>
      <c r="TB40" s="22">
        <f>TC40</f>
        <v>9.380590346108086</v>
      </c>
      <c r="TC40" s="22">
        <f>TC39+TC25+TC28-TC38+(TC5*TC27)</f>
        <v>9.380590346108086</v>
      </c>
      <c r="TD40" s="22">
        <f>TE40</f>
        <v>5.8607475336366051</v>
      </c>
      <c r="TE40" s="22">
        <f>TE39+TE25+TE28-TE38+(TE5*TE27)</f>
        <v>5.8607475336366051</v>
      </c>
      <c r="TF40" s="22"/>
      <c r="TG40" s="22">
        <f>TH40</f>
        <v>9.3754913579519226</v>
      </c>
      <c r="TH40" s="22">
        <f>TH39+TH25+TH28-TH38+(TH5*TH27)</f>
        <v>9.3754913579519226</v>
      </c>
      <c r="TI40" s="22">
        <f>TJ40</f>
        <v>5.0191365827906402</v>
      </c>
      <c r="TJ40" s="22">
        <f>TJ39+TJ25+TJ28-TJ38+(TJ5*TJ27)</f>
        <v>5.0191365827906402</v>
      </c>
      <c r="TK40" s="22"/>
      <c r="TL40" s="22">
        <f>TM40</f>
        <v>9.3663057970017931</v>
      </c>
      <c r="TM40" s="22">
        <f>TM39+TM25+TM28-TM38+(TM5*TM27)</f>
        <v>9.3663057970017931</v>
      </c>
      <c r="TN40" s="22">
        <f>TO40</f>
        <v>4.4689256914571089</v>
      </c>
      <c r="TO40" s="22">
        <f>TO39+TO25+TO28-TO38+(TO5*TO27)</f>
        <v>4.4689256914571089</v>
      </c>
      <c r="TP40" s="22"/>
      <c r="TQ40" s="22">
        <f>TR40</f>
        <v>9.0941139174142265</v>
      </c>
      <c r="TR40" s="22">
        <f>TR39+TR25+TR28-TR38+(TR5*TR27)</f>
        <v>9.0941139174142265</v>
      </c>
      <c r="TS40" s="22">
        <f>TT40</f>
        <v>4.4597298685332518</v>
      </c>
      <c r="TT40" s="22">
        <f>TT39+TT25+TT28-TT38+(TT5*TT27)</f>
        <v>4.4597298685332518</v>
      </c>
      <c r="TU40" s="22"/>
      <c r="TV40" s="22">
        <f>TW40</f>
        <v>9.0839863270966177</v>
      </c>
      <c r="TW40" s="22">
        <f>TW39+TW25+TW28-TW38+(TW5*TW27)</f>
        <v>9.0839863270966177</v>
      </c>
      <c r="TX40" s="22">
        <f>TY40</f>
        <v>4.4533238402766457</v>
      </c>
      <c r="TY40" s="22">
        <f>TY39+TY25+TY28-TY38+(TY5*TY27)</f>
        <v>4.4533238402766457</v>
      </c>
      <c r="TZ40" s="22"/>
      <c r="UA40" s="22">
        <f>UB40</f>
        <v>11.319313338468852</v>
      </c>
      <c r="UB40" s="22">
        <f>UB39+UB25+UB28-UB38+(UB5*UB27)</f>
        <v>11.319313338468852</v>
      </c>
      <c r="UC40" s="22">
        <f>UD40</f>
        <v>9.8303692884196039</v>
      </c>
      <c r="UD40" s="22">
        <f>UD39+UD25+UD28-UD38+(UD5*UD27)</f>
        <v>9.8303692884196039</v>
      </c>
      <c r="UE40" s="22"/>
      <c r="UF40" s="22">
        <f>UG40</f>
        <v>10.199673826624313</v>
      </c>
      <c r="UG40" s="22">
        <f>UG39+UG25+UG28-UG38+(UG5*UG27)</f>
        <v>10.199673826624313</v>
      </c>
      <c r="UH40" s="22">
        <f>UI40</f>
        <v>8.9759115871277366</v>
      </c>
      <c r="UI40" s="22">
        <f>UI39+UI25+UI28-UI38+(UI5*UI27)</f>
        <v>8.9759115871277366</v>
      </c>
      <c r="UJ40" s="22"/>
      <c r="UK40" s="22">
        <f>UL40</f>
        <v>9.3410121730414382</v>
      </c>
      <c r="UL40" s="22">
        <f>UL39+UL25+UL28-UL38+(UL5*UL27)</f>
        <v>9.3410121730414382</v>
      </c>
      <c r="UM40" s="22">
        <f>UN40</f>
        <v>7.8594728754628598</v>
      </c>
      <c r="UN40" s="22">
        <f>UN39+UN25+UN28-UN38+(UN5*UN27)</f>
        <v>7.8594728754628598</v>
      </c>
      <c r="UO40" s="22"/>
      <c r="UP40" s="22">
        <f>UQ40</f>
        <v>8.2332376768536015</v>
      </c>
      <c r="UQ40" s="22">
        <f>UQ39+UQ25+UQ28-UQ38+(UQ5*UQ27)</f>
        <v>8.2332376768536015</v>
      </c>
      <c r="UR40" s="22">
        <f>US40</f>
        <v>7.008568764173237</v>
      </c>
      <c r="US40" s="22">
        <f>US39+US25+US28-US38+(US5*US27)</f>
        <v>7.008568764173237</v>
      </c>
      <c r="UT40" s="22"/>
      <c r="UU40" s="22">
        <f>UV40</f>
        <v>7.3733479668173292</v>
      </c>
      <c r="UV40" s="22">
        <f>UV39+UV25+UV28-UV38+(UV5*UV27)</f>
        <v>7.3733479668173292</v>
      </c>
      <c r="UW40" s="22">
        <f>UX40</f>
        <v>6.1480878826731242</v>
      </c>
      <c r="UX40" s="22">
        <f>UX39+UX25+UX28-UX38+(UX5*UX27)</f>
        <v>6.1480878826731242</v>
      </c>
      <c r="UY40" s="22"/>
      <c r="UZ40" s="22">
        <f>VA40</f>
        <v>6.2666685697341737</v>
      </c>
      <c r="VA40" s="22">
        <f>VA39+VA25+VA28-VA38+(VA5*VA27)</f>
        <v>6.2666685697341737</v>
      </c>
      <c r="VB40" s="22">
        <f>VC40</f>
        <v>5.2844722195854246</v>
      </c>
      <c r="VC40" s="22">
        <f>VC39+VC25+VC28-VC38+(VC5*VC27)</f>
        <v>5.2844722195854246</v>
      </c>
      <c r="VD40" s="22"/>
      <c r="VE40" s="22">
        <f>VF40</f>
        <v>5.4078201303856979</v>
      </c>
      <c r="VF40" s="22">
        <f>VF39+VF25+VF28-VF38+(VF5*VF27)</f>
        <v>5.4078201303856979</v>
      </c>
      <c r="VG40" s="22">
        <f>VH40</f>
        <v>4.4128436136887217</v>
      </c>
      <c r="VH40" s="22">
        <f>VH39+VH25+VH28-VH38+(VH5*VH27)</f>
        <v>4.4128436136887217</v>
      </c>
      <c r="VI40" s="22"/>
      <c r="VJ40" s="22">
        <f>VK40</f>
        <v>4.5541213353977179</v>
      </c>
      <c r="VK40" s="22">
        <f>VK39+VK25+VK28-VK38+(VK5*VK27)</f>
        <v>4.5541213353977179</v>
      </c>
      <c r="VL40" s="22">
        <f>VM40</f>
        <v>3.5422355489214628</v>
      </c>
      <c r="VM40" s="22">
        <f>VM39+VM25+VM28-VM38+(VM5*VM27)</f>
        <v>3.5422355489214628</v>
      </c>
      <c r="VN40" s="22"/>
      <c r="VO40" s="22">
        <f>VP40</f>
        <v>3.7021346122869137</v>
      </c>
      <c r="VP40" s="22">
        <f>VP39+VP25+VP28-VP38+(VP5*VP27)</f>
        <v>3.7021346122869137</v>
      </c>
      <c r="VQ40" s="22">
        <f>VR40</f>
        <v>2.6725917904345362</v>
      </c>
      <c r="VR40" s="22">
        <f>VR39+VR25+VR28-VR38+(VR5*VR27)</f>
        <v>2.6725917904345362</v>
      </c>
      <c r="VS40" s="22"/>
      <c r="VT40" s="22">
        <f>VU40</f>
        <v>2.2588097011494384</v>
      </c>
      <c r="VU40" s="22">
        <f>VU39+VU25+VU28-VU38+(VU5*VU27)</f>
        <v>2.2588097011494384</v>
      </c>
      <c r="VV40" s="22">
        <f>VW40</f>
        <v>1.1887277830201199</v>
      </c>
      <c r="VW40" s="22">
        <f>VW39+VW25+VW28-VW38+(VW5*VW27)</f>
        <v>1.1887277830201199</v>
      </c>
      <c r="VX40" s="22"/>
      <c r="VY40" s="22">
        <f>VZ40</f>
        <v>2.2527852623493274</v>
      </c>
      <c r="VZ40" s="22">
        <f>VZ39+VZ25+VZ28-VZ38+(VZ5*VZ27)</f>
        <v>2.2527852623493274</v>
      </c>
      <c r="WA40" s="22">
        <f>WB40</f>
        <v>4.5889376941019577E-3</v>
      </c>
      <c r="WB40" s="22">
        <f>WB39+WB25+WB28-WB38+(WB5*WB27)</f>
        <v>4.5889376941019577E-3</v>
      </c>
      <c r="WC40" s="22"/>
      <c r="WD40" s="22">
        <f>WE40</f>
        <v>2.247933519770605</v>
      </c>
      <c r="WE40" s="22">
        <f>WE39+WE25+WE28-WE38+(WE5*WE27)</f>
        <v>2.247933519770605</v>
      </c>
      <c r="WF40" s="22">
        <f>WG40</f>
        <v>1.464914336970935E-3</v>
      </c>
      <c r="WG40" s="22">
        <f>WG39+WG25+WG28-WG38+(WG5*WG27)</f>
        <v>1.464914336970935E-3</v>
      </c>
      <c r="WH40" s="22"/>
      <c r="WI40" s="22">
        <f>WJ40</f>
        <v>13.248485227096449</v>
      </c>
      <c r="WJ40" s="22">
        <f>WJ39+WJ25+WJ28-WJ38+(WJ5*WJ27)</f>
        <v>13.248485227096449</v>
      </c>
      <c r="WK40" s="22">
        <f>WL40</f>
        <v>10.486721277057111</v>
      </c>
      <c r="WL40" s="22">
        <f>WL39+WL25+WL28-WL38+(WL5*WL27)</f>
        <v>10.486721277057111</v>
      </c>
      <c r="WM40" s="22"/>
      <c r="WN40" s="22">
        <f>WO40</f>
        <v>12.157376267510745</v>
      </c>
      <c r="WO40" s="22">
        <f>WO39+WO25+WO28-WO38+(WO5*WO27)</f>
        <v>12.157376267510745</v>
      </c>
      <c r="WP40" s="22">
        <f>WQ40</f>
        <v>9.4634329235117587</v>
      </c>
      <c r="WQ40" s="22">
        <f>WQ39+WQ25+WQ28-WQ38+(WQ5*WQ27)</f>
        <v>9.4634329235117587</v>
      </c>
      <c r="WR40" s="22"/>
      <c r="WS40" s="22">
        <f>WT40</f>
        <v>11.09129366896763</v>
      </c>
      <c r="WT40" s="22">
        <f>WT39+WT25+WT28-WT38+(WT5*WT27)</f>
        <v>11.09129366896763</v>
      </c>
      <c r="WU40" s="22">
        <f>WV40</f>
        <v>8.4472265157986275</v>
      </c>
      <c r="WV40" s="22">
        <f>WV39+WV25+WV28-WV38+(WV5*WV27)</f>
        <v>8.4472265157986275</v>
      </c>
      <c r="WW40" s="22"/>
      <c r="WX40" s="22">
        <f>WY40</f>
        <v>10.044234235976919</v>
      </c>
      <c r="WY40" s="22">
        <f>WY39+WY25+WY28-WY38+(WY5*WY27)</f>
        <v>10.044234235976919</v>
      </c>
      <c r="WZ40" s="22">
        <f>XA40</f>
        <v>7.6802428811145447</v>
      </c>
      <c r="XA40" s="22">
        <f>XA39+XA25+XA28-XA38+(XA5*XA27)</f>
        <v>7.6802428811145447</v>
      </c>
      <c r="XB40" s="22"/>
      <c r="XC40" s="22">
        <f>XD40</f>
        <v>9.0159887973224997</v>
      </c>
      <c r="XD40" s="22">
        <f>XD39+XD25+XD28-XD38+(XD5*XD27)</f>
        <v>9.0159887973224997</v>
      </c>
      <c r="XE40" s="22">
        <f>XF40</f>
        <v>6.9177661818117606</v>
      </c>
      <c r="XF40" s="22">
        <f>XF39+XF25+XF28-XF38+(XF5*XF27)</f>
        <v>6.9177661818117606</v>
      </c>
      <c r="XG40" s="22"/>
      <c r="XH40" s="22">
        <f>XI40</f>
        <v>8.242378463499513</v>
      </c>
      <c r="XI40" s="22">
        <f>XI39+XI25+XI28-XI38+(XI5*XI27)</f>
        <v>8.242378463499513</v>
      </c>
      <c r="XJ40" s="22">
        <f>XK40</f>
        <v>5.9263526527356092</v>
      </c>
      <c r="XK40" s="22">
        <f>XK39+XK25+XK28-XK38+(XK5*XK27)</f>
        <v>5.9263526527356092</v>
      </c>
      <c r="XL40" s="22"/>
      <c r="XM40" s="22">
        <f>XN40</f>
        <v>7.7296847828366069</v>
      </c>
      <c r="XN40" s="22">
        <f>XN39+XN25+XN28-XN38+(XN5*XN27)</f>
        <v>7.7296847828366069</v>
      </c>
      <c r="XO40" s="22">
        <f>XP40</f>
        <v>5.1708908609575808</v>
      </c>
      <c r="XP40" s="22">
        <f>XP39+XP25+XP28-XP38+(XP5*XP27)</f>
        <v>5.1708908609575808</v>
      </c>
      <c r="XQ40" s="22"/>
      <c r="XR40" s="22">
        <f>XS40</f>
        <v>7.7257898730066685</v>
      </c>
      <c r="XS40" s="22">
        <f>XS39+XS25+XS28-XS38+(XS5*XS27)</f>
        <v>7.7257898730066685</v>
      </c>
      <c r="XT40" s="22">
        <f>XU40</f>
        <v>4.6506915135358646</v>
      </c>
      <c r="XU40" s="22">
        <f>XU39+XU25+XU28-XU38+(XU5*XU27)</f>
        <v>4.6506915135358646</v>
      </c>
      <c r="XV40" s="22"/>
      <c r="XW40" s="22">
        <f>XX40</f>
        <v>7.7221719436137377</v>
      </c>
      <c r="XX40" s="22">
        <f>XX39+XX25+XX28-XX38+(XX5*XX27)</f>
        <v>7.7221719436137377</v>
      </c>
      <c r="XY40" s="22">
        <f>XZ40</f>
        <v>3.8945491009016702</v>
      </c>
      <c r="XZ40" s="22">
        <f>XZ39+XZ25+XZ28-XZ38+(XZ5*XZ27)</f>
        <v>3.8945491009016702</v>
      </c>
      <c r="YA40" s="22"/>
      <c r="YB40" s="22">
        <f>YC40</f>
        <v>7.478486239721569</v>
      </c>
      <c r="YC40" s="22">
        <f>YC39+YC25+YC28-YC38+(YC5*YC27)</f>
        <v>7.478486239721569</v>
      </c>
      <c r="YD40" s="22">
        <f>YE40</f>
        <v>3.6428085093255262</v>
      </c>
      <c r="YE40" s="22">
        <f>YE39+YE25+YE28-YE38+(YE5*YE27)</f>
        <v>3.6428085093255262</v>
      </c>
      <c r="YF40" s="22"/>
      <c r="YG40" s="22">
        <f>YH40</f>
        <v>7.4677898926276285</v>
      </c>
      <c r="YH40" s="22">
        <f>YH39+YH25+YH28-YH38+(YH5*YH27)</f>
        <v>7.4677898926276285</v>
      </c>
      <c r="YI40" s="22">
        <f>YJ40</f>
        <v>3.6361544267132047</v>
      </c>
      <c r="YJ40" s="22">
        <f>YJ39+YJ25+YJ28-YJ38+(YJ5*YJ27)</f>
        <v>3.6361544267132047</v>
      </c>
      <c r="YK40" s="22"/>
      <c r="YL40" s="22">
        <f>YM40</f>
        <v>7.4603847177773659</v>
      </c>
      <c r="YM40" s="22">
        <f>YM39+YM25+YM28-YM38+(YM5*YM27)</f>
        <v>7.4603847177773659</v>
      </c>
      <c r="YN40" s="22">
        <f>YO40</f>
        <v>3.6312257010975557</v>
      </c>
      <c r="YO40" s="22">
        <f>YO39+YO25+YO28-YO38+(YO5*YO27)</f>
        <v>3.6312257010975557</v>
      </c>
      <c r="YP40" s="22"/>
      <c r="YQ40" s="22">
        <f>YR40</f>
        <v>9.1024677557423885</v>
      </c>
      <c r="YR40" s="22">
        <f>YR39+YR25+YR28-YR38+(YR5*YR27)</f>
        <v>9.1024677557423885</v>
      </c>
      <c r="YS40" s="22">
        <f>YT40</f>
        <v>7.8069606084107903</v>
      </c>
      <c r="YT40" s="22">
        <f>YT39+YT25+YT28-YT38+(YT5*YT27)</f>
        <v>7.8069606084107903</v>
      </c>
      <c r="YU40" s="22"/>
      <c r="YV40" s="22">
        <f>YW40</f>
        <v>8.0972224512836739</v>
      </c>
      <c r="YW40" s="22">
        <f>YW39+YW25+YW28-YW38+(YW5*YW27)</f>
        <v>8.0972224512836739</v>
      </c>
      <c r="YX40" s="22">
        <f>YY40</f>
        <v>7.0461530460831945</v>
      </c>
      <c r="YY40" s="22">
        <f>YY39+YY25+YY28-YY38+(YY5*YY27)</f>
        <v>7.0461530460831945</v>
      </c>
      <c r="YZ40" s="22"/>
      <c r="ZA40" s="22">
        <f>ZB40</f>
        <v>7.3333809381455346</v>
      </c>
      <c r="ZB40" s="22">
        <f>ZB39+ZB25+ZB28-ZB38+(ZB5*ZB27)</f>
        <v>7.3333809381455346</v>
      </c>
      <c r="ZC40" s="22">
        <f>ZD40</f>
        <v>6.2868764764470306</v>
      </c>
      <c r="ZD40" s="22">
        <f>ZD39+ZD25+ZD28-ZD38+(ZD5*ZD27)</f>
        <v>6.2868764764470306</v>
      </c>
      <c r="ZE40" s="22"/>
      <c r="ZF40" s="22">
        <f>ZG40</f>
        <v>6.5693704417807748</v>
      </c>
      <c r="ZG40" s="22">
        <f>ZG39+ZG25+ZG28-ZG38+(ZG5*ZG27)</f>
        <v>6.5693704417807748</v>
      </c>
      <c r="ZH40" s="22">
        <f>ZI40</f>
        <v>5.5218827753569037</v>
      </c>
      <c r="ZI40" s="22">
        <f>ZI39+ZI25+ZI28-ZI38+(ZI5*ZI27)</f>
        <v>5.5218827753569037</v>
      </c>
      <c r="ZJ40" s="22"/>
      <c r="ZK40" s="22">
        <f>ZL40</f>
        <v>5.8105882478852635</v>
      </c>
      <c r="ZL40" s="22">
        <f>ZL39+ZL25+ZL28-ZL38+(ZL5*ZL27)</f>
        <v>5.8105882478852635</v>
      </c>
      <c r="ZM40" s="22">
        <f>ZN40</f>
        <v>4.7518026962786521</v>
      </c>
      <c r="ZN40" s="22">
        <f>ZN39+ZN25+ZN28-ZN38+(ZN5*ZN27)</f>
        <v>4.7518026962786521</v>
      </c>
      <c r="ZO40" s="22"/>
      <c r="ZP40" s="22">
        <f>ZQ40</f>
        <v>5.0477892098240673</v>
      </c>
      <c r="ZQ40" s="22">
        <f>ZQ39+ZQ25+ZQ28-ZQ38+(ZQ5*ZQ27)</f>
        <v>5.0477892098240673</v>
      </c>
      <c r="ZR40" s="22">
        <f>ZS40</f>
        <v>3.9838853561409895</v>
      </c>
      <c r="ZS40" s="22">
        <f>ZS39+ZS25+ZS28-ZS38+(ZS5*ZS27)</f>
        <v>3.9838853561409895</v>
      </c>
      <c r="ZT40" s="22"/>
      <c r="ZU40" s="22">
        <f>ZV40</f>
        <v>4.2890660368598361</v>
      </c>
      <c r="ZV40" s="22">
        <f>ZV39+ZV25+ZV28-ZV38+(ZV5*ZV27)</f>
        <v>4.2890660368598361</v>
      </c>
      <c r="ZW40" s="22">
        <f>ZX40</f>
        <v>3.4482432556053606</v>
      </c>
      <c r="ZX40" s="22">
        <f>ZX39+ZX25+ZX28-ZX38+(ZX5*ZX27)</f>
        <v>3.4482432556053606</v>
      </c>
      <c r="ZY40" s="22"/>
      <c r="ZZ40" s="22">
        <f>AAA40</f>
        <v>3.5280942729048679</v>
      </c>
      <c r="AAA40" s="22">
        <f>AAA39+AAA25+AAA28-AAA38+(AAA5*AAA27)</f>
        <v>3.5280942729048679</v>
      </c>
      <c r="AAB40" s="22">
        <f>AAC40</f>
        <v>2.6760560405724991</v>
      </c>
      <c r="AAC40" s="22">
        <f>AAC39+AAC25+AAC28-AAC38+(AAC5*AAC27)</f>
        <v>2.6760560405724991</v>
      </c>
      <c r="AAD40" s="22"/>
      <c r="AAE40" s="22">
        <f>AAF40</f>
        <v>3.0025693360697625</v>
      </c>
      <c r="AAF40" s="22">
        <f>AAF39+AAF25+AAF28-AAF38+(AAF5*AAF27)</f>
        <v>3.0025693360697625</v>
      </c>
      <c r="AAG40" s="22">
        <f>AAH40</f>
        <v>2.132318648003972</v>
      </c>
      <c r="AAH40" s="22">
        <f>AAH39+AAH25+AAH28-AAH38+(AAH5*AAH27)</f>
        <v>2.132318648003972</v>
      </c>
      <c r="AAI40" s="22"/>
      <c r="AAJ40" s="22">
        <f>AAK40</f>
        <v>1.7240109890994333</v>
      </c>
      <c r="AAK40" s="22">
        <f>AAK39+AAK25+AAK28-AAK38+(AAK5*AAK27)</f>
        <v>1.7240109890994333</v>
      </c>
      <c r="AAL40" s="22">
        <f>AAM40</f>
        <v>0.81730241673985926</v>
      </c>
      <c r="AAM40" s="22">
        <f>AAM39+AAM25+AAM28-AAM38+(AAM5*AAM27)</f>
        <v>0.81730241673985926</v>
      </c>
      <c r="AAN40" s="22"/>
      <c r="AAO40" s="22">
        <f>AAP40</f>
        <v>1.7188275288121631</v>
      </c>
      <c r="AAP40" s="22">
        <f>AAP39+AAP25+AAP28-AAP38+(AAP5*AAP27)</f>
        <v>1.7188275288121631</v>
      </c>
      <c r="AAQ40" s="22">
        <f>AAR40</f>
        <v>5.0725309425558862E-3</v>
      </c>
      <c r="AAR40" s="22">
        <f>AAR39+AAR25+AAR28-AAR38+(AAR5*AAR27)</f>
        <v>5.0725309425558862E-3</v>
      </c>
      <c r="AAS40" s="22"/>
      <c r="AAT40" s="22">
        <f>AAU40</f>
        <v>1.7155897413817698</v>
      </c>
      <c r="AAU40" s="22">
        <f>AAU39+AAU25+AAU28-AAU38+(AAU5*AAU27)</f>
        <v>1.7155897413817698</v>
      </c>
      <c r="AAV40" s="22">
        <f>AAW40</f>
        <v>1.5699563114637272E-3</v>
      </c>
      <c r="AAW40" s="22">
        <f>AAW39+AAW25+AAW28-AAW38+(AAW5*AAW27)</f>
        <v>1.5699563114637272E-3</v>
      </c>
      <c r="AAX40" s="22"/>
      <c r="AAY40" s="22">
        <f>AAZ40</f>
        <v>13.448128922575648</v>
      </c>
      <c r="AAZ40" s="22">
        <f>AAZ39+AAZ25+AAZ28-AAZ38+(AAZ5*AAZ27)</f>
        <v>13.448128922575648</v>
      </c>
      <c r="ABA40" s="22">
        <f>ABB40</f>
        <v>10.496066898702754</v>
      </c>
      <c r="ABB40" s="22">
        <f>ABB39+ABB25+ABB28-ABB38+(ABB5*ABB27)</f>
        <v>10.496066898702754</v>
      </c>
      <c r="ABC40" s="22"/>
      <c r="ABD40" s="22">
        <f>ABE40</f>
        <v>12.101393732232957</v>
      </c>
      <c r="ABE40" s="22">
        <f>ABE39+ABE25+ABE28-ABE38+(ABE5*ABE27)</f>
        <v>12.101393732232957</v>
      </c>
      <c r="ABF40" s="22">
        <f>ABG40</f>
        <v>9.4804472664869408</v>
      </c>
      <c r="ABG40" s="22">
        <f>ABG39+ABG25+ABG28-ABG38+(ABG5*ABG27)</f>
        <v>9.4804472664869408</v>
      </c>
      <c r="ABH40" s="22"/>
      <c r="ABI40" s="22">
        <f>ABJ40</f>
        <v>11.054928064504658</v>
      </c>
      <c r="ABJ40" s="22">
        <f>ABJ39+ABJ25+ABJ28-ABJ38+(ABJ5*ABJ27)</f>
        <v>11.054928064504658</v>
      </c>
      <c r="ABK40" s="22">
        <f>ABL40</f>
        <v>8.4851125745203753</v>
      </c>
      <c r="ABL40" s="22">
        <f>ABL39+ABL25+ABL28-ABL38+(ABL5*ABL27)</f>
        <v>8.4851125745203753</v>
      </c>
      <c r="ABM40" s="22"/>
      <c r="ABN40" s="22">
        <f>ABO40</f>
        <v>10.034327007296746</v>
      </c>
      <c r="ABO40" s="22">
        <f>ABO39+ABO25+ABO28-ABO38+(ABO5*ABO27)</f>
        <v>10.034327007296746</v>
      </c>
      <c r="ABP40" s="22">
        <f>ABQ40</f>
        <v>7.5066576144388284</v>
      </c>
      <c r="ABQ40" s="22">
        <f>ABQ39+ABQ25+ABQ28-ABQ38+(ABQ5*ABQ27)</f>
        <v>7.5066576144388284</v>
      </c>
      <c r="ABR40" s="22"/>
      <c r="ABS40" s="22">
        <f>ABT40</f>
        <v>9.0359744594392151</v>
      </c>
      <c r="ABT40" s="22">
        <f>ABT39+ABT25+ABT28-ABT38+(ABT5*ABT27)</f>
        <v>9.0359744594392151</v>
      </c>
      <c r="ABU40" s="22">
        <f>ABV40</f>
        <v>6.7788684136168538</v>
      </c>
      <c r="ABV40" s="22">
        <f>ABV39+ABV25+ABV28-ABV38+(ABV5*ABV27)</f>
        <v>6.7788684136168538</v>
      </c>
      <c r="ABW40" s="22"/>
      <c r="ABX40" s="22">
        <f>ABY40</f>
        <v>8.2961818826610632</v>
      </c>
      <c r="ABY40" s="22">
        <f>ABY39+ABY25+ABY28-ABY38+(ABY5*ABY27)</f>
        <v>8.2961818826610632</v>
      </c>
      <c r="ABZ40" s="22">
        <f>ACA40</f>
        <v>6.057751686430553</v>
      </c>
      <c r="ACA40" s="22">
        <f>ACA39+ACA25+ACA28-ACA38+(ACA5*ACA27)</f>
        <v>6.057751686430553</v>
      </c>
      <c r="ACB40" s="22"/>
      <c r="ACC40" s="22">
        <f>ACD40</f>
        <v>7.3286149569227774</v>
      </c>
      <c r="ACD40" s="22">
        <f>ACD39+ACD25+ACD28-ACD38+(ACD5*ACD27)</f>
        <v>7.3286149569227774</v>
      </c>
      <c r="ACE40" s="22">
        <f>ACF40</f>
        <v>5.3420042592552246</v>
      </c>
      <c r="ACF40" s="22">
        <f>ACF39+ACF25+ACF28-ACF38+(ACF5*ACF27)</f>
        <v>5.3420042592552246</v>
      </c>
      <c r="ACG40" s="22"/>
      <c r="ACH40" s="22">
        <f>ACI40</f>
        <v>6.6084792625652362</v>
      </c>
      <c r="ACI40" s="22">
        <f>ACI39+ACI25+ACI28-ACI38+(ACI5*ACI27)</f>
        <v>6.6084792625652362</v>
      </c>
      <c r="ACJ40" s="22">
        <f>ACK40</f>
        <v>4.6303542302553735</v>
      </c>
      <c r="ACK40" s="22">
        <f>ACK39+ACK25+ACK28-ACK38+(ACK5*ACK27)</f>
        <v>4.6303542302553735</v>
      </c>
      <c r="ACL40" s="22"/>
      <c r="ACM40" s="22">
        <f>ACN40</f>
        <v>5.8946948596110369</v>
      </c>
      <c r="ACN40" s="22">
        <f>ACN39+ACN25+ACN28-ACN38+(ACN5*ACN27)</f>
        <v>5.8946948596110369</v>
      </c>
      <c r="ACO40" s="22">
        <f>ACP40</f>
        <v>3.9214742698710516</v>
      </c>
      <c r="ACP40" s="22">
        <f>ACP39+ACP25+ACP28-ACP38+(ACP5*ACP27)</f>
        <v>3.9214742698710516</v>
      </c>
      <c r="ACQ40" s="22"/>
      <c r="ACR40" s="22">
        <f>ACS40</f>
        <v>4.4808773306555416</v>
      </c>
      <c r="ACS40" s="22">
        <f>ACS39+ACS25+ACS28-ACS38+(ACS5*ACS27)</f>
        <v>4.4808773306555416</v>
      </c>
      <c r="ACT40" s="22">
        <f>ACU40</f>
        <v>2.5069773614195916</v>
      </c>
      <c r="ACU40" s="22">
        <f>ACU39+ACU25+ACU28-ACU38+(ACU5*ACU27)</f>
        <v>2.5069773614195916</v>
      </c>
      <c r="ACV40" s="22"/>
      <c r="ACW40" s="22">
        <f>ACX40</f>
        <v>2.1377670934860209</v>
      </c>
      <c r="ACX40" s="22">
        <f>ACX39+ACX25+ACX28-ACX38+(ACX5*ACX27)</f>
        <v>2.1377670934860209</v>
      </c>
      <c r="ACY40" s="22">
        <f>ACZ40</f>
        <v>0.37031977522487497</v>
      </c>
      <c r="ACZ40" s="22">
        <f>ACZ39+ACZ25+ACZ28-ACZ38+(ACZ5*ACZ27)</f>
        <v>0.37031977522487497</v>
      </c>
      <c r="ADA40" s="22"/>
      <c r="ADB40" s="22">
        <f>ADC40</f>
        <v>0.25169550469890822</v>
      </c>
      <c r="ADC40" s="22">
        <f>ADC39+ADC25+ADC28-ADC38+(ADC5*ADC27)</f>
        <v>0.25169550469890822</v>
      </c>
      <c r="ADD40" s="22">
        <f>ADE40</f>
        <v>0.12648395153751579</v>
      </c>
      <c r="ADE40" s="22">
        <f>ADE39+ADE25+ADE28-ADE38+(ADE5*ADE27)</f>
        <v>0.12648395153751579</v>
      </c>
      <c r="ADF40" s="22"/>
      <c r="ADG40" s="22">
        <f>ADH40</f>
        <v>9.203127367469957</v>
      </c>
      <c r="ADH40" s="22">
        <f>ADH39+ADH25+ADH28-ADH38+(ADH5*ADH27)</f>
        <v>9.203127367469957</v>
      </c>
      <c r="ADI40" s="22">
        <f>ADJ40</f>
        <v>7.9314846018638558</v>
      </c>
      <c r="ADJ40" s="22">
        <f>ADJ39+ADJ25+ADJ28-ADJ38+(ADJ5*ADJ27)</f>
        <v>7.9314846018638558</v>
      </c>
      <c r="ADK40" s="22"/>
      <c r="ADL40" s="22">
        <f>ADM40</f>
        <v>8.2086518098531496</v>
      </c>
      <c r="ADM40" s="22">
        <f>ADM39+ADM25+ADM28-ADM38+(ADM5*ADM27)</f>
        <v>8.2086518098531496</v>
      </c>
      <c r="ADN40" s="22">
        <f>ADO40</f>
        <v>6.952697003134455</v>
      </c>
      <c r="ADO40" s="22">
        <f>ADO39+ADO25+ADO28-ADO38+(ADO5*ADO27)</f>
        <v>6.952697003134455</v>
      </c>
      <c r="ADP40" s="22"/>
      <c r="ADQ40" s="22">
        <f>ADR40</f>
        <v>7.2302680379185347</v>
      </c>
      <c r="ADR40" s="22">
        <f>ADR39+ADR25+ADR28-ADR38+(ADR5*ADR27)</f>
        <v>7.2302680379185347</v>
      </c>
      <c r="ADS40" s="22">
        <f>ADT40</f>
        <v>6.2239692953809875</v>
      </c>
      <c r="ADT40" s="22">
        <f>ADT39+ADT25+ADT28-ADT38+(ADT5*ADT27)</f>
        <v>6.2239692953809875</v>
      </c>
      <c r="ADU40" s="22"/>
      <c r="ADV40" s="22">
        <f>ADW40</f>
        <v>6.5021240237643516</v>
      </c>
      <c r="ADW40" s="22">
        <f>ADW39+ADW25+ADW28-ADW38+(ADW5*ADW27)</f>
        <v>6.5021240237643516</v>
      </c>
      <c r="ADX40" s="22">
        <f>ADY40</f>
        <v>5.2640488264725445</v>
      </c>
      <c r="ADY40" s="22">
        <f>ADY39+ADY25+ADY28-ADY38+(ADY5*ADY27)</f>
        <v>5.2640488264725445</v>
      </c>
      <c r="ADZ40" s="22"/>
      <c r="AEA40" s="22">
        <f>AEB40</f>
        <v>5.7801256378815431</v>
      </c>
      <c r="AEB40" s="22">
        <f>AEB39+AEB25+AEB28-AEB38+(AEB5*AEB27)</f>
        <v>5.7801256378815431</v>
      </c>
      <c r="AEC40" s="22">
        <f>AED40</f>
        <v>4.5462348277177487</v>
      </c>
      <c r="AED40" s="22">
        <f>AED39+AED25+AED28-AED38+(AED5*AED27)</f>
        <v>4.5462348277177487</v>
      </c>
      <c r="AEE40" s="22"/>
      <c r="AEF40" s="22">
        <f>AEG40</f>
        <v>4.8279123353070705</v>
      </c>
      <c r="AEG40" s="22">
        <f>AEG39+AEG25+AEG28-AEG38+(AEG5*AEG27)</f>
        <v>4.8279123353070705</v>
      </c>
      <c r="AEH40" s="22">
        <f>AEI40</f>
        <v>3.8310608391290648</v>
      </c>
      <c r="AEI40" s="22">
        <f>AEI39+AEI25+AEI28-AEI38+(AEI5*AEI27)</f>
        <v>3.8310608391290648</v>
      </c>
      <c r="AEJ40" s="22"/>
      <c r="AEK40" s="22">
        <f>AEL40</f>
        <v>4.1149430485205212</v>
      </c>
      <c r="AEL40" s="22">
        <f>AEL39+AEL25+AEL28-AEL38+(AEL5*AEL27)</f>
        <v>4.1149430485205212</v>
      </c>
      <c r="AEM40" s="22">
        <f>AEN40</f>
        <v>3.1172575983860531</v>
      </c>
      <c r="AEN40" s="22">
        <f>AEN39+AEN25+AEN28-AEN38+(AEN5*AEN27)</f>
        <v>3.1172575983860531</v>
      </c>
      <c r="AEO40" s="22"/>
      <c r="AEP40" s="22">
        <f>AEQ40</f>
        <v>3.6382486101904457</v>
      </c>
      <c r="AEQ40" s="22">
        <f>AEQ39+AEQ25+AEQ28-AEQ38+(AEQ5*AEQ27)</f>
        <v>3.6382486101904457</v>
      </c>
      <c r="AER40" s="22">
        <f>AES40</f>
        <v>2.6396822845702301</v>
      </c>
      <c r="AES40" s="22">
        <f>AES39+AES25+AES28-AES38+(AES5*AES27)</f>
        <v>2.6396822845702301</v>
      </c>
      <c r="AET40" s="22"/>
      <c r="AEU40" s="22">
        <f>AEV40</f>
        <v>2.9280256776547637</v>
      </c>
      <c r="AEV40" s="22">
        <f>AEV39+AEV25+AEV28-AEV38+(AEV5*AEV27)</f>
        <v>2.9280256776547637</v>
      </c>
      <c r="AEW40" s="22">
        <f>AEX40</f>
        <v>1.9255767385984215</v>
      </c>
      <c r="AEX40" s="22">
        <f>AEX39+AEX25+AEX28-AEX38+(AEX5*AEX27)</f>
        <v>1.9255767385984215</v>
      </c>
      <c r="AEY40" s="22"/>
      <c r="AEZ40" s="22">
        <f>AFA40</f>
        <v>1.74140458867064</v>
      </c>
      <c r="AFA40" s="22">
        <f>AFA39+AFA25+AFA28-AFA38+(AFA5*AFA27)</f>
        <v>1.74140458867064</v>
      </c>
      <c r="AFB40" s="22">
        <f>AFC40</f>
        <v>0.72922337259365999</v>
      </c>
      <c r="AFC40" s="22">
        <f>AFC39+AFC25+AFC28-AFC38+(AFC5*AFC27)</f>
        <v>0.72922337259365999</v>
      </c>
      <c r="AFD40" s="22"/>
      <c r="AFE40" s="22">
        <f>AFF40</f>
        <v>6.7717931725127301E-2</v>
      </c>
      <c r="AFF40" s="22">
        <f>AFF39+AFF25+AFF28-AFF38+(AFF5*AFF27)</f>
        <v>6.7717931725127301E-2</v>
      </c>
      <c r="AFG40" s="22">
        <f>AFH40</f>
        <v>4.3275603914025851E-3</v>
      </c>
      <c r="AFH40" s="22">
        <f>AFH39+AFH25+AFH28-AFH38+(AFH5*AFH27)</f>
        <v>4.3275603914025851E-3</v>
      </c>
      <c r="AFI40" s="22"/>
      <c r="AFJ40" s="22">
        <f>AFK40</f>
        <v>6.3508044210500714E-2</v>
      </c>
      <c r="AFK40" s="22">
        <f>AFK39+AFK25+AFK28-AFK38+(AFK5*AFK27)</f>
        <v>6.3508044210500714E-2</v>
      </c>
      <c r="AFL40" s="22">
        <f>AFM40</f>
        <v>1.6847157343775621E-3</v>
      </c>
      <c r="AFM40" s="22">
        <f>AFM39+AFM25+AFM28-AFM38+(AFM5*AFM27)</f>
        <v>1.6847157343775621E-3</v>
      </c>
    </row>
    <row r="41" spans="1:845">
      <c r="A41" s="22" t="s">
        <v>70</v>
      </c>
      <c r="C41" s="22">
        <f>C40-C39</f>
        <v>24.321275403327746</v>
      </c>
      <c r="D41" s="22">
        <f>D40-D39</f>
        <v>23.367614867695423</v>
      </c>
      <c r="F41" s="22"/>
      <c r="G41" s="22">
        <f>G40-G39</f>
        <v>24.322594537925259</v>
      </c>
      <c r="H41" s="22">
        <f>H40-H39</f>
        <v>23.358583190050087</v>
      </c>
      <c r="I41" s="22">
        <f>I40-I39</f>
        <v>35.365850691162414</v>
      </c>
      <c r="J41" s="22">
        <f>J40-J39</f>
        <v>35.192591700425339</v>
      </c>
      <c r="K41" s="22"/>
      <c r="L41" s="22">
        <f>L40-L39</f>
        <v>20.690535731039063</v>
      </c>
      <c r="M41" s="22">
        <f>M40-M39</f>
        <v>19.541135911911638</v>
      </c>
      <c r="N41" s="22">
        <f>N40-N39</f>
        <v>31.754842477009021</v>
      </c>
      <c r="O41" s="22">
        <f>O40-O39</f>
        <v>30.933677133325013</v>
      </c>
      <c r="P41" s="22"/>
      <c r="Q41" s="22">
        <f>Q40-Q39</f>
        <v>16.939622408141982</v>
      </c>
      <c r="R41" s="22">
        <f>R40-R39</f>
        <v>15.631885720447354</v>
      </c>
      <c r="S41" s="22">
        <f>S40-S39</f>
        <v>28.136793249160903</v>
      </c>
      <c r="T41" s="22">
        <f>T40-T39</f>
        <v>27.197543337021493</v>
      </c>
      <c r="U41" s="22"/>
      <c r="V41" s="22">
        <f>V40-V39</f>
        <v>13.325359773294766</v>
      </c>
      <c r="W41" s="22">
        <f>W40-W39</f>
        <v>11.879573054398508</v>
      </c>
      <c r="X41" s="22">
        <f>X40-X39</f>
        <v>24.35142330990293</v>
      </c>
      <c r="Y41" s="22">
        <f>Y40-Y39</f>
        <v>23.308877005705614</v>
      </c>
      <c r="Z41" s="22"/>
      <c r="AA41" s="22">
        <f>AA40-AA39</f>
        <v>9.0863277051747318</v>
      </c>
      <c r="AB41" s="22">
        <f>AB40-AB39</f>
        <v>7.4861527363580294</v>
      </c>
      <c r="AC41" s="22">
        <f>AC40-AC39</f>
        <v>20.23903806672886</v>
      </c>
      <c r="AD41" s="22">
        <f>AD40-AD39</f>
        <v>19.404406219874538</v>
      </c>
      <c r="AE41" s="22"/>
      <c r="AF41" s="22">
        <f>AF40-AF39</f>
        <v>4.6922456385650868</v>
      </c>
      <c r="AG41" s="22">
        <f>AG40-AG39</f>
        <v>2.9538760858820758</v>
      </c>
      <c r="AH41" s="22">
        <f>AH40-AH39</f>
        <v>16.286729862399419</v>
      </c>
      <c r="AI41" s="22">
        <f>AI40-AI39</f>
        <v>14.978712541444018</v>
      </c>
      <c r="AJ41" s="22"/>
      <c r="AK41" s="22">
        <f>AK40-AK39</f>
        <v>2.5385051900915272</v>
      </c>
      <c r="AL41" s="22">
        <f>AL40-AL39</f>
        <v>4.2824669723898978E-2</v>
      </c>
      <c r="AM41" s="22">
        <f>AM40-AM39</f>
        <v>12.023805718910404</v>
      </c>
      <c r="AN41" s="22">
        <f>AN40-AN39</f>
        <v>10.902612842934909</v>
      </c>
      <c r="AO41" s="22"/>
      <c r="AP41" s="22">
        <f>AP40-AP39</f>
        <v>2.3929195506727723</v>
      </c>
      <c r="AQ41" s="22">
        <f>AQ40-AQ39</f>
        <v>3.9997259354549897E-2</v>
      </c>
      <c r="AR41" s="22">
        <f>AR40-AR39</f>
        <v>7.7336840409112995</v>
      </c>
      <c r="AS41" s="22">
        <f>AS40-AS39</f>
        <v>6.504961332287948</v>
      </c>
      <c r="AT41" s="22"/>
      <c r="AU41" s="22">
        <f>AU40-AU39</f>
        <v>2.0253631765006759</v>
      </c>
      <c r="AV41" s="22">
        <f>AV40-AV39</f>
        <v>3.7488957357737718E-2</v>
      </c>
      <c r="AW41" s="22">
        <f>AW40-AW39</f>
        <v>2.7006809905419304</v>
      </c>
      <c r="AX41" s="22">
        <f>AX40-AX39</f>
        <v>1.3505430968538308</v>
      </c>
      <c r="AY41" s="22"/>
      <c r="AZ41" s="22">
        <f>AZ40-AZ39</f>
        <v>1.7358378598559767</v>
      </c>
      <c r="BA41" s="22">
        <f>BA40-BA39</f>
        <v>3.131985108915103E-2</v>
      </c>
      <c r="BB41" s="22">
        <f>BB40-BB39</f>
        <v>1.6864871280185838</v>
      </c>
      <c r="BC41" s="22">
        <f>BC40-BC39</f>
        <v>3.1557044794340072E-2</v>
      </c>
      <c r="BD41" s="22"/>
      <c r="BE41" s="22">
        <f>BE40-BE39</f>
        <v>1.1559093763537192</v>
      </c>
      <c r="BF41" s="22">
        <f>BF40-BF39</f>
        <v>1.9863846742538271E-2</v>
      </c>
      <c r="BG41" s="22">
        <f>BG40-BG39</f>
        <v>1.1558888852779461</v>
      </c>
      <c r="BH41" s="22">
        <f>BH40-BH39</f>
        <v>2.0907425228188004E-2</v>
      </c>
      <c r="BI41" s="22"/>
      <c r="BJ41" s="22">
        <f>BJ40-BJ39</f>
        <v>0.57123560947509588</v>
      </c>
      <c r="BK41" s="22">
        <f>BK40-BK39</f>
        <v>8.8124826360171937E-3</v>
      </c>
      <c r="BL41" s="22">
        <f>BL40-BL39</f>
        <v>0.62194158431576341</v>
      </c>
      <c r="BM41" s="22">
        <f>BM40-BM39</f>
        <v>1.0034150777087802E-2</v>
      </c>
      <c r="BN41" s="22"/>
      <c r="BO41" s="22">
        <f>BO40-BO39</f>
        <v>44.820509071222503</v>
      </c>
      <c r="BP41" s="22">
        <f>BP40-BP39</f>
        <v>44.867160583662766</v>
      </c>
      <c r="BQ41" s="22">
        <f>BQ40-BQ39</f>
        <v>60.252310422910256</v>
      </c>
      <c r="BR41" s="22">
        <f>BR40-BR39</f>
        <v>60.981908131590714</v>
      </c>
      <c r="BS41" s="22"/>
      <c r="BT41" s="22">
        <f>BT40-BT39</f>
        <v>40.437077484652988</v>
      </c>
      <c r="BU41" s="22">
        <f>BU40-BU39</f>
        <v>40.34695273269277</v>
      </c>
      <c r="BV41" s="22">
        <f>BV40-BV39</f>
        <v>55.089871764444467</v>
      </c>
      <c r="BW41" s="22">
        <f>BW40-BW39</f>
        <v>55.639946509381772</v>
      </c>
      <c r="BX41" s="22"/>
      <c r="BY41" s="22">
        <f>BY40-BY39</f>
        <v>36.384379957775977</v>
      </c>
      <c r="BZ41" s="22">
        <f>BZ40-BZ39</f>
        <v>36.166050640396463</v>
      </c>
      <c r="CA41" s="22">
        <f>CA40-CA39</f>
        <v>50.304299204781366</v>
      </c>
      <c r="CB41" s="22">
        <f>CB40-CB39</f>
        <v>50.695798913918544</v>
      </c>
      <c r="CC41" s="22"/>
      <c r="CD41" s="22">
        <f>CD40-CD39</f>
        <v>32.07969155983514</v>
      </c>
      <c r="CE41" s="22">
        <f>CE40-CE39</f>
        <v>32.332995647170662</v>
      </c>
      <c r="CF41" s="22">
        <f>CF40-CF39</f>
        <v>45.016026352608151</v>
      </c>
      <c r="CG41" s="22">
        <f>CG40-CG39</f>
        <v>45.233651980792999</v>
      </c>
      <c r="CH41" s="22"/>
      <c r="CI41" s="22">
        <f>CI40-CI39</f>
        <v>28.079456874594854</v>
      </c>
      <c r="CJ41" s="22">
        <f>CJ40-CJ39</f>
        <v>27.610293252332397</v>
      </c>
      <c r="CK41" s="22">
        <f>CK40-CK39</f>
        <v>40.187379778279471</v>
      </c>
      <c r="CL41" s="22">
        <f>CL40-CL39</f>
        <v>40.247886427089739</v>
      </c>
      <c r="CM41" s="22"/>
      <c r="CN41" s="22">
        <f>CN40-CN39</f>
        <v>23.940016196509539</v>
      </c>
      <c r="CO41" s="22">
        <f>CO40-CO39</f>
        <v>23.35429073945572</v>
      </c>
      <c r="CP41" s="22">
        <f>CP40-CP39</f>
        <v>35.075332352518267</v>
      </c>
      <c r="CQ41" s="22">
        <f>CQ40-CQ39</f>
        <v>34.980044248402905</v>
      </c>
      <c r="CR41" s="22"/>
      <c r="CS41" s="22">
        <f>CS40-CS39</f>
        <v>19.354062555593487</v>
      </c>
      <c r="CT41" s="22">
        <f>CT40-CT39</f>
        <v>18.627923232640086</v>
      </c>
      <c r="CU41" s="22">
        <f>CU40-CU39</f>
        <v>30.087068600609719</v>
      </c>
      <c r="CV41" s="22">
        <f>CV40-CV39</f>
        <v>29.851160594902517</v>
      </c>
      <c r="CW41" s="22"/>
      <c r="CX41" s="22">
        <f>CX40-CX39</f>
        <v>14.820237324048687</v>
      </c>
      <c r="CY41" s="22">
        <f>CY40-CY39</f>
        <v>13.97137487787943</v>
      </c>
      <c r="CZ41" s="22">
        <f>CZ40-CZ39</f>
        <v>25.382683680542662</v>
      </c>
      <c r="DA41" s="22">
        <f>DA40-DA39</f>
        <v>25.018471943359955</v>
      </c>
      <c r="DB41" s="22"/>
      <c r="DC41" s="22">
        <f>DC40-DC39</f>
        <v>10.33434866065285</v>
      </c>
      <c r="DD41" s="22">
        <f>DD40-DD39</f>
        <v>9.7018066448229092</v>
      </c>
      <c r="DE41" s="22">
        <f>DE40-DE39</f>
        <v>20.466052015952869</v>
      </c>
      <c r="DF41" s="22">
        <f>DF40-DF39</f>
        <v>19.974426331283873</v>
      </c>
      <c r="DG41" s="22"/>
      <c r="DH41" s="22">
        <f>DH40-DH39</f>
        <v>1.6036424924937833</v>
      </c>
      <c r="DI41" s="22">
        <f>DI40-DI39</f>
        <v>2.7872690646006504E-2</v>
      </c>
      <c r="DJ41" s="22">
        <f>DJ40-DJ39</f>
        <v>9.5709680552812451</v>
      </c>
      <c r="DK41" s="22">
        <f>DK40-DK39</f>
        <v>8.8474552668121653</v>
      </c>
      <c r="DL41" s="22"/>
      <c r="DM41" s="22">
        <f>DM40-DM39</f>
        <v>1.1004936620625401</v>
      </c>
      <c r="DN41" s="22">
        <f>DN40-DN39</f>
        <v>1.8038396134556933E-2</v>
      </c>
      <c r="DO41" s="22">
        <f>DO40-DO39</f>
        <v>0.83053130720340107</v>
      </c>
      <c r="DP41" s="22">
        <f>DP40-DP39</f>
        <v>1.6225349949934298E-2</v>
      </c>
      <c r="DQ41" s="22"/>
      <c r="DR41" s="22">
        <f>DR40-DR39</f>
        <v>0.34684184871706947</v>
      </c>
      <c r="DS41" s="22">
        <f>DS40-DS39</f>
        <v>2.741831095534053E-3</v>
      </c>
      <c r="DT41" s="22">
        <f>DT40-DT39</f>
        <v>0.350968288597727</v>
      </c>
      <c r="DU41" s="22">
        <f>DU40-DU39</f>
        <v>9.6282286612421331E-3</v>
      </c>
      <c r="DV41" s="22"/>
      <c r="DW41" s="22">
        <f>DW40-DW39</f>
        <v>16.739723320552724</v>
      </c>
      <c r="DX41" s="22">
        <f>DX40-DX39</f>
        <v>14.679511324080192</v>
      </c>
      <c r="DY41" s="22">
        <f>DY40-DY39</f>
        <v>14.03077867516155</v>
      </c>
      <c r="DZ41" s="22">
        <f>DZ40-DZ39</f>
        <v>11.856011142235531</v>
      </c>
      <c r="EA41" s="22"/>
      <c r="EB41" s="22">
        <f>EB40-EB39</f>
        <v>15.46641862012104</v>
      </c>
      <c r="EC41" s="22">
        <f>EC40-EC39</f>
        <v>13.443162796165197</v>
      </c>
      <c r="ED41" s="22">
        <f>ED40-ED39</f>
        <v>12.798521581633182</v>
      </c>
      <c r="EE41" s="22">
        <f>EE40-EE39</f>
        <v>10.646257933450556</v>
      </c>
      <c r="EF41" s="22"/>
      <c r="EG41" s="22">
        <f>EG40-EG39</f>
        <v>14.011501182632017</v>
      </c>
      <c r="EH41" s="22">
        <f>EH40-EH39</f>
        <v>11.963949635359782</v>
      </c>
      <c r="EI41" s="22">
        <f>EI40-EI39</f>
        <v>11.832966799748782</v>
      </c>
      <c r="EJ41" s="22">
        <f>EJ40-EJ39</f>
        <v>9.7188022443292041</v>
      </c>
      <c r="EK41" s="22"/>
      <c r="EL41" s="22">
        <f>EL40-EL39</f>
        <v>13.057764771018809</v>
      </c>
      <c r="EM41" s="22">
        <f>EM40-EM39</f>
        <v>11.05571912046195</v>
      </c>
      <c r="EN41" s="22">
        <f>EN40-EN39</f>
        <v>10.633613039274444</v>
      </c>
      <c r="EO41" s="22">
        <f>EO40-EO39</f>
        <v>8.5624711439724592</v>
      </c>
      <c r="EP41" s="22"/>
      <c r="EQ41" s="22">
        <f>EQ40-EQ39</f>
        <v>11.867174833776225</v>
      </c>
      <c r="ER41" s="22">
        <f>ER40-ER39</f>
        <v>9.9012501987853057</v>
      </c>
      <c r="ES41" s="22">
        <f>ES40-ES39</f>
        <v>9.6942040092114805</v>
      </c>
      <c r="ET41" s="22">
        <f>ET40-ET39</f>
        <v>7.6800188040094692</v>
      </c>
      <c r="EU41" s="22"/>
      <c r="EV41" s="22">
        <f>EV40-EV39</f>
        <v>10.713018588419406</v>
      </c>
      <c r="EW41" s="22">
        <f>EW40-EW39</f>
        <v>8.7709036793466062</v>
      </c>
      <c r="EX41" s="22">
        <f>EX40-EX39</f>
        <v>8.764454650853855</v>
      </c>
      <c r="EY41" s="22">
        <f>EY40-EY39</f>
        <v>6.8121722035774237</v>
      </c>
      <c r="EZ41" s="22"/>
      <c r="FA41" s="22">
        <f>FA40-FA39</f>
        <v>9.7691082363988198</v>
      </c>
      <c r="FB41" s="22">
        <f>FB40-FB39</f>
        <v>7.9116128903899234</v>
      </c>
      <c r="FC41" s="22">
        <f>FC40-FC39</f>
        <v>7.6108439599824536</v>
      </c>
      <c r="FD41" s="22">
        <f>FD40-FD39</f>
        <v>5.6974322072278483</v>
      </c>
      <c r="FE41" s="22"/>
      <c r="FF41" s="22">
        <f>FF40-FF39</f>
        <v>8.8647826279454378</v>
      </c>
      <c r="FG41" s="22">
        <f>FG40-FG39</f>
        <v>7.074188195370958</v>
      </c>
      <c r="FH41" s="22">
        <f>FH40-FH39</f>
        <v>6.9313056893412259</v>
      </c>
      <c r="FI41" s="22">
        <f>FI40-FI39</f>
        <v>5.1196401476914524</v>
      </c>
      <c r="FJ41" s="22"/>
      <c r="FK41" s="22">
        <f>FK40-FK39</f>
        <v>7.9654623858984044</v>
      </c>
      <c r="FL41" s="22">
        <f>FL40-FL39</f>
        <v>6.2482555365216887</v>
      </c>
      <c r="FM41" s="22">
        <f>FM40-FM39</f>
        <v>6.0252842443674206</v>
      </c>
      <c r="FN41" s="22">
        <f>FN40-FN39</f>
        <v>4.2914695069915263</v>
      </c>
      <c r="FO41" s="22"/>
      <c r="FP41" s="22">
        <f>FP40-FP39</f>
        <v>6.2078746742414515</v>
      </c>
      <c r="FQ41" s="22">
        <f>FQ40-FQ39</f>
        <v>4.6350920058461815</v>
      </c>
      <c r="FR41" s="22">
        <f>FR40-FR39</f>
        <v>4.477741220755151</v>
      </c>
      <c r="FS41" s="22">
        <f>FS40-FS39</f>
        <v>2.9232369992077967</v>
      </c>
      <c r="FT41" s="22"/>
      <c r="FU41" s="22">
        <f>FU40-FU39</f>
        <v>3.4380569572009829</v>
      </c>
      <c r="FV41" s="22">
        <f>FV40-FV39</f>
        <v>2.267127785849409</v>
      </c>
      <c r="FW41" s="22">
        <f>FW40-FW39</f>
        <v>1.6941635353555542</v>
      </c>
      <c r="FX41" s="22">
        <f>FX40-FX39</f>
        <v>0.53982786664307003</v>
      </c>
      <c r="FY41" s="22"/>
      <c r="FZ41" s="22">
        <f>FZ40-FZ39</f>
        <v>0.74473010546742557</v>
      </c>
      <c r="GA41" s="22">
        <f>GA40-GA39</f>
        <v>1.041965402311007E-2</v>
      </c>
      <c r="GB41" s="22">
        <f>GB40-GB39</f>
        <v>0.69746410307568851</v>
      </c>
      <c r="GC41" s="22">
        <f>GC40-GC39</f>
        <v>1.5006037053638011E-2</v>
      </c>
      <c r="GD41" s="22"/>
      <c r="GE41" s="22">
        <f>GE40-GE39</f>
        <v>12.519330154337322</v>
      </c>
      <c r="GF41" s="22">
        <f>GF40-GF39</f>
        <v>10.563521930241688</v>
      </c>
      <c r="GG41" s="22">
        <f>GG40-GG39</f>
        <v>11.241848724714171</v>
      </c>
      <c r="GH41" s="22">
        <f>GH40-GH39</f>
        <v>9.2521800606533056</v>
      </c>
      <c r="GI41" s="22"/>
      <c r="GJ41" s="22">
        <f>GJ40-GJ39</f>
        <v>11.28361407060104</v>
      </c>
      <c r="GK41" s="22">
        <f>GK40-GK39</f>
        <v>9.3592769962252831</v>
      </c>
      <c r="GL41" s="22">
        <f>GL40-GL39</f>
        <v>10.266493982981673</v>
      </c>
      <c r="GM41" s="22">
        <f>GM40-GM39</f>
        <v>8.3260037861327465</v>
      </c>
      <c r="GN41" s="22"/>
      <c r="GO41" s="22">
        <f>GO40-GO39</f>
        <v>10.319142371822092</v>
      </c>
      <c r="GP41" s="22">
        <f>GP40-GP39</f>
        <v>8.4469567441199196</v>
      </c>
      <c r="GQ41" s="22">
        <f>GQ40-GQ39</f>
        <v>9.0399463349753386</v>
      </c>
      <c r="GR41" s="22">
        <f>GR40-GR39</f>
        <v>7.1420245873526849</v>
      </c>
      <c r="GS41" s="22"/>
      <c r="GT41" s="22">
        <f>GT40-GT39</f>
        <v>9.3656479186745063</v>
      </c>
      <c r="GU41" s="22">
        <f>GU40-GU39</f>
        <v>7.5509576903610398</v>
      </c>
      <c r="GV41" s="22">
        <f>GV40-GV39</f>
        <v>8.0837136556293601</v>
      </c>
      <c r="GW41" s="22">
        <f>GW40-GW39</f>
        <v>6.2471019986996543</v>
      </c>
      <c r="GX41" s="22"/>
      <c r="GY41" s="22">
        <f>GY40-GY39</f>
        <v>8.1830621140337474</v>
      </c>
      <c r="GZ41" s="22">
        <f>GZ40-GZ39</f>
        <v>6.4021726809810335</v>
      </c>
      <c r="HA41" s="22">
        <f>HA40-HA39</f>
        <v>7.136288740066238</v>
      </c>
      <c r="HB41" s="22">
        <f>HB40-HB39</f>
        <v>5.3664628292911623</v>
      </c>
      <c r="HC41" s="22"/>
      <c r="HD41" s="22">
        <f>HD40-HD39</f>
        <v>7.246121691543852</v>
      </c>
      <c r="HE41" s="22">
        <f>HE40-HE39</f>
        <v>5.5357248516725015</v>
      </c>
      <c r="HF41" s="22">
        <f>HF40-HF39</f>
        <v>6.2119412786418149</v>
      </c>
      <c r="HG41" s="22">
        <f>HG40-HG39</f>
        <v>4.4980832310464489</v>
      </c>
      <c r="HH41" s="22"/>
      <c r="HI41" s="22">
        <f>HI40-HI39</f>
        <v>6.3162300086763183</v>
      </c>
      <c r="HJ41" s="22">
        <f>HJ40-HJ39</f>
        <v>4.6819444041951188</v>
      </c>
      <c r="HK41" s="22">
        <f>HK40-HK39</f>
        <v>5.2769553884743567</v>
      </c>
      <c r="HL41" s="22">
        <f>HL40-HL39</f>
        <v>3.6408592714472769</v>
      </c>
      <c r="HM41" s="22"/>
      <c r="HN41" s="22">
        <f>HN40-HN39</f>
        <v>5.6337790190526293</v>
      </c>
      <c r="HO41" s="22">
        <f>HO40-HO39</f>
        <v>4.1035437978779443</v>
      </c>
      <c r="HP41" s="22">
        <f>HP40-HP39</f>
        <v>4.5946428790735174</v>
      </c>
      <c r="HQ41" s="22">
        <f>HQ40-HQ39</f>
        <v>3.0632170910918282</v>
      </c>
      <c r="HR41" s="22"/>
      <c r="HS41" s="22">
        <f>HS40-HS39</f>
        <v>4.7318496903828207</v>
      </c>
      <c r="HT41" s="22">
        <f>HT40-HT39</f>
        <v>3.2712857942062543</v>
      </c>
      <c r="HU41" s="22">
        <f>HU40-HU39</f>
        <v>3.6836843692879317</v>
      </c>
      <c r="HV41" s="22">
        <f>HV40-HV39</f>
        <v>2.2252331611019263</v>
      </c>
      <c r="HW41" s="22"/>
      <c r="HX41" s="22">
        <f>HX40-HX39</f>
        <v>3.1695978524061381</v>
      </c>
      <c r="HY41" s="22">
        <f>HY40-HY39</f>
        <v>1.8968684122241548</v>
      </c>
      <c r="HZ41" s="22">
        <f>HZ40-HZ39</f>
        <v>2.1061782988679782</v>
      </c>
      <c r="IA41" s="22">
        <f>IA40-IA39</f>
        <v>0.84202295845360187</v>
      </c>
      <c r="IB41" s="22"/>
      <c r="IC41" s="22">
        <f>IC40-IC39</f>
        <v>0.85881825993821082</v>
      </c>
      <c r="ID41" s="22">
        <f>ID40-ID39</f>
        <v>1.8740582172966924E-2</v>
      </c>
      <c r="IE41" s="22">
        <f>IE40-IE39</f>
        <v>0.83052840850130849</v>
      </c>
      <c r="IF41" s="22">
        <f>IF40-IF39</f>
        <v>1.6223755621368241E-2</v>
      </c>
      <c r="IG41" s="22"/>
      <c r="IH41" s="22">
        <f>IH40-IH39</f>
        <v>0.3706709976067728</v>
      </c>
      <c r="II41" s="22">
        <f>II40-II39</f>
        <v>5.0141661240843405E-3</v>
      </c>
      <c r="IJ41" s="22">
        <f>IJ40-IJ39</f>
        <v>0.34531293020894793</v>
      </c>
      <c r="IK41" s="22">
        <f>IK40-IK39</f>
        <v>8.4108200146317813E-3</v>
      </c>
      <c r="IL41" s="22"/>
      <c r="IM41" s="22">
        <f>IM40-IM39</f>
        <v>19.076485958588759</v>
      </c>
      <c r="IN41" s="22">
        <f>IN40-IN39</f>
        <v>17.965438045254363</v>
      </c>
      <c r="IO41" s="22">
        <f>IO40-IO39</f>
        <v>27.193089502042088</v>
      </c>
      <c r="IP41" s="22">
        <f>IP40-IP39</f>
        <v>26.572186666242803</v>
      </c>
      <c r="IQ41" s="22"/>
      <c r="IR41" s="22">
        <f>IR40-IR39</f>
        <v>15.622299260069651</v>
      </c>
      <c r="IS41" s="22">
        <f>IS40-IS39</f>
        <v>14.616163613469366</v>
      </c>
      <c r="IT41" s="22">
        <f>IT40-IT39</f>
        <v>23.983799204584656</v>
      </c>
      <c r="IU41" s="22">
        <f>IU40-IU39</f>
        <v>23.252636012254676</v>
      </c>
      <c r="IV41" s="22"/>
      <c r="IW41" s="22">
        <f>IW40-IW39</f>
        <v>11.990354869537112</v>
      </c>
      <c r="IX41" s="22">
        <f>IX40-IX39</f>
        <v>10.900835351777422</v>
      </c>
      <c r="IY41" s="22">
        <f>IY40-IY39</f>
        <v>20.888693416035103</v>
      </c>
      <c r="IZ41" s="22">
        <f>IZ40-IZ39</f>
        <v>20.070186311600786</v>
      </c>
      <c r="JA41" s="22"/>
      <c r="JB41" s="22">
        <f>JB40-JB39</f>
        <v>8.6097361546289406</v>
      </c>
      <c r="JC41" s="22">
        <f>JC40-JC39</f>
        <v>6.74120171794398</v>
      </c>
      <c r="JD41" s="22">
        <f>JD40-JD39</f>
        <v>17.514616971189934</v>
      </c>
      <c r="JE41" s="22">
        <f>JE40-JE39</f>
        <v>16.317148216990713</v>
      </c>
      <c r="JF41" s="22"/>
      <c r="JG41" s="22">
        <f>JG40-JG39</f>
        <v>8.4777891499815912</v>
      </c>
      <c r="JH41" s="22">
        <f>JH40-JH39</f>
        <v>6.6894376901144117</v>
      </c>
      <c r="JI41" s="22">
        <f>JI40-JI39</f>
        <v>14.054709144257856</v>
      </c>
      <c r="JJ41" s="22">
        <f>JJ40-JJ39</f>
        <v>12.779150052300793</v>
      </c>
      <c r="JK41" s="22"/>
      <c r="JL41" s="22">
        <f>JL40-JL39</f>
        <v>8.5538311302282608</v>
      </c>
      <c r="JM41" s="22">
        <f>JM40-JM39</f>
        <v>6.7273209568681764</v>
      </c>
      <c r="JN41" s="22">
        <f>JN40-JN39</f>
        <v>10.330655645374843</v>
      </c>
      <c r="JO41" s="22">
        <f>JO40-JO39</f>
        <v>9.2174496745803118</v>
      </c>
      <c r="JP41" s="22"/>
      <c r="JQ41" s="22">
        <f>JQ40-JQ39</f>
        <v>8.4123163944506985</v>
      </c>
      <c r="JR41" s="22">
        <f>JR40-JR39</f>
        <v>6.6389446875657754</v>
      </c>
      <c r="JS41" s="22">
        <f>JS40-JS39</f>
        <v>7.5876556955647603</v>
      </c>
      <c r="JT41" s="22">
        <f>JT40-JT39</f>
        <v>6.0159314336050231</v>
      </c>
      <c r="JU41" s="22"/>
      <c r="JV41" s="22">
        <f>JV40-JV39</f>
        <v>8.0862338368792894</v>
      </c>
      <c r="JW41" s="22">
        <f>JW40-JW39</f>
        <v>6.5941338035999255</v>
      </c>
      <c r="JX41" s="22">
        <f>JX40-JX39</f>
        <v>7.4543324508602318</v>
      </c>
      <c r="JY41" s="22">
        <f>JY40-JY39</f>
        <v>5.9701094556251526</v>
      </c>
      <c r="JZ41" s="22"/>
      <c r="KA41" s="22">
        <f>KA40-KA39</f>
        <v>7.9495028569500583</v>
      </c>
      <c r="KB41" s="22">
        <f>KB40-KB39</f>
        <v>6.5485904642282797</v>
      </c>
      <c r="KC41" s="22">
        <f>KC40-KC39</f>
        <v>7.3214859732542221</v>
      </c>
      <c r="KD41" s="22">
        <f>KD40-KD39</f>
        <v>5.925573353063899</v>
      </c>
      <c r="KE41" s="22"/>
      <c r="KF41" s="22">
        <f>KF40-KF39</f>
        <v>7.678194912430893</v>
      </c>
      <c r="KG41" s="22">
        <f>KG40-KG39</f>
        <v>6.4582030559101433</v>
      </c>
      <c r="KH41" s="22">
        <f>KH40-KH39</f>
        <v>7.0893308421385264</v>
      </c>
      <c r="KI41" s="22">
        <f>KI40-KI39</f>
        <v>5.8690966101552142</v>
      </c>
      <c r="KJ41" s="22"/>
      <c r="KK41" s="22">
        <f>KK40-KK39</f>
        <v>7.2044889418205571</v>
      </c>
      <c r="KL41" s="22">
        <f>KL40-KL39</f>
        <v>6.3454238641205194</v>
      </c>
      <c r="KM41" s="22">
        <f>KM40-KM39</f>
        <v>6.6318445476743539</v>
      </c>
      <c r="KN41" s="22">
        <f>KN40-KN39</f>
        <v>5.7576081408062043</v>
      </c>
      <c r="KO41" s="22"/>
      <c r="KP41" s="22">
        <f>KP40-KP39</f>
        <v>6.7078461908884748</v>
      </c>
      <c r="KQ41" s="22">
        <f>KQ40-KQ39</f>
        <v>6.2011940566453987</v>
      </c>
      <c r="KR41" s="22">
        <f>KR40-KR39</f>
        <v>6.1820977225312417</v>
      </c>
      <c r="KS41" s="22">
        <f>KS40-KS39</f>
        <v>5.6454673398044291</v>
      </c>
      <c r="KT41" s="22"/>
      <c r="KU41" s="22">
        <f>KU40-KU39</f>
        <v>33.775584090891385</v>
      </c>
      <c r="KV41" s="22">
        <f>KV40-KV39</f>
        <v>33.416651357453127</v>
      </c>
      <c r="KW41" s="22">
        <f>KW40-KW39</f>
        <v>45.720320394404411</v>
      </c>
      <c r="KX41" s="22">
        <f>KX40-KX39</f>
        <v>45.847771024064862</v>
      </c>
      <c r="KY41" s="22"/>
      <c r="KZ41" s="22">
        <f>KZ40-KZ39</f>
        <v>30.36928135598923</v>
      </c>
      <c r="LA41" s="22">
        <f>LA40-LA39</f>
        <v>29.929517586931929</v>
      </c>
      <c r="LB41" s="22">
        <f>LB40-LB39</f>
        <v>41.474549434347793</v>
      </c>
      <c r="LC41" s="22">
        <f>LC40-LC39</f>
        <v>41.481547852110296</v>
      </c>
      <c r="LD41" s="22"/>
      <c r="LE41" s="22">
        <f>LE40-LE39</f>
        <v>26.841181821029643</v>
      </c>
      <c r="LF41" s="22">
        <f>LF40-LF39</f>
        <v>26.310764507685953</v>
      </c>
      <c r="LG41" s="22">
        <f>LG40-LG39</f>
        <v>37.000355833011966</v>
      </c>
      <c r="LH41" s="22">
        <f>LH40-LH39</f>
        <v>36.878446528754793</v>
      </c>
      <c r="LI41" s="22"/>
      <c r="LJ41" s="22">
        <f>LJ40-LJ39</f>
        <v>23.254568161842879</v>
      </c>
      <c r="LK41" s="22">
        <f>LK40-LK39</f>
        <v>22.969257293910754</v>
      </c>
      <c r="LL41" s="22">
        <f>LL40-LL39</f>
        <v>32.934795112486817</v>
      </c>
      <c r="LM41" s="22">
        <f>LM40-LM39</f>
        <v>32.70499118896555</v>
      </c>
      <c r="LN41" s="22"/>
      <c r="LO41" s="22">
        <f>LO40-LO39</f>
        <v>19.929542905889221</v>
      </c>
      <c r="LP41" s="22">
        <f>LP40-LP39</f>
        <v>19.242536288181036</v>
      </c>
      <c r="LQ41" s="22">
        <f>LQ40-LQ39</f>
        <v>28.76865701396904</v>
      </c>
      <c r="LR41" s="22">
        <f>LR40-LR39</f>
        <v>28.426944721051292</v>
      </c>
      <c r="LS41" s="22"/>
      <c r="LT41" s="22">
        <f>LT40-LT39</f>
        <v>16.040018415880173</v>
      </c>
      <c r="LU41" s="22">
        <f>LU40-LU39</f>
        <v>15.53656309800245</v>
      </c>
      <c r="LV41" s="22">
        <f>LV40-LV39</f>
        <v>24.203668012273166</v>
      </c>
      <c r="LW41" s="22">
        <f>LW40-LW39</f>
        <v>24.143052418786414</v>
      </c>
      <c r="LX41" s="22"/>
      <c r="LY41" s="22">
        <f>LY40-LY39</f>
        <v>12.216825828169409</v>
      </c>
      <c r="LZ41" s="22">
        <f>LZ40-LZ39</f>
        <v>11.607272527756859</v>
      </c>
      <c r="MA41" s="22">
        <f>MA40-MA39</f>
        <v>20.348914576028399</v>
      </c>
      <c r="MB41" s="22">
        <f>MB40-MB39</f>
        <v>19.823708879714061</v>
      </c>
      <c r="MC41" s="22"/>
      <c r="MD41" s="22">
        <f>MD40-MD39</f>
        <v>7.9632605195240718</v>
      </c>
      <c r="ME41" s="22">
        <f>ME40-ME39</f>
        <v>7.2644436706808069</v>
      </c>
      <c r="MF41" s="22">
        <f>MF40-MF39</f>
        <v>16.058856942852618</v>
      </c>
      <c r="MG41" s="22">
        <f>MG40-MG39</f>
        <v>15.445972898321831</v>
      </c>
      <c r="MH41" s="22"/>
      <c r="MI41" s="22">
        <f>MI40-MI39</f>
        <v>6.7399207539414014</v>
      </c>
      <c r="MJ41" s="22">
        <f>MJ40-MJ39</f>
        <v>5.6454032186583767</v>
      </c>
      <c r="MK41" s="22">
        <f>MK40-MK39</f>
        <v>11.655068146597394</v>
      </c>
      <c r="ML41" s="22">
        <f>ML40-ML39</f>
        <v>10.970162614921577</v>
      </c>
      <c r="MM41" s="22"/>
      <c r="MN41" s="22">
        <f>MN40-MN39</f>
        <v>6.512229902969926</v>
      </c>
      <c r="MO41" s="22">
        <f>MO40-MO39</f>
        <v>5.5872426978772989</v>
      </c>
      <c r="MP41" s="22">
        <f>MP40-MP39</f>
        <v>6.2135730284053512</v>
      </c>
      <c r="MQ41" s="22">
        <f>MQ40-MQ39</f>
        <v>5.3094906891832867</v>
      </c>
      <c r="MR41" s="22"/>
      <c r="MS41" s="22">
        <f>MS40-MS39</f>
        <v>6.0630084864404958</v>
      </c>
      <c r="MT41" s="22">
        <f>MT40-MT39</f>
        <v>5.4725345949278585</v>
      </c>
      <c r="MU41" s="22">
        <f>MU40-MU39</f>
        <v>5.7732338904877762</v>
      </c>
      <c r="MV41" s="22">
        <f>MV40-MV39</f>
        <v>5.1951079320502513</v>
      </c>
      <c r="MW41" s="22"/>
      <c r="MX41" s="22">
        <f>MX40-MX39</f>
        <v>5.6195876011390062</v>
      </c>
      <c r="MY41" s="22">
        <f>MY40-MY39</f>
        <v>5.3591522026877989</v>
      </c>
      <c r="MZ41" s="22">
        <f>MZ40-MZ39</f>
        <v>5.3395344801747848</v>
      </c>
      <c r="NA41" s="22">
        <f>NA40-NA39</f>
        <v>5.0805276314921395</v>
      </c>
      <c r="NB41" s="22"/>
      <c r="NC41" s="22">
        <f>NC40-NC39</f>
        <v>10.82312904043693</v>
      </c>
      <c r="ND41" s="22">
        <f>ND40-ND39</f>
        <v>9.0513032101937849</v>
      </c>
      <c r="NE41" s="22">
        <f>NE40-NE39</f>
        <v>22.950129287775471</v>
      </c>
      <c r="NF41" s="22">
        <f>NF40-NF39</f>
        <v>22.620073172730731</v>
      </c>
      <c r="NG41" s="22"/>
      <c r="NH41" s="22">
        <f>NH40-NH39</f>
        <v>8.5727972827090237</v>
      </c>
      <c r="NI41" s="22">
        <f>NI40-NI39</f>
        <v>6.8714021724371914</v>
      </c>
      <c r="NJ41" s="22">
        <f>NJ40-NJ39</f>
        <v>19.145218604639137</v>
      </c>
      <c r="NK41" s="22">
        <f>NK40-NK39</f>
        <v>18.492316389641768</v>
      </c>
      <c r="NL41" s="22"/>
      <c r="NM41" s="22">
        <f>NM40-NM39</f>
        <v>6.5449843061044168</v>
      </c>
      <c r="NN41" s="22">
        <f>NN40-NN39</f>
        <v>4.7402387535373967</v>
      </c>
      <c r="NO41" s="22">
        <f>NO40-NO39</f>
        <v>15.677910306306355</v>
      </c>
      <c r="NP41" s="22">
        <f>NP40-NP39</f>
        <v>14.753647635684043</v>
      </c>
      <c r="NQ41" s="22"/>
      <c r="NR41" s="22">
        <f>NR40-NR39</f>
        <v>4.3340829789401578</v>
      </c>
      <c r="NS41" s="22">
        <f>NS40-NS39</f>
        <v>2.4284712283942067</v>
      </c>
      <c r="NT41" s="22">
        <f>NT40-NT39</f>
        <v>12.504331375737255</v>
      </c>
      <c r="NU41" s="22">
        <f>NU40-NU39</f>
        <v>11.362084930372223</v>
      </c>
      <c r="NV41" s="22"/>
      <c r="NW41" s="22">
        <f>NW40-NW39</f>
        <v>2.3896032587179343</v>
      </c>
      <c r="NX41" s="22">
        <f>NX40-NX39</f>
        <v>0.18803063767050876</v>
      </c>
      <c r="NY41" s="22">
        <f>NY40-NY39</f>
        <v>9.6435789675669312</v>
      </c>
      <c r="NZ41" s="22">
        <f>NZ40-NZ39</f>
        <v>8.3308853743894957</v>
      </c>
      <c r="OA41" s="22"/>
      <c r="OB41" s="22">
        <f>OB40-OB39</f>
        <v>2.2601958452185613</v>
      </c>
      <c r="OC41" s="22">
        <f>OC40-OC39</f>
        <v>4.9865167507164188E-2</v>
      </c>
      <c r="OD41" s="22">
        <f>OD40-OD39</f>
        <v>6.8816797466385164</v>
      </c>
      <c r="OE41" s="22">
        <f>OE40-OE39</f>
        <v>5.434701720007892</v>
      </c>
      <c r="OF41" s="22"/>
      <c r="OG41" s="22">
        <f>OG40-OG39</f>
        <v>2.2470519273712881</v>
      </c>
      <c r="OH41" s="22">
        <f>OH40-OH39</f>
        <v>4.698910743385909E-2</v>
      </c>
      <c r="OI41" s="22">
        <f>OI40-OI39</f>
        <v>4.4245975300465199</v>
      </c>
      <c r="OJ41" s="22">
        <f>OJ40-OJ39</f>
        <v>2.8960341348673717</v>
      </c>
      <c r="OK41" s="22"/>
      <c r="OL41" s="22">
        <f>OL40-OL39</f>
        <v>2.1232652966563847</v>
      </c>
      <c r="OM41" s="22">
        <f>OM40-OM39</f>
        <v>4.2565412053306773E-2</v>
      </c>
      <c r="ON41" s="22">
        <f>ON40-ON39</f>
        <v>1.9066217521378541</v>
      </c>
      <c r="OO41" s="22">
        <f>OO40-OO39</f>
        <v>0.4620273523558347</v>
      </c>
      <c r="OP41" s="22"/>
      <c r="OQ41" s="22">
        <f>OQ40-OQ39</f>
        <v>1.8855318370550407</v>
      </c>
      <c r="OR41" s="22">
        <f>OR40-OR39</f>
        <v>3.957890941009623E-2</v>
      </c>
      <c r="OS41" s="22">
        <f>OS40-OS39</f>
        <v>1.7804071383934073</v>
      </c>
      <c r="OT41" s="22">
        <f>OT40-OT39</f>
        <v>3.9374830141468919E-2</v>
      </c>
      <c r="OU41" s="22"/>
      <c r="OV41" s="22">
        <f>OV40-OV39</f>
        <v>1.6392239336547334</v>
      </c>
      <c r="OW41" s="22">
        <f>OW40-OW39</f>
        <v>3.2090212884440916E-2</v>
      </c>
      <c r="OX41" s="22">
        <f>OX40-OX39</f>
        <v>1.5511115326084024</v>
      </c>
      <c r="OY41" s="22">
        <f>OY40-OY39</f>
        <v>3.569624279539596E-2</v>
      </c>
      <c r="OZ41" s="22"/>
      <c r="PA41" s="22">
        <f>PA40-PA39</f>
        <v>1.1479887702249272</v>
      </c>
      <c r="PB41" s="22">
        <f>PB40-PB39</f>
        <v>1.7084434929856229E-2</v>
      </c>
      <c r="PC41" s="22">
        <f>PC40-PC39</f>
        <v>1.0928683963016255</v>
      </c>
      <c r="PD41" s="22">
        <f>PD40-PD39</f>
        <v>2.8272712780193388E-2</v>
      </c>
      <c r="PE41" s="22"/>
      <c r="PF41" s="22">
        <f>PF40-PF39</f>
        <v>0.65409819518869483</v>
      </c>
      <c r="PG41" s="22">
        <f>PG40-PG39</f>
        <v>7.0733381949850127E-3</v>
      </c>
      <c r="PH41" s="22">
        <f>PH40-PH39</f>
        <v>0.63299753373431145</v>
      </c>
      <c r="PI41" s="22">
        <f>PI40-PI39</f>
        <v>1.7012993836246437E-2</v>
      </c>
      <c r="PJ41" s="22"/>
      <c r="PK41" s="22">
        <f>PK40-PK39</f>
        <v>38.912530651984724</v>
      </c>
      <c r="PL41" s="22">
        <f>PL40-PL39</f>
        <v>39.416912284017613</v>
      </c>
      <c r="PM41" s="22">
        <f>PM40-PM39</f>
        <v>81.570695640946923</v>
      </c>
      <c r="PN41" s="22">
        <f>PN40-PN39</f>
        <v>81.514267978134882</v>
      </c>
      <c r="PO41" s="22"/>
      <c r="PP41" s="22">
        <f>PP40-PP39</f>
        <v>32.658061282594339</v>
      </c>
      <c r="PQ41" s="22">
        <f>PQ40-PQ39</f>
        <v>32.81407776809111</v>
      </c>
      <c r="PR41" s="22">
        <f>PR40-PR39</f>
        <v>65.922828275666973</v>
      </c>
      <c r="PS41" s="22">
        <f>PS40-PS39</f>
        <v>68.349050959491308</v>
      </c>
      <c r="PT41" s="22"/>
      <c r="PU41" s="22">
        <f>PU40-PU39</f>
        <v>26.698098265224207</v>
      </c>
      <c r="PV41" s="22">
        <f>PV40-PV39</f>
        <v>26.512138425566409</v>
      </c>
      <c r="PW41" s="22">
        <f>PW40-PW39</f>
        <v>55.928453109503266</v>
      </c>
      <c r="PX41" s="22">
        <f>PX40-PX39</f>
        <v>57.702175418793921</v>
      </c>
      <c r="PY41" s="22"/>
      <c r="PZ41" s="22">
        <f>PZ40-PZ39</f>
        <v>21.918879618714918</v>
      </c>
      <c r="QA41" s="22">
        <f>QA40-QA39</f>
        <v>21.479151984814642</v>
      </c>
      <c r="QB41" s="22">
        <f>QB40-QB39</f>
        <v>45.827435185129573</v>
      </c>
      <c r="QC41" s="22">
        <f>QC40-QC39</f>
        <v>47.013999689649239</v>
      </c>
      <c r="QD41" s="22"/>
      <c r="QE41" s="22">
        <f>QE40-QE39</f>
        <v>17.051294821719697</v>
      </c>
      <c r="QF41" s="22">
        <f>QF40-QF39</f>
        <v>16.861952340947145</v>
      </c>
      <c r="QG41" s="22">
        <f>QG40-QG39</f>
        <v>36.467975404741395</v>
      </c>
      <c r="QH41" s="22">
        <f>QH40-QH39</f>
        <v>37.025663646706647</v>
      </c>
      <c r="QI41" s="22"/>
      <c r="QJ41" s="22">
        <f>QJ40-QJ39</f>
        <v>13.234642922859997</v>
      </c>
      <c r="QK41" s="22">
        <f>QK40-QK39</f>
        <v>12.765770619285625</v>
      </c>
      <c r="QL41" s="22">
        <f>QL40-QL39</f>
        <v>28.244794232234078</v>
      </c>
      <c r="QM41" s="22">
        <f>QM40-QM39</f>
        <v>28.363305483154832</v>
      </c>
      <c r="QN41" s="22"/>
      <c r="QO41" s="22">
        <f>QO40-QO39</f>
        <v>9.6075988336088791</v>
      </c>
      <c r="QP41" s="22">
        <f>QP40-QP39</f>
        <v>8.8976439721960183</v>
      </c>
      <c r="QQ41" s="22">
        <f>QQ40-QQ39</f>
        <v>22.139602753074797</v>
      </c>
      <c r="QR41" s="22">
        <f>QR40-QR39</f>
        <v>21.945808880057626</v>
      </c>
      <c r="QS41" s="22"/>
      <c r="QT41" s="22">
        <f>QT40-QT39</f>
        <v>6.5211556471868208</v>
      </c>
      <c r="QU41" s="22">
        <f>QU40-QU39</f>
        <v>5.6558761632786458</v>
      </c>
      <c r="QV41" s="22">
        <f>QV40-QV39</f>
        <v>16.247016056884334</v>
      </c>
      <c r="QW41" s="22">
        <f>QW40-QW39</f>
        <v>15.771530306637374</v>
      </c>
      <c r="QX41" s="22"/>
      <c r="QY41" s="22">
        <f>QY40-QY39</f>
        <v>3.5210151691780194</v>
      </c>
      <c r="QZ41" s="22">
        <f>QZ40-QZ39</f>
        <v>2.5406671927730482</v>
      </c>
      <c r="RA41" s="22">
        <f>RA40-RA39</f>
        <v>11.47171869657263</v>
      </c>
      <c r="RB41" s="22">
        <f>RB40-RB39</f>
        <v>10.806688325880359</v>
      </c>
      <c r="RC41" s="22"/>
      <c r="RD41" s="22">
        <f>RD40-RD39</f>
        <v>1.2146788037203962</v>
      </c>
      <c r="RE41" s="22">
        <f>RE40-RE39</f>
        <v>2.7333738570433752E-2</v>
      </c>
      <c r="RF41" s="22">
        <f>RF40-RF39</f>
        <v>3.5874678615784679</v>
      </c>
      <c r="RG41" s="22">
        <f>RG40-RG39</f>
        <v>2.7082860407935958</v>
      </c>
      <c r="RH41" s="22"/>
      <c r="RI41" s="22">
        <f>RI40-RI39</f>
        <v>0.77618561712635881</v>
      </c>
      <c r="RJ41" s="22">
        <f>RJ40-RJ39</f>
        <v>1.3622828535019949E-2</v>
      </c>
      <c r="RK41" s="22">
        <f>RK40-RK39</f>
        <v>0.74145795229594569</v>
      </c>
      <c r="RL41" s="22">
        <f>RL40-RL39</f>
        <v>2.1924951610941434E-2</v>
      </c>
      <c r="RM41" s="22"/>
      <c r="RN41" s="22">
        <f>RN40-RN39</f>
        <v>0.33267228861983256</v>
      </c>
      <c r="RO41" s="22">
        <f>RO40-RO39</f>
        <v>3.8060355305304938E-3</v>
      </c>
      <c r="RP41" s="22">
        <f>RP40-RP39</f>
        <v>0.31545792199141687</v>
      </c>
      <c r="RQ41" s="22">
        <f>RQ40-RQ39</f>
        <v>9.6744190311710554E-3</v>
      </c>
      <c r="RR41" s="22"/>
      <c r="RS41" s="22">
        <f>RS40-RS39</f>
        <v>28.790900841203708</v>
      </c>
      <c r="RT41" s="22">
        <f>RT40-RT39</f>
        <v>27.892044112434796</v>
      </c>
      <c r="RU41" s="22">
        <f>RU40-RU39</f>
        <v>38.072397178493794</v>
      </c>
      <c r="RV41" s="22">
        <f>RV40-RV39</f>
        <v>37.327722010003455</v>
      </c>
      <c r="RW41" s="22"/>
      <c r="RX41" s="22">
        <f>RX40-RX39</f>
        <v>25.000427466874715</v>
      </c>
      <c r="RY41" s="22">
        <f>RY40-RY39</f>
        <v>23.986774412768664</v>
      </c>
      <c r="RZ41" s="22">
        <f>RZ40-RZ39</f>
        <v>34.552397452054585</v>
      </c>
      <c r="SA41" s="22">
        <f>SA40-SA39</f>
        <v>33.700357196082713</v>
      </c>
      <c r="SB41" s="22"/>
      <c r="SC41" s="22">
        <f>SC40-SC39</f>
        <v>21.048860964507206</v>
      </c>
      <c r="SD41" s="22">
        <f>SD40-SD39</f>
        <v>19.88726211397617</v>
      </c>
      <c r="SE41" s="22">
        <f>SE40-SE39</f>
        <v>30.405633291983595</v>
      </c>
      <c r="SF41" s="22">
        <f>SF40-SF39</f>
        <v>29.823598887260449</v>
      </c>
      <c r="SG41" s="22"/>
      <c r="SH41" s="22">
        <f>SH40-SH39</f>
        <v>16.694135195613853</v>
      </c>
      <c r="SI41" s="22">
        <f>SI40-SI39</f>
        <v>15.349124315408625</v>
      </c>
      <c r="SJ41" s="22">
        <f>SJ40-SJ39</f>
        <v>26.518327562157765</v>
      </c>
      <c r="SK41" s="22">
        <f>SK40-SK39</f>
        <v>25.77009816189635</v>
      </c>
      <c r="SL41" s="22"/>
      <c r="SM41" s="22">
        <f>SM40-SM39</f>
        <v>12.153155957696743</v>
      </c>
      <c r="SN41" s="22">
        <f>SN40-SN39</f>
        <v>10.672071915580165</v>
      </c>
      <c r="SO41" s="22">
        <f>SO40-SO39</f>
        <v>22.742519714110863</v>
      </c>
      <c r="SP41" s="22">
        <f>SP40-SP39</f>
        <v>21.874591188784244</v>
      </c>
      <c r="SQ41" s="22"/>
      <c r="SR41" s="22">
        <f>SR40-SR39</f>
        <v>6.8019635380140766</v>
      </c>
      <c r="SS41" s="22">
        <f>SS40-SS39</f>
        <v>5.1440317097191421</v>
      </c>
      <c r="ST41" s="22">
        <f>ST40-ST39</f>
        <v>18.621300519201419</v>
      </c>
      <c r="SU41" s="22">
        <f>SU40-SU39</f>
        <v>17.607241790472507</v>
      </c>
      <c r="SV41" s="22"/>
      <c r="SW41" s="22">
        <f>SW40-SW39</f>
        <v>2.3637213174209961</v>
      </c>
      <c r="SX41" s="22">
        <f>SX40-SX39</f>
        <v>4.1882426569571862E-2</v>
      </c>
      <c r="SY41" s="22">
        <f>SY40-SY39</f>
        <v>14.357310984669214</v>
      </c>
      <c r="SZ41" s="22">
        <f>SZ40-SZ39</f>
        <v>13.241604003311254</v>
      </c>
      <c r="TA41" s="22"/>
      <c r="TB41" s="22">
        <f>TB40-TB39</f>
        <v>2.2102152359125569</v>
      </c>
      <c r="TC41" s="22">
        <f>TC40-TC39</f>
        <v>3.9145638354995071E-2</v>
      </c>
      <c r="TD41" s="22">
        <f>TD40-TD39</f>
        <v>9.752010929174574</v>
      </c>
      <c r="TE41" s="22">
        <f>TE40-TE39</f>
        <v>8.5292166284461288</v>
      </c>
      <c r="TF41" s="22"/>
      <c r="TG41" s="22">
        <f>TG40-TG39</f>
        <v>2.0569803749048106</v>
      </c>
      <c r="TH41" s="22">
        <f>TH40-TH39</f>
        <v>3.6345449385180473E-2</v>
      </c>
      <c r="TI41" s="22">
        <f>TI40-TI39</f>
        <v>4.4593792836315025</v>
      </c>
      <c r="TJ41" s="22">
        <f>TJ40-TJ39</f>
        <v>3.1415241648096632</v>
      </c>
      <c r="TK41" s="22"/>
      <c r="TL41" s="22">
        <f>TL40-TL39</f>
        <v>2.0108661608918652</v>
      </c>
      <c r="TM41" s="22">
        <f>TM40-TM39</f>
        <v>3.059601144742885E-2</v>
      </c>
      <c r="TN41" s="22">
        <f>TN40-TN39</f>
        <v>1.7446697914082847</v>
      </c>
      <c r="TO41" s="22">
        <f>TO40-TO39</f>
        <v>3.0537182518941108E-2</v>
      </c>
      <c r="TP41" s="22"/>
      <c r="TQ41" s="22">
        <f>TQ40-TQ39</f>
        <v>1.1445376544847363</v>
      </c>
      <c r="TR41" s="22">
        <f>TR40-TR39</f>
        <v>1.9597154630304203E-2</v>
      </c>
      <c r="TS41" s="22">
        <f>TS40-TS39</f>
        <v>1.1847683398091817</v>
      </c>
      <c r="TT41" s="22">
        <f>TT40-TT39</f>
        <v>1.9623785515022973E-2</v>
      </c>
      <c r="TU41" s="22"/>
      <c r="TV41" s="22">
        <f>TV40-TV39</f>
        <v>0.53102118458505743</v>
      </c>
      <c r="TW41" s="22">
        <f>TW40-TW39</f>
        <v>8.5366139337565983E-3</v>
      </c>
      <c r="TX41" s="22">
        <f>TX40-TX39</f>
        <v>0.62187446696555782</v>
      </c>
      <c r="TY41" s="22">
        <f>TY40-TY39</f>
        <v>8.9326503219524511E-3</v>
      </c>
      <c r="TZ41" s="22"/>
      <c r="UA41" s="22">
        <f>UA40-UA39</f>
        <v>45.9899554227161</v>
      </c>
      <c r="UB41" s="22">
        <f>UB40-UB39</f>
        <v>45.918188909325217</v>
      </c>
      <c r="UC41" s="22">
        <f>UC40-UC39</f>
        <v>59.74399860657303</v>
      </c>
      <c r="UD41" s="22">
        <f>UD40-UD39</f>
        <v>60.28146724869498</v>
      </c>
      <c r="UE41" s="22"/>
      <c r="UF41" s="22">
        <f>UF40-UF39</f>
        <v>41.656791909016853</v>
      </c>
      <c r="UG41" s="22">
        <f>UG40-UG39</f>
        <v>41.481463326894833</v>
      </c>
      <c r="UH41" s="22">
        <f>UH40-UH39</f>
        <v>55.030326112948316</v>
      </c>
      <c r="UI41" s="22">
        <f>UI40-UI39</f>
        <v>55.40977059768727</v>
      </c>
      <c r="UJ41" s="22"/>
      <c r="UK41" s="22">
        <f>UK40-UK39</f>
        <v>37.912559737904502</v>
      </c>
      <c r="UL41" s="22">
        <f>UL40-UL39</f>
        <v>37.591206957589769</v>
      </c>
      <c r="UM41" s="22">
        <f>UM40-UM39</f>
        <v>50.381756222471807</v>
      </c>
      <c r="UN41" s="22">
        <f>UN40-UN39</f>
        <v>49.75608378794972</v>
      </c>
      <c r="UO41" s="22"/>
      <c r="UP41" s="22">
        <f>UP40-UP39</f>
        <v>34.106701885382392</v>
      </c>
      <c r="UQ41" s="22">
        <f>UQ40-UQ39</f>
        <v>33.684468062534506</v>
      </c>
      <c r="UR41" s="22">
        <f>UR40-UR39</f>
        <v>45.542732920906872</v>
      </c>
      <c r="US41" s="22">
        <f>US40-US39</f>
        <v>45.626488671850083</v>
      </c>
      <c r="UT41" s="22"/>
      <c r="UU41" s="22">
        <f>UU40-UU39</f>
        <v>29.867576184394757</v>
      </c>
      <c r="UV41" s="22">
        <f>UV40-UV39</f>
        <v>29.322989687159833</v>
      </c>
      <c r="UW41" s="22">
        <f>UW40-UW39</f>
        <v>41.087401322031454</v>
      </c>
      <c r="UX41" s="22">
        <f>UX40-UX39</f>
        <v>41.037412284377233</v>
      </c>
      <c r="UY41" s="22"/>
      <c r="UZ41" s="22">
        <f>UZ40-UZ39</f>
        <v>25.295058476114178</v>
      </c>
      <c r="VA41" s="22">
        <f>VA40-VA39</f>
        <v>25.034699571242626</v>
      </c>
      <c r="VB41" s="22">
        <f>VB40-VB39</f>
        <v>36.363866792668276</v>
      </c>
      <c r="VC41" s="22">
        <f>VC40-VC39</f>
        <v>36.184537097992433</v>
      </c>
      <c r="VD41" s="22"/>
      <c r="VE41" s="22">
        <f>VE40-VE39</f>
        <v>21.302468657958936</v>
      </c>
      <c r="VF41" s="22">
        <f>VF40-VF39</f>
        <v>20.52540511927241</v>
      </c>
      <c r="VG41" s="22">
        <f>VG40-VG39</f>
        <v>31.499134439694522</v>
      </c>
      <c r="VH41" s="22">
        <f>VH40-VH39</f>
        <v>31.175883529990728</v>
      </c>
      <c r="VI41" s="22"/>
      <c r="VJ41" s="22">
        <f>VJ40-VJ39</f>
        <v>16.914721390021867</v>
      </c>
      <c r="VK41" s="22">
        <f>VK40-VK39</f>
        <v>16.039773223377267</v>
      </c>
      <c r="VL41" s="22">
        <f>VL40-VL39</f>
        <v>26.611205830193242</v>
      </c>
      <c r="VM41" s="22">
        <f>VM40-VM39</f>
        <v>26.162475737423328</v>
      </c>
      <c r="VN41" s="22"/>
      <c r="VO41" s="22">
        <f>VO40-VO39</f>
        <v>12.230058603786853</v>
      </c>
      <c r="VP41" s="22">
        <f>VP40-VP39</f>
        <v>11.26183290099649</v>
      </c>
      <c r="VQ41" s="22">
        <f>VQ40-VQ39</f>
        <v>21.774494506005794</v>
      </c>
      <c r="VR41" s="22">
        <f>VR40-VR39</f>
        <v>21.206421854919974</v>
      </c>
      <c r="VS41" s="22"/>
      <c r="VT41" s="22">
        <f>VT40-VT39</f>
        <v>1.4322785294286362</v>
      </c>
      <c r="VU41" s="22">
        <f>VU40-VU39</f>
        <v>2.7969574680071219E-2</v>
      </c>
      <c r="VV41" s="22">
        <f>VV40-VV39</f>
        <v>11.327653862273934</v>
      </c>
      <c r="VW41" s="22">
        <f>VW40-VW39</f>
        <v>10.56393717253836</v>
      </c>
      <c r="VX41" s="22"/>
      <c r="VY41" s="22">
        <f>VY40-VY39</f>
        <v>0.89823757864864007</v>
      </c>
      <c r="VZ41" s="22">
        <f>VZ40-VZ39</f>
        <v>1.7882705002705279E-2</v>
      </c>
      <c r="WA41" s="22">
        <f>WA40-WA39</f>
        <v>0.8768146021394756</v>
      </c>
      <c r="WB41" s="22">
        <f>WB40-WB39</f>
        <v>1.6217142834562992E-2</v>
      </c>
      <c r="WC41" s="22"/>
      <c r="WD41" s="22">
        <f>WD40-WD39</f>
        <v>0.36029588946666991</v>
      </c>
      <c r="WE41" s="22">
        <f>WE40-WE39</f>
        <v>5.7794032516085281E-3</v>
      </c>
      <c r="WF41" s="22">
        <f>WF40-WF39</f>
        <v>0.36066249835667463</v>
      </c>
      <c r="WG41" s="22">
        <f>WG40-WG39</f>
        <v>6.6557753008424925E-3</v>
      </c>
      <c r="WH41" s="22"/>
      <c r="WI41" s="22">
        <f>WI40-WI39</f>
        <v>25.105630673081482</v>
      </c>
      <c r="WJ41" s="22">
        <f>WJ40-WJ39</f>
        <v>23.870891228384412</v>
      </c>
      <c r="WK41" s="22">
        <f>WK40-WK39</f>
        <v>34.993748130095668</v>
      </c>
      <c r="WL41" s="22">
        <f>WL40-WL39</f>
        <v>34.031793788709876</v>
      </c>
      <c r="WM41" s="22"/>
      <c r="WN41" s="22">
        <f>WN40-WN39</f>
        <v>21.574876864722373</v>
      </c>
      <c r="WO41" s="22">
        <f>WO40-WO39</f>
        <v>20.193587562924602</v>
      </c>
      <c r="WP41" s="22">
        <f>WP40-WP39</f>
        <v>31.108183413040912</v>
      </c>
      <c r="WQ41" s="22">
        <f>WQ40-WQ39</f>
        <v>30.454037982687638</v>
      </c>
      <c r="WR41" s="22"/>
      <c r="WS41" s="22">
        <f>WS40-WS39</f>
        <v>17.92918663397483</v>
      </c>
      <c r="WT41" s="22">
        <f>WT40-WT39</f>
        <v>16.417974706446564</v>
      </c>
      <c r="WU41" s="22">
        <f>WU40-WU39</f>
        <v>27.480483791077958</v>
      </c>
      <c r="WV41" s="22">
        <f>WV40-WV39</f>
        <v>26.256607272988369</v>
      </c>
      <c r="WW41" s="22"/>
      <c r="WX41" s="22">
        <f>WX40-WX39</f>
        <v>13.901641030514181</v>
      </c>
      <c r="WY41" s="22">
        <f>WY40-WY39</f>
        <v>12.262714177583465</v>
      </c>
      <c r="WZ41" s="22">
        <f>WZ40-WZ39</f>
        <v>23.977491795322976</v>
      </c>
      <c r="XA41" s="22">
        <f>XA40-XA39</f>
        <v>22.64630439894723</v>
      </c>
      <c r="XB41" s="22"/>
      <c r="XC41" s="22">
        <f>XC40-XC39</f>
        <v>9.6919997260423827</v>
      </c>
      <c r="XD41" s="22">
        <f>XD40-XD39</f>
        <v>7.948135027965364</v>
      </c>
      <c r="XE41" s="22">
        <f>XE40-XE39</f>
        <v>20.386682001789193</v>
      </c>
      <c r="XF41" s="22">
        <f>XF40-XF39</f>
        <v>18.95642077649639</v>
      </c>
      <c r="XG41" s="22"/>
      <c r="XH41" s="22">
        <f>XH40-XH39</f>
        <v>4.9452015045189199</v>
      </c>
      <c r="XI41" s="22">
        <f>XI40-XI39</f>
        <v>3.3826834724150388</v>
      </c>
      <c r="XJ41" s="22">
        <f>XJ40-XJ39</f>
        <v>16.217170341905444</v>
      </c>
      <c r="XK41" s="22">
        <f>XK40-XK39</f>
        <v>14.958646232130548</v>
      </c>
      <c r="XL41" s="22"/>
      <c r="XM41" s="22">
        <f>XM40-XM39</f>
        <v>2.4137808418239359</v>
      </c>
      <c r="XN41" s="22">
        <f>XN40-XN39</f>
        <v>4.2344631475344841E-2</v>
      </c>
      <c r="XO41" s="22">
        <f>XO40-XO39</f>
        <v>12.267556559648828</v>
      </c>
      <c r="XP41" s="22">
        <f>XP40-XP39</f>
        <v>10.905145514476668</v>
      </c>
      <c r="XQ41" s="22"/>
      <c r="XR41" s="22">
        <f>XR40-XR39</f>
        <v>2.2584808156198761</v>
      </c>
      <c r="XS41" s="22">
        <f>XS40-XS39</f>
        <v>3.9484572298903231E-2</v>
      </c>
      <c r="XT41" s="22">
        <f>XT40-XT39</f>
        <v>8.2393824922351762</v>
      </c>
      <c r="XU41" s="22">
        <f>XU40-XU39</f>
        <v>6.8209899014121795</v>
      </c>
      <c r="XV41" s="22"/>
      <c r="XW41" s="22">
        <f>XW40-XW39</f>
        <v>2.3432548665403061</v>
      </c>
      <c r="XX41" s="22">
        <f>XX40-XX39</f>
        <v>3.6858817473472527E-2</v>
      </c>
      <c r="XY41" s="22">
        <f>XY40-XY39</f>
        <v>3.090137525160173</v>
      </c>
      <c r="XZ41" s="22">
        <f>XZ40-XZ39</f>
        <v>1.6005740367802512</v>
      </c>
      <c r="YA41" s="22"/>
      <c r="YB41" s="22">
        <f>YB40-YB39</f>
        <v>1.797131302493284</v>
      </c>
      <c r="YC41" s="22">
        <f>YC40-YC39</f>
        <v>3.1077584794104496E-2</v>
      </c>
      <c r="YD41" s="22">
        <f>YD40-YD39</f>
        <v>1.8065431692796352</v>
      </c>
      <c r="YE41" s="22">
        <f>YE40-YE39</f>
        <v>3.0707742233559543E-2</v>
      </c>
      <c r="YF41" s="22"/>
      <c r="YG41" s="22">
        <f>YG40-YG39</f>
        <v>1.1800269665019698</v>
      </c>
      <c r="YH41" s="22">
        <f>YH40-YH39</f>
        <v>1.9746383210531349E-2</v>
      </c>
      <c r="YI41" s="22">
        <f>YI40-YI39</f>
        <v>1.2261855275399185</v>
      </c>
      <c r="YJ41" s="22">
        <f>YJ40-YJ39</f>
        <v>2.0323057024114632E-2</v>
      </c>
      <c r="YK41" s="22"/>
      <c r="YL41" s="22">
        <f>YL40-YL39</f>
        <v>0.55898315401871912</v>
      </c>
      <c r="YM41" s="22">
        <f>YM40-YM39</f>
        <v>9.0791824268023902E-3</v>
      </c>
      <c r="YN41" s="22">
        <f>YN40-YN39</f>
        <v>0.64191977004009715</v>
      </c>
      <c r="YO41" s="22">
        <f>YO40-YO39</f>
        <v>9.0923373199842672E-3</v>
      </c>
      <c r="YP41" s="22"/>
      <c r="YQ41" s="22">
        <f>YQ40-YQ39</f>
        <v>43.556803374934795</v>
      </c>
      <c r="YR41" s="22">
        <f>YR40-YR39</f>
        <v>43.390459667753937</v>
      </c>
      <c r="YS41" s="22">
        <f>YS40-YS39</f>
        <v>59.421735054860179</v>
      </c>
      <c r="YT41" s="22">
        <f>YT40-YT39</f>
        <v>60.089896830451451</v>
      </c>
      <c r="YU41" s="22"/>
      <c r="YV41" s="22">
        <f>YV40-YV39</f>
        <v>39.129247509220988</v>
      </c>
      <c r="YW41" s="22">
        <f>YW40-YW39</f>
        <v>38.785449925412252</v>
      </c>
      <c r="YX41" s="22">
        <f>YX40-YX39</f>
        <v>54.192056279051954</v>
      </c>
      <c r="YY41" s="22">
        <f>YY40-YY39</f>
        <v>54.642642845838793</v>
      </c>
      <c r="YZ41" s="22"/>
      <c r="ZA41" s="22">
        <f>ZA40-ZA39</f>
        <v>35.267642240745715</v>
      </c>
      <c r="ZB41" s="22">
        <f>ZB40-ZB39</f>
        <v>34.80182021142214</v>
      </c>
      <c r="ZC41" s="22">
        <f>ZC40-ZC39</f>
        <v>49.404437983744117</v>
      </c>
      <c r="ZD41" s="22">
        <f>ZD40-ZD39</f>
        <v>49.666280633121488</v>
      </c>
      <c r="ZE41" s="22"/>
      <c r="ZF41" s="22">
        <f>ZF40-ZF39</f>
        <v>31.200641670156358</v>
      </c>
      <c r="ZG41" s="22">
        <f>ZG40-ZG39</f>
        <v>30.596572316535287</v>
      </c>
      <c r="ZH41" s="22">
        <f>ZH40-ZH39</f>
        <v>44.17036241480497</v>
      </c>
      <c r="ZI41" s="22">
        <f>ZI40-ZI39</f>
        <v>44.227512093689256</v>
      </c>
      <c r="ZJ41" s="22"/>
      <c r="ZK41" s="22">
        <f>ZK40-ZK39</f>
        <v>27.035211227084467</v>
      </c>
      <c r="ZL41" s="22">
        <f>ZL40-ZL39</f>
        <v>26.758631793023049</v>
      </c>
      <c r="ZM41" s="22">
        <f>ZM40-ZM39</f>
        <v>39.44091202066992</v>
      </c>
      <c r="ZN41" s="22">
        <f>ZN40-ZN39</f>
        <v>38.575912231106919</v>
      </c>
      <c r="ZO41" s="22"/>
      <c r="ZP41" s="22">
        <f>ZP40-ZP39</f>
        <v>23.231860026555793</v>
      </c>
      <c r="ZQ41" s="22">
        <f>ZQ40-ZQ39</f>
        <v>22.388045466810311</v>
      </c>
      <c r="ZR41" s="22">
        <f>ZR40-ZR39</f>
        <v>33.875708394500293</v>
      </c>
      <c r="ZS41" s="22">
        <f>ZS40-ZS39</f>
        <v>33.560913860419376</v>
      </c>
      <c r="ZT41" s="22"/>
      <c r="ZU41" s="22">
        <f>ZU40-ZU39</f>
        <v>19.044449729206264</v>
      </c>
      <c r="ZV41" s="22">
        <f>ZV40-ZV39</f>
        <v>18.427489489330632</v>
      </c>
      <c r="ZW41" s="22">
        <f>ZW40-ZW39</f>
        <v>29.204646487855008</v>
      </c>
      <c r="ZX41" s="22">
        <f>ZX40-ZX39</f>
        <v>29.306408590431033</v>
      </c>
      <c r="ZY41" s="22"/>
      <c r="ZZ41" s="22">
        <f>ZZ40-ZZ39</f>
        <v>14.895210893133745</v>
      </c>
      <c r="AAA41" s="22">
        <f>AAA40-AAA39</f>
        <v>13.835094330333272</v>
      </c>
      <c r="AAB41" s="22">
        <f>AAB40-AAB39</f>
        <v>24.364867070503237</v>
      </c>
      <c r="AAC41" s="22">
        <f>AAC40-AAC39</f>
        <v>24.238567894525296</v>
      </c>
      <c r="AAD41" s="22"/>
      <c r="AAE41" s="22">
        <f>AAE40-AAE39</f>
        <v>10.473976315063354</v>
      </c>
      <c r="AAF41" s="22">
        <f>AAF40-AAF39</f>
        <v>9.629769788487458</v>
      </c>
      <c r="AAG41" s="22">
        <f>AAG40-AAG39</f>
        <v>19.871515430095293</v>
      </c>
      <c r="AAH41" s="22">
        <f>AAH40-AAH39</f>
        <v>19.16099597555715</v>
      </c>
      <c r="AAI41" s="22"/>
      <c r="AAJ41" s="22">
        <f>AAJ40-AAJ39</f>
        <v>1.4990287791399908</v>
      </c>
      <c r="AAK41" s="22">
        <f>AAK40-AAK39</f>
        <v>2.8037386305669543E-2</v>
      </c>
      <c r="AAL41" s="22">
        <f>AAL40-AAL39</f>
        <v>9.9358510967012172</v>
      </c>
      <c r="AAM41" s="22">
        <f>AAM40-AAM39</f>
        <v>9.0307747378363494</v>
      </c>
      <c r="AAN41" s="22"/>
      <c r="AAO41" s="22">
        <f>AAO40-AAO39</f>
        <v>0.9402161240784892</v>
      </c>
      <c r="AAP41" s="22">
        <f>AAP40-AAP39</f>
        <v>1.4450598271281478E-2</v>
      </c>
      <c r="AAQ41" s="22">
        <f>AAQ40-AAQ39</f>
        <v>0.92552433273564105</v>
      </c>
      <c r="AAR41" s="22">
        <f>AAR40-AAR39</f>
        <v>2.0716991168498566E-2</v>
      </c>
      <c r="AAS41" s="22"/>
      <c r="AAT41" s="22">
        <f>AAT40-AAT39</f>
        <v>0.37596335283048887</v>
      </c>
      <c r="AAU41" s="22">
        <f>AAU40-AAU39</f>
        <v>6.5304819068785491E-3</v>
      </c>
      <c r="AAV41" s="22">
        <f>AAV40-AAV39</f>
        <v>0.37704185876600604</v>
      </c>
      <c r="AAW41" s="22">
        <f>AAW40-AAW39</f>
        <v>6.2547822724638991E-3</v>
      </c>
      <c r="AAX41" s="22"/>
      <c r="AAY41" s="22">
        <f>AAY40-AAY39</f>
        <v>17.689190256185341</v>
      </c>
      <c r="AAZ41" s="22">
        <f>AAZ40-AAZ39</f>
        <v>15.513467662755311</v>
      </c>
      <c r="ABA41" s="22">
        <f>ABA40-ABA39</f>
        <v>14.467509371351088</v>
      </c>
      <c r="ABB41" s="22">
        <f>ABB40-ABB39</f>
        <v>12.06892966138896</v>
      </c>
      <c r="ABC41" s="22"/>
      <c r="ABD41" s="22">
        <f>ABD40-ABD39</f>
        <v>16.039364991164049</v>
      </c>
      <c r="ABE41" s="22">
        <f>ABE40-ABE39</f>
        <v>13.812127901689351</v>
      </c>
      <c r="ABF41" s="22">
        <f>ABF40-ABF39</f>
        <v>13.17779139995956</v>
      </c>
      <c r="ABG41" s="22">
        <f>ABG40-ABG39</f>
        <v>10.805301634959996</v>
      </c>
      <c r="ABH41" s="22"/>
      <c r="ABI41" s="22">
        <f>ABI40-ABI39</f>
        <v>14.703299992604023</v>
      </c>
      <c r="ABJ41" s="22">
        <f>ABJ40-ABJ39</f>
        <v>12.496630034945412</v>
      </c>
      <c r="ABK41" s="22">
        <f>ABK40-ABK39</f>
        <v>11.919987561283786</v>
      </c>
      <c r="ABL41" s="22">
        <f>ABL40-ABL39</f>
        <v>9.5833947240363919</v>
      </c>
      <c r="ABM41" s="22"/>
      <c r="ABN41" s="22">
        <f>ABN40-ABN39</f>
        <v>13.40568783112586</v>
      </c>
      <c r="ABO41" s="22">
        <f>ABO40-ABO39</f>
        <v>11.230048548563069</v>
      </c>
      <c r="ABP41" s="22">
        <f>ABP40-ABP39</f>
        <v>10.690036324009519</v>
      </c>
      <c r="ABQ41" s="22">
        <f>ABQ40-ABQ39</f>
        <v>8.3987149653796678</v>
      </c>
      <c r="ABR41" s="22"/>
      <c r="ABS41" s="22">
        <f>ABS40-ABS39</f>
        <v>12.143838055733658</v>
      </c>
      <c r="ABT41" s="22">
        <f>ABT40-ABT39</f>
        <v>10.00758977799765</v>
      </c>
      <c r="ABU41" s="22">
        <f>ABU40-ABU39</f>
        <v>9.7432744448905506</v>
      </c>
      <c r="ABV41" s="22">
        <f>ABV40-ABV39</f>
        <v>7.5207262237092447</v>
      </c>
      <c r="ABW41" s="22"/>
      <c r="ABX41" s="22">
        <f>ABX40-ABX39</f>
        <v>11.174701502750775</v>
      </c>
      <c r="ABY41" s="22">
        <f>ABY40-ABY39</f>
        <v>9.1040683308478627</v>
      </c>
      <c r="ABZ41" s="22">
        <f>ABZ40-ABZ39</f>
        <v>8.8119333926300705</v>
      </c>
      <c r="ACA41" s="22">
        <f>ACA40-ACA39</f>
        <v>6.6619447217837653</v>
      </c>
      <c r="ACB41" s="22"/>
      <c r="ACC41" s="22">
        <f>ACC40-ACC39</f>
        <v>9.9870290498215937</v>
      </c>
      <c r="ACD41" s="22">
        <f>ACD40-ACD39</f>
        <v>7.9489689497144624</v>
      </c>
      <c r="ACE41" s="22">
        <f>ACE40-ACE39</f>
        <v>7.8904026500691185</v>
      </c>
      <c r="ACF41" s="22">
        <f>ACF40-ACF39</f>
        <v>5.8205376560894688</v>
      </c>
      <c r="ACG41" s="22"/>
      <c r="ACH41" s="22">
        <f>ACH40-ACH39</f>
        <v>9.0303108505087941</v>
      </c>
      <c r="ACI41" s="22">
        <f>ACI40-ACI39</f>
        <v>7.0935246173942552</v>
      </c>
      <c r="ACJ41" s="22">
        <f>ACJ40-ACJ39</f>
        <v>6.9801168399991296</v>
      </c>
      <c r="ACK41" s="22">
        <f>ACK40-ACK39</f>
        <v>4.9949145582477028</v>
      </c>
      <c r="ACL41" s="22"/>
      <c r="ACM41" s="22">
        <f>ACM40-ACM39</f>
        <v>8.1098883083722058</v>
      </c>
      <c r="ACN41" s="22">
        <f>ACN40-ACN39</f>
        <v>6.2565199989424238</v>
      </c>
      <c r="ACO41" s="22">
        <f>ACO40-ACO39</f>
        <v>6.078961497633852</v>
      </c>
      <c r="ACP41" s="22">
        <f>ACP40-ACP39</f>
        <v>4.1831757344132008</v>
      </c>
      <c r="ACQ41" s="22"/>
      <c r="ACR41" s="22">
        <f>ACR40-ACR39</f>
        <v>6.3191587093990513</v>
      </c>
      <c r="ACS41" s="22">
        <f>ACS40-ACS39</f>
        <v>4.6299522496312058</v>
      </c>
      <c r="ACT41" s="22">
        <f>ACT40-ACT39</f>
        <v>4.3105493305897777</v>
      </c>
      <c r="ACU41" s="22">
        <f>ACU40-ACU39</f>
        <v>2.5959213873345184</v>
      </c>
      <c r="ACV41" s="22"/>
      <c r="ACW41" s="22">
        <f>ACW40-ACW39</f>
        <v>3.2747003765453631</v>
      </c>
      <c r="ACX41" s="22">
        <f>ACX40-ACX39</f>
        <v>2.0245465081295837</v>
      </c>
      <c r="ACY41" s="22">
        <f>ACY40-ACY39</f>
        <v>1.5249288700508894</v>
      </c>
      <c r="ACZ41" s="22">
        <f>ACZ40-ACZ39</f>
        <v>0.27290448007810769</v>
      </c>
      <c r="ADA41" s="22"/>
      <c r="ADB41" s="22">
        <f>ADB40-ADB39</f>
        <v>0.76553003466722203</v>
      </c>
      <c r="ADC41" s="22">
        <f>ADC40-ADC39</f>
        <v>1.3223605938804894E-2</v>
      </c>
      <c r="ADD41" s="22">
        <f>ADD40-ADD39</f>
        <v>0.72442027454295044</v>
      </c>
      <c r="ADE41" s="22">
        <f>ADE40-ADE39</f>
        <v>1.1322479448693912E-2</v>
      </c>
      <c r="ADF41" s="22"/>
      <c r="ADG41" s="22">
        <f>ADG40-ADG39</f>
        <v>12.745498446467121</v>
      </c>
      <c r="ADH41" s="22">
        <f>ADH40-ADH39</f>
        <v>10.594668536422656</v>
      </c>
      <c r="ADI41" s="22">
        <f>ADI40-ADI39</f>
        <v>11.418139537451273</v>
      </c>
      <c r="ADJ41" s="22">
        <f>ADJ40-ADJ39</f>
        <v>9.1588391436185841</v>
      </c>
      <c r="ADK41" s="22"/>
      <c r="ADL41" s="22">
        <f>ADL40-ADL39</f>
        <v>11.532384040393444</v>
      </c>
      <c r="ADM41" s="22">
        <f>ADM40-ADM39</f>
        <v>9.3708000220718386</v>
      </c>
      <c r="ADN41" s="22">
        <f>ADN40-ADN39</f>
        <v>10.183950350578714</v>
      </c>
      <c r="ADO41" s="22">
        <f>ADO40-ADO39</f>
        <v>7.9689917528668648</v>
      </c>
      <c r="ADP41" s="22"/>
      <c r="ADQ41" s="22">
        <f>ADQ40-ADQ39</f>
        <v>10.298898519078655</v>
      </c>
      <c r="ADR41" s="22">
        <f>ADR40-ADR39</f>
        <v>8.1843901183200742</v>
      </c>
      <c r="ADS41" s="22">
        <f>ADS40-ADS39</f>
        <v>9.2345390934860045</v>
      </c>
      <c r="ADT41" s="22">
        <f>ADT40-ADT39</f>
        <v>7.0870381013509824</v>
      </c>
      <c r="ADU41" s="22"/>
      <c r="ADV41" s="22">
        <f>ADV40-ADV39</f>
        <v>9.349083435819658</v>
      </c>
      <c r="ADW41" s="22">
        <f>ADW40-ADW39</f>
        <v>7.3046006963266796</v>
      </c>
      <c r="ADX41" s="22">
        <f>ADX40-ADX39</f>
        <v>8.0613141317129813</v>
      </c>
      <c r="ADY41" s="22">
        <f>ADY40-ADY39</f>
        <v>5.9514051453365564</v>
      </c>
      <c r="ADZ41" s="22"/>
      <c r="AEA41" s="22">
        <f>AEA40-AEA39</f>
        <v>8.4128949191409497</v>
      </c>
      <c r="AEB41" s="22">
        <f>AEB40-AEB39</f>
        <v>6.443258448362382</v>
      </c>
      <c r="AEC41" s="22">
        <f>AEC40-AEC39</f>
        <v>7.1153947951223575</v>
      </c>
      <c r="AED41" s="22">
        <f>AED40-AED39</f>
        <v>5.1074352225904622</v>
      </c>
      <c r="AEE41" s="22"/>
      <c r="AEF41" s="22">
        <f>AEF40-AEF39</f>
        <v>7.2533107749199974</v>
      </c>
      <c r="AEG41" s="22">
        <f>AEG40-AEG39</f>
        <v>5.3319219640912525</v>
      </c>
      <c r="AEH41" s="22">
        <f>AEH40-AEH39</f>
        <v>6.2189086378237723</v>
      </c>
      <c r="AEI41" s="22">
        <f>AEI40-AEI39</f>
        <v>4.2776535213825531</v>
      </c>
      <c r="AEJ41" s="22"/>
      <c r="AEK41" s="22">
        <f>AEK40-AEK39</f>
        <v>6.3381719553340243</v>
      </c>
      <c r="AEL41" s="22">
        <f>AEL40-AEL39</f>
        <v>4.5057700852859437</v>
      </c>
      <c r="AEM41" s="22">
        <f>AEM40-AEM39</f>
        <v>5.3104407207635225</v>
      </c>
      <c r="AEN41" s="22">
        <f>AEN40-AEN39</f>
        <v>3.4606310591726261</v>
      </c>
      <c r="AEO41" s="22"/>
      <c r="AEP41" s="22">
        <f>AEP40-AEP39</f>
        <v>5.6658967656449315</v>
      </c>
      <c r="AEQ41" s="22">
        <f>AEQ40-AEQ39</f>
        <v>3.9539562609360184</v>
      </c>
      <c r="AER41" s="22">
        <f>AER40-AER39</f>
        <v>4.6438794734152493</v>
      </c>
      <c r="AES41" s="22">
        <f>AES40-AES39</f>
        <v>2.9155861824861615</v>
      </c>
      <c r="AET41" s="22"/>
      <c r="AEU41" s="22">
        <f>AEU40-AEU39</f>
        <v>4.7661675922605209</v>
      </c>
      <c r="AEV41" s="22">
        <f>AEV40-AEV39</f>
        <v>3.1503685213016204</v>
      </c>
      <c r="AEW41" s="22">
        <f>AEW40-AEW39</f>
        <v>3.7612027821042049</v>
      </c>
      <c r="AEX41" s="22">
        <f>AEX40-AEX39</f>
        <v>2.1175043041090391</v>
      </c>
      <c r="AEY41" s="22"/>
      <c r="AEZ41" s="22">
        <f>AEZ40-AEZ39</f>
        <v>3.2308071652023069</v>
      </c>
      <c r="AFA41" s="22">
        <f>AFA40-AFA39</f>
        <v>1.8284643010325747</v>
      </c>
      <c r="AFB41" s="22">
        <f>AFB40-AFB39</f>
        <v>2.2254819105072858</v>
      </c>
      <c r="AFC41" s="22">
        <f>AFC40-AFC39</f>
        <v>0.80321961282253251</v>
      </c>
      <c r="AFD41" s="22"/>
      <c r="AFE41" s="22">
        <f>AFE40-AFE39</f>
        <v>0.94696830614432059</v>
      </c>
      <c r="AFF41" s="22">
        <f>AFF40-AFF39</f>
        <v>1.8084689178095914E-2</v>
      </c>
      <c r="AFG41" s="22">
        <f>AFG40-AFG39</f>
        <v>0.92532911046442479</v>
      </c>
      <c r="AFH41" s="22">
        <f>AFH40-AFH39</f>
        <v>1.666928331036388E-2</v>
      </c>
      <c r="AFI41" s="22"/>
      <c r="AFJ41" s="22">
        <f>AFJ40-AFJ39</f>
        <v>0.39747748957928764</v>
      </c>
      <c r="AFK41" s="22">
        <f>AFK40-AFK39</f>
        <v>6.1319964229937796E-3</v>
      </c>
      <c r="AFL41" s="22">
        <f>AFL40-AFL39</f>
        <v>0.3770049513768825</v>
      </c>
      <c r="AFM41" s="22">
        <f>AFM40-AFM39</f>
        <v>6.8797219520746467E-3</v>
      </c>
    </row>
    <row r="42" spans="1:845">
      <c r="A42" s="23" t="s">
        <v>122</v>
      </c>
      <c r="C42" s="23">
        <f>LN(C31/B31)</f>
        <v>-0.17272873990996696</v>
      </c>
      <c r="D42" s="23">
        <f>LN(D31/B31)</f>
        <v>-0.22909354410593838</v>
      </c>
      <c r="F42" s="23"/>
      <c r="G42" s="23">
        <f>LN(G31/F31)</f>
        <v>-0.17275101315840691</v>
      </c>
      <c r="H42" s="23">
        <f>LN(H31/F31)</f>
        <v>-0.22898398047263721</v>
      </c>
      <c r="I42" s="23">
        <f>LN(I31/F31)</f>
        <v>-0.14288331661710121</v>
      </c>
      <c r="J42" s="23">
        <f>LN(J31/F31)</f>
        <v>-0.18797675447774398</v>
      </c>
      <c r="K42" s="23"/>
      <c r="L42" s="23">
        <f>LN(L31/K31)</f>
        <v>-0.17484483947163623</v>
      </c>
      <c r="M42" s="23">
        <f>LN(M31/K31)</f>
        <v>-0.23176533539903463</v>
      </c>
      <c r="N42" s="23">
        <f>LN(N31/K31)</f>
        <v>-0.14520137640420616</v>
      </c>
      <c r="O42" s="23">
        <f>LN(O31/K31)</f>
        <v>-0.19255607621645546</v>
      </c>
      <c r="P42" s="23"/>
      <c r="Q42" s="23">
        <f>LN(Q31/P31)</f>
        <v>-0.17599620711049474</v>
      </c>
      <c r="R42" s="23">
        <f>LN(R31/P31)</f>
        <v>-0.23351641522341512</v>
      </c>
      <c r="S42" s="23">
        <f>LN(S31/P31)</f>
        <v>-0.14616599767315655</v>
      </c>
      <c r="T42" s="23">
        <f>LN(T31/P31)</f>
        <v>-0.19405527635233935</v>
      </c>
      <c r="U42" s="23"/>
      <c r="V42" s="23">
        <f>LN(V31/U31)</f>
        <v>-0.17511207757308328</v>
      </c>
      <c r="W42" s="23">
        <f>LN(W31/U31)</f>
        <v>-0.23253288036843919</v>
      </c>
      <c r="X42" s="23">
        <f>LN(X31/U31)</f>
        <v>-0.14659748959909005</v>
      </c>
      <c r="Y42" s="23">
        <f>LN(Y31/U31)</f>
        <v>-0.19503923506633383</v>
      </c>
      <c r="Z42" s="23"/>
      <c r="AA42" s="23">
        <f>LN(AA31/Z31)</f>
        <v>-0.17452913751215296</v>
      </c>
      <c r="AB42" s="23">
        <f>LN(AB31/Z31)</f>
        <v>-0.23192600394410856</v>
      </c>
      <c r="AC42" s="23">
        <f>LN(AC31/Z31)</f>
        <v>-0.14629942780250563</v>
      </c>
      <c r="AD42" s="23">
        <f>LN(AD31/Z31)</f>
        <v>-0.19485816853422136</v>
      </c>
      <c r="AE42" s="23"/>
      <c r="AF42" s="23">
        <f>LN(AF31/AE31)</f>
        <v>-0.17220710330397607</v>
      </c>
      <c r="AG42" s="23">
        <f>LN(AG31/AE31)</f>
        <v>-0.22895334135835452</v>
      </c>
      <c r="AH42" s="23">
        <f>LN(AH31/AE31)</f>
        <v>-0.14511710302931463</v>
      </c>
      <c r="AI42" s="23">
        <f>LN(AI31/AE31)</f>
        <v>-0.19416260567071542</v>
      </c>
      <c r="AJ42" s="23"/>
      <c r="AK42" s="23">
        <f>LN(AK31/AJ31)</f>
        <v>-0.16474429638086308</v>
      </c>
      <c r="AL42" s="23">
        <f>LN(AL31/AJ31)</f>
        <v>-0.22047438118229387</v>
      </c>
      <c r="AM42" s="23">
        <f>LN(AM31/AJ31)</f>
        <v>-0.14335411542388926</v>
      </c>
      <c r="AN42" s="23">
        <f>LN(AN31/AJ31)</f>
        <v>-0.19130319143290134</v>
      </c>
      <c r="AO42" s="23"/>
      <c r="AP42" s="23">
        <f>LN(AP31/AO31)</f>
        <v>-0.15339163361976782</v>
      </c>
      <c r="AQ42" s="23">
        <f>LN(AQ31/AO31)</f>
        <v>-0.20524863520711967</v>
      </c>
      <c r="AR42" s="23">
        <f>LN(AR31/AO31)</f>
        <v>-0.14072940818917243</v>
      </c>
      <c r="AS42" s="23">
        <f>LN(AS31/AO31)</f>
        <v>-0.187081737206442</v>
      </c>
      <c r="AT42" s="23"/>
      <c r="AU42" s="23">
        <f>LN(AU31/AT31)</f>
        <v>-0.14212251744045235</v>
      </c>
      <c r="AV42" s="23">
        <f>LN(AV31/AT31)</f>
        <v>-0.19068891090254053</v>
      </c>
      <c r="AW42" s="23">
        <f>LN(AW31/AT31)</f>
        <v>-0.13734525487820923</v>
      </c>
      <c r="AX42" s="23">
        <f>LN(AX31/AT31)</f>
        <v>-0.18271983720033216</v>
      </c>
      <c r="AY42" s="23"/>
      <c r="AZ42" s="23">
        <f>LN(AZ31/AY31)</f>
        <v>-0.11980240102301538</v>
      </c>
      <c r="BA42" s="23">
        <f>LN(BA31/AY31)</f>
        <v>-0.16074424780781743</v>
      </c>
      <c r="BB42" s="23">
        <f>LN(BB31/AY31)</f>
        <v>-0.11579541980430631</v>
      </c>
      <c r="BC42" s="23">
        <f>LN(BC31/AY31)</f>
        <v>-0.15540506905030735</v>
      </c>
      <c r="BD42" s="23"/>
      <c r="BE42" s="23">
        <f>LN(BE31/BD31)</f>
        <v>-7.5888653065153217E-2</v>
      </c>
      <c r="BF42" s="23">
        <f>LN(BF31/BD31)</f>
        <v>-0.10182567488576809</v>
      </c>
      <c r="BG42" s="23">
        <f>LN(BG31/BD31)</f>
        <v>-7.2111087323721859E-2</v>
      </c>
      <c r="BH42" s="23">
        <f>LN(BH31/BD31)</f>
        <v>-9.6781064677025713E-2</v>
      </c>
      <c r="BI42" s="23"/>
      <c r="BJ42" s="23">
        <f>LN(BJ31/BI31)</f>
        <v>-3.2643195671064648E-2</v>
      </c>
      <c r="BK42" s="23">
        <f>LN(BK31/BI31)</f>
        <v>-4.3788918784663469E-2</v>
      </c>
      <c r="BL42" s="23">
        <f>LN(BL31/BI31)</f>
        <v>-2.8997518604588251E-2</v>
      </c>
      <c r="BM42" s="23">
        <f>LN(BM31/BI31)</f>
        <v>-3.8942907493543351E-2</v>
      </c>
      <c r="BN42" s="23"/>
      <c r="BO42" s="23">
        <f>LN(BO31/BN31)</f>
        <v>-0.12128057456573078</v>
      </c>
      <c r="BP42" s="23">
        <f>LN(BP31/BN31)</f>
        <v>-0.16133234085623005</v>
      </c>
      <c r="BQ42" s="23">
        <f>LN(BQ31/BN31)</f>
        <v>-9.6677204002530007E-2</v>
      </c>
      <c r="BR42" s="23">
        <f>LN(BR31/BN31)</f>
        <v>-0.12676052923477552</v>
      </c>
      <c r="BS42" s="23"/>
      <c r="BT42" s="23">
        <f>LN(BT31/BS31)</f>
        <v>-0.12511035398718937</v>
      </c>
      <c r="BU42" s="23">
        <f>LN(BU31/BS31)</f>
        <v>-0.16540135237039041</v>
      </c>
      <c r="BV42" s="23">
        <f>LN(BV31/BS31)</f>
        <v>-0.10008602774245563</v>
      </c>
      <c r="BW42" s="23">
        <f>LN(BW31/BS31)</f>
        <v>-0.13155170938109415</v>
      </c>
      <c r="BX42" s="23"/>
      <c r="BY42" s="23">
        <f>LN(BY31/BX31)</f>
        <v>-0.12684114809877386</v>
      </c>
      <c r="BZ42" s="23">
        <f>LN(BZ31/BX31)</f>
        <v>-0.16794176982959455</v>
      </c>
      <c r="CA42" s="23">
        <f>LN(CA31/BX31)</f>
        <v>-0.10255132334247334</v>
      </c>
      <c r="CB42" s="23">
        <f>LN(CB31/BX31)</f>
        <v>-0.1350658045113699</v>
      </c>
      <c r="CC42" s="23"/>
      <c r="CD42" s="23">
        <f>LN(CD31/CC31)</f>
        <v>-0.12827615635902181</v>
      </c>
      <c r="CE42" s="23">
        <f>LN(CE31/CC31)</f>
        <v>-0.16976594583178697</v>
      </c>
      <c r="CF42" s="23">
        <f>LN(CF31/CC31)</f>
        <v>-0.10503485051652792</v>
      </c>
      <c r="CG42" s="23">
        <f>LN(CG31/CC31)</f>
        <v>-0.13864224838953168</v>
      </c>
      <c r="CH42" s="23"/>
      <c r="CI42" s="23">
        <f>LN(CI31/CH31)</f>
        <v>-0.1284578244893918</v>
      </c>
      <c r="CJ42" s="23">
        <f>LN(CJ31/CH31)</f>
        <v>-0.17050182685374374</v>
      </c>
      <c r="CK42" s="23">
        <f>LN(CK31/CH31)</f>
        <v>-0.10567601645746705</v>
      </c>
      <c r="CL42" s="23">
        <f>LN(CL31/CH31)</f>
        <v>-0.14064987075017274</v>
      </c>
      <c r="CM42" s="23"/>
      <c r="CN42" s="23">
        <f>LN(CN31/CM31)</f>
        <v>-0.12805320881680751</v>
      </c>
      <c r="CO42" s="23">
        <f>LN(CO31/CM31)</f>
        <v>-0.17014785063064825</v>
      </c>
      <c r="CP42" s="23">
        <f>LN(CP31/CM31)</f>
        <v>-0.10673201540780487</v>
      </c>
      <c r="CQ42" s="23">
        <f>LN(CQ31/CM31)</f>
        <v>-0.14221889476396576</v>
      </c>
      <c r="CR42" s="23"/>
      <c r="CS42" s="23">
        <f>LN(CS31/CR31)</f>
        <v>-0.12675318209606218</v>
      </c>
      <c r="CT42" s="23">
        <f>LN(CT31/CR31)</f>
        <v>-0.16943970441630374</v>
      </c>
      <c r="CU42" s="23">
        <f>LN(CU31/CR31)</f>
        <v>-0.10712299407641467</v>
      </c>
      <c r="CV42" s="23">
        <f>LN(CV31/CR31)</f>
        <v>-0.14215048687185228</v>
      </c>
      <c r="CW42" s="23"/>
      <c r="CX42" s="23">
        <f>LN(CX31/CW31)</f>
        <v>-0.12508400571567552</v>
      </c>
      <c r="CY42" s="23">
        <f>LN(CY31/CW31)</f>
        <v>-0.16708106209515916</v>
      </c>
      <c r="CZ42" s="23">
        <f>LN(CZ31/CW31)</f>
        <v>-0.1057148039250322</v>
      </c>
      <c r="DA42" s="23">
        <f>LN(DA31/CW31)</f>
        <v>-0.14102308060021565</v>
      </c>
      <c r="DB42" s="23"/>
      <c r="DC42" s="23">
        <f>LN(DC31/DB31)</f>
        <v>-0.12194623547085438</v>
      </c>
      <c r="DD42" s="23">
        <f>LN(DD31/DB31)</f>
        <v>-0.16270915698387878</v>
      </c>
      <c r="DE42" s="23">
        <f>LN(DE31/DB31)</f>
        <v>-0.10386209701006251</v>
      </c>
      <c r="DF42" s="23">
        <f>LN(DF31/DB31)</f>
        <v>-0.13878997398228429</v>
      </c>
      <c r="DG42" s="23"/>
      <c r="DH42" s="23">
        <f>LN(DH31/DG31)</f>
        <v>-0.11230952403150828</v>
      </c>
      <c r="DI42" s="23">
        <f>LN(DI31/DG31)</f>
        <v>-0.15045125568510367</v>
      </c>
      <c r="DJ42" s="23">
        <f>LN(DJ31/DG31)</f>
        <v>-9.8622347801386165E-2</v>
      </c>
      <c r="DK42" s="23">
        <f>LN(DK31/DG31)</f>
        <v>-0.13199563873881523</v>
      </c>
      <c r="DL42" s="23"/>
      <c r="DM42" s="23">
        <f>LN(DM31/DL31)</f>
        <v>-6.8751180067591761E-2</v>
      </c>
      <c r="DN42" s="23">
        <f>LN(DN31/DL31)</f>
        <v>-9.1999912667846212E-2</v>
      </c>
      <c r="DO42" s="23">
        <f>LN(DO31/DL31)</f>
        <v>-6.4338879522660458E-2</v>
      </c>
      <c r="DP42" s="23">
        <f>LN(DP31/DL31)</f>
        <v>-8.6371117615152496E-2</v>
      </c>
      <c r="DQ42" s="23"/>
      <c r="DR42" s="23">
        <f>LN(DR31/DQ31)</f>
        <v>-2.5759741535619003E-2</v>
      </c>
      <c r="DS42" s="23">
        <f>LN(DS31/DQ31)</f>
        <v>-3.4493322885206693E-2</v>
      </c>
      <c r="DT42" s="23">
        <f>LN(DT31/DQ31)</f>
        <v>-2.1367203475348203E-2</v>
      </c>
      <c r="DU42" s="23">
        <f>LN(DU31/DQ31)</f>
        <v>-2.8764398082874086E-2</v>
      </c>
      <c r="DV42" s="23"/>
      <c r="DW42" s="23">
        <f>LN(DW31/DV31)</f>
        <v>-0.18972108984091696</v>
      </c>
      <c r="DX42" s="23">
        <f>LN(DX31/DV31)</f>
        <v>-0.25324479299851349</v>
      </c>
      <c r="DY42" s="23">
        <f>LN(DY31/DV31)</f>
        <v>-0.19070936623378545</v>
      </c>
      <c r="DZ42" s="23">
        <f>LN(DZ31/DV31)</f>
        <v>-0.25468763789947391</v>
      </c>
      <c r="EA42" s="23"/>
      <c r="EB42" s="23">
        <f>LN(EB31/EA31)</f>
        <v>-0.18671805328614241</v>
      </c>
      <c r="EC42" s="23">
        <f>LN(EC31/EA31)</f>
        <v>-0.24776531360277837</v>
      </c>
      <c r="ED42" s="23">
        <f>LN(ED31/EA31)</f>
        <v>-0.18560125926760898</v>
      </c>
      <c r="EE42" s="23">
        <f>LN(EE31/EA31)</f>
        <v>-0.2478857799171986</v>
      </c>
      <c r="EF42" s="23"/>
      <c r="EG42" s="23">
        <f>LN(EG31/EF31)</f>
        <v>-0.1818772376575305</v>
      </c>
      <c r="EH42" s="23">
        <f>LN(EH31/EF31)</f>
        <v>-0.24282024163019489</v>
      </c>
      <c r="EI42" s="23">
        <f>LN(EI31/EF31)</f>
        <v>-0.17897412859741255</v>
      </c>
      <c r="EJ42" s="23">
        <f>LN(EJ31/EF31)</f>
        <v>-0.23899779696582238</v>
      </c>
      <c r="EK42" s="23"/>
      <c r="EL42" s="23">
        <f>LN(EL31/EK31)</f>
        <v>-0.17559508985565367</v>
      </c>
      <c r="EM42" s="23">
        <f>LN(EM31/EK31)</f>
        <v>-0.23446398046187905</v>
      </c>
      <c r="EN42" s="23">
        <f>LN(EN31/EK31)</f>
        <v>-0.1729642256769148</v>
      </c>
      <c r="EO42" s="23">
        <f>LN(EO31/EK31)</f>
        <v>-0.23105388646178554</v>
      </c>
      <c r="EP42" s="23"/>
      <c r="EQ42" s="23">
        <f>LN(EQ31/EP31)</f>
        <v>-0.16979503976375676</v>
      </c>
      <c r="ER42" s="23">
        <f>LN(ER31/EP31)</f>
        <v>-0.22674455731322318</v>
      </c>
      <c r="ES42" s="23">
        <f>LN(ES31/EP31)</f>
        <v>-0.16563498100744703</v>
      </c>
      <c r="ET42" s="23">
        <f>LN(ET31/EP31)</f>
        <v>-0.22127755936095753</v>
      </c>
      <c r="EU42" s="23"/>
      <c r="EV42" s="23">
        <f>LN(EV31/EU31)</f>
        <v>-0.16270011325965619</v>
      </c>
      <c r="EW42" s="23">
        <f>LN(EW31/EU31)</f>
        <v>-0.21837739936615533</v>
      </c>
      <c r="EX42" s="23">
        <f>LN(EX31/EU31)</f>
        <v>-0.15799153265684363</v>
      </c>
      <c r="EY42" s="23">
        <f>LN(EY31/EU31)</f>
        <v>-0.21107765750249496</v>
      </c>
      <c r="EZ42" s="23"/>
      <c r="FA42" s="23">
        <f>LN(FA31/EZ31)</f>
        <v>-0.1559900616196073</v>
      </c>
      <c r="FB42" s="23">
        <f>LN(FB31/EZ31)</f>
        <v>-0.20835316966049425</v>
      </c>
      <c r="FC42" s="23">
        <f>LN(FC31/EZ31)</f>
        <v>-0.15006936268484294</v>
      </c>
      <c r="FD42" s="23">
        <f>LN(FD31/EZ31)</f>
        <v>-0.20139929892456593</v>
      </c>
      <c r="FE42" s="23"/>
      <c r="FF42" s="23">
        <f>LN(FF31/FE31)</f>
        <v>-0.14822985347740891</v>
      </c>
      <c r="FG42" s="23">
        <f>LN(FG31/FE31)</f>
        <v>-0.19798659997939602</v>
      </c>
      <c r="FH42" s="23">
        <f>LN(FH31/FE31)</f>
        <v>-0.14180982984682017</v>
      </c>
      <c r="FI42" s="23">
        <f>LN(FI31/FE31)</f>
        <v>-0.1895088890796941</v>
      </c>
      <c r="FJ42" s="23"/>
      <c r="FK42" s="23">
        <f>LN(FK31/FJ31)</f>
        <v>-0.14013894584448888</v>
      </c>
      <c r="FL42" s="23">
        <f>LN(FL31/FJ31)</f>
        <v>-0.18719328464893467</v>
      </c>
      <c r="FM42" s="23">
        <f>LN(FM31/FJ31)</f>
        <v>-0.13329773293166833</v>
      </c>
      <c r="FN42" s="23">
        <f>LN(FN31/FJ31)</f>
        <v>-0.17815383256661688</v>
      </c>
      <c r="FO42" s="23"/>
      <c r="FP42" s="23">
        <f>LN(FP31/FO31)</f>
        <v>-0.12259407918325928</v>
      </c>
      <c r="FQ42" s="23">
        <f>LN(FQ31/FO31)</f>
        <v>-0.16447805642305946</v>
      </c>
      <c r="FR42" s="23">
        <f>LN(FR31/FO31)</f>
        <v>-0.11501492191386421</v>
      </c>
      <c r="FS42" s="23">
        <f>LN(FS31/FO31)</f>
        <v>-0.15373358155869304</v>
      </c>
      <c r="FT42" s="23"/>
      <c r="FU42" s="23">
        <f>LN(FU31/FT31)</f>
        <v>-8.5005613856498061E-2</v>
      </c>
      <c r="FV42" s="23">
        <f>LN(FV31/FT31)</f>
        <v>-0.11361746985924973</v>
      </c>
      <c r="FW42" s="23">
        <f>LN(FW31/FT31)</f>
        <v>-7.5459940152259722E-2</v>
      </c>
      <c r="FX42" s="23">
        <f>LN(FX31/FT31)</f>
        <v>-0.10128769900456809</v>
      </c>
      <c r="FY42" s="23"/>
      <c r="FZ42" s="23">
        <f>LN(FZ31/FY31)</f>
        <v>-4.406780442307582E-2</v>
      </c>
      <c r="GA42" s="23">
        <f>LN(GA31/FY31)</f>
        <v>-5.9090301854581889E-2</v>
      </c>
      <c r="GB42" s="23">
        <f>LN(GB31/FY31)</f>
        <v>-3.2893775834111308E-2</v>
      </c>
      <c r="GC42" s="23">
        <f>LN(GC31/FY31)</f>
        <v>-4.4176592244708775E-2</v>
      </c>
      <c r="GD42" s="23"/>
      <c r="GE42" s="23">
        <f>LN(GE31/GD31)</f>
        <v>-0.19010690436648017</v>
      </c>
      <c r="GF42" s="23">
        <f>LN(GF31/GD31)</f>
        <v>-0.25392974581407723</v>
      </c>
      <c r="GG42" s="23">
        <f>LN(GG31/GD31)</f>
        <v>-0.18923323288574995</v>
      </c>
      <c r="GH42" s="23">
        <f>LN(GH31/GD31)</f>
        <v>-0.25280380147814741</v>
      </c>
      <c r="GI42" s="23"/>
      <c r="GJ42" s="23">
        <f>LN(GJ31/GI31)</f>
        <v>-0.18460235066850533</v>
      </c>
      <c r="GK42" s="23">
        <f>LN(GK31/GI31)</f>
        <v>-0.24659490345421209</v>
      </c>
      <c r="GL42" s="23">
        <f>LN(GL31/GI31)</f>
        <v>-0.18239408711827615</v>
      </c>
      <c r="GM42" s="23">
        <f>LN(GM31/GI31)</f>
        <v>-0.24368211658428515</v>
      </c>
      <c r="GN42" s="23"/>
      <c r="GO42" s="23">
        <f>LN(GO31/GN31)</f>
        <v>-0.17768334329934046</v>
      </c>
      <c r="GP42" s="23">
        <f>LN(GP31/GN31)</f>
        <v>-0.23736163825615034</v>
      </c>
      <c r="GQ42" s="23">
        <f>LN(GQ31/GN31)</f>
        <v>-0.17612207394795756</v>
      </c>
      <c r="GR42" s="23">
        <f>LN(GR31/GN31)</f>
        <v>-0.23532644997371005</v>
      </c>
      <c r="GS42" s="23"/>
      <c r="GT42" s="23">
        <f>LN(GT31/GS31)</f>
        <v>-0.17043011941975109</v>
      </c>
      <c r="GU42" s="23">
        <f>LN(GU31/GS31)</f>
        <v>-0.22769436227549952</v>
      </c>
      <c r="GV42" s="23">
        <f>LN(GV31/GS31)</f>
        <v>-0.16857127416786644</v>
      </c>
      <c r="GW42" s="23">
        <f>LN(GW31/GS31)</f>
        <v>-0.22524362539899676</v>
      </c>
      <c r="GX42" s="23"/>
      <c r="GY42" s="23">
        <f>LN(GY31/GX31)</f>
        <v>-0.16286532364809023</v>
      </c>
      <c r="GZ42" s="23">
        <f>LN(GZ31/GX31)</f>
        <v>-0.21866081837570095</v>
      </c>
      <c r="HA42" s="23">
        <f>LN(HA31/GX31)</f>
        <v>-0.16071451046612606</v>
      </c>
      <c r="HB42" s="23">
        <f>LN(HB31/GX31)</f>
        <v>-0.21476484695770798</v>
      </c>
      <c r="HC42" s="23"/>
      <c r="HD42" s="23">
        <f>LN(HD31/HC31)</f>
        <v>-0.1549967871564763</v>
      </c>
      <c r="HE42" s="23">
        <f>LN(HE31/HC31)</f>
        <v>-0.20807801895708489</v>
      </c>
      <c r="HF42" s="23">
        <f>LN(HF31/HC31)</f>
        <v>-0.15185135482972772</v>
      </c>
      <c r="HG42" s="23">
        <f>LN(HG31/HC31)</f>
        <v>-0.20389366020680263</v>
      </c>
      <c r="HH42" s="23"/>
      <c r="HI42" s="23">
        <f>LN(HI31/HH31)</f>
        <v>-0.14683895107998202</v>
      </c>
      <c r="HJ42" s="23">
        <f>LN(HJ31/HH31)</f>
        <v>-0.19710942756954872</v>
      </c>
      <c r="HK42" s="23">
        <f>LN(HK31/HH31)</f>
        <v>-0.14347704576346346</v>
      </c>
      <c r="HL42" s="23">
        <f>LN(HL31/HH31)</f>
        <v>-0.19264311686574484</v>
      </c>
      <c r="HM42" s="23"/>
      <c r="HN42" s="23">
        <f>LN(HN31/HM31)</f>
        <v>-0.13839803597199304</v>
      </c>
      <c r="HO42" s="23">
        <f>LN(HO31/HM31)</f>
        <v>-0.18493872483318075</v>
      </c>
      <c r="HP42" s="23">
        <f>LN(HP31/HM31)</f>
        <v>-0.13482992748402212</v>
      </c>
      <c r="HQ42" s="23">
        <f>LN(HQ31/HM31)</f>
        <v>-0.18021893393037131</v>
      </c>
      <c r="HR42" s="23"/>
      <c r="HS42" s="23">
        <f>LN(HS31/HR31)</f>
        <v>-0.12912160005964848</v>
      </c>
      <c r="HT42" s="23">
        <f>LN(HT31/HR31)</f>
        <v>-0.1733078501971983</v>
      </c>
      <c r="HU42" s="23">
        <f>LN(HU31/HR31)</f>
        <v>-0.12536539815636397</v>
      </c>
      <c r="HV42" s="23">
        <f>LN(HV31/HR31)</f>
        <v>-0.16831759673311894</v>
      </c>
      <c r="HW42" s="23"/>
      <c r="HX42" s="23">
        <f>LN(HX31/HW31)</f>
        <v>-0.11054654039353429</v>
      </c>
      <c r="HY42" s="23">
        <f>LN(HY31/HW31)</f>
        <v>-0.14837618163297692</v>
      </c>
      <c r="HZ42" s="23">
        <f>LN(HZ31/HW31)</f>
        <v>-0.10642720973259723</v>
      </c>
      <c r="IA42" s="23">
        <f>LN(IA31/HW31)</f>
        <v>-0.14287827164588032</v>
      </c>
      <c r="IB42" s="23"/>
      <c r="IC42" s="23">
        <f>LN(IC31/IB31)</f>
        <v>-7.0200291217992816E-2</v>
      </c>
      <c r="ID42" s="23">
        <f>LN(ID31/IB31)</f>
        <v>-9.422465140583601E-2</v>
      </c>
      <c r="IE42" s="23">
        <f>LN(IE31/IB31)</f>
        <v>-6.4338855602691189E-2</v>
      </c>
      <c r="IF42" s="23">
        <f>LN(IF31/IB31)</f>
        <v>-8.6371101074301154E-2</v>
      </c>
      <c r="IG42" s="23"/>
      <c r="IH42" s="23">
        <f>LN(IH31/IG31)</f>
        <v>-2.7170888498920832E-2</v>
      </c>
      <c r="II42" s="23">
        <f>LN(II31/IG31)</f>
        <v>-3.6448557227656615E-2</v>
      </c>
      <c r="IJ42" s="23">
        <f>LN(IJ31/IG31)</f>
        <v>-2.1402112751050004E-2</v>
      </c>
      <c r="IK42" s="23">
        <f>LN(IK31/IG31)</f>
        <v>-2.8751454593351797E-2</v>
      </c>
      <c r="IL42" s="23"/>
      <c r="IM42" s="23">
        <f>LN(IM31/IL31)</f>
        <v>-0.16588396937568423</v>
      </c>
      <c r="IN42" s="23">
        <f>LN(IN31/IL31)</f>
        <v>-0.21999014596742958</v>
      </c>
      <c r="IO42" s="23">
        <f>LN(IO31/IL31)</f>
        <v>-0.14188017331199121</v>
      </c>
      <c r="IP42" s="23">
        <f>LN(IP31/IL31)</f>
        <v>-0.18761799529030523</v>
      </c>
      <c r="IQ42" s="23"/>
      <c r="IR42" s="23">
        <f>LN(IR31/IQ31)</f>
        <v>-0.16743094733897337</v>
      </c>
      <c r="IS42" s="23">
        <f>LN(IS31/IQ31)</f>
        <v>-0.22168516739384675</v>
      </c>
      <c r="IT42" s="23">
        <f>LN(IT31/IQ31)</f>
        <v>-0.14319958530950289</v>
      </c>
      <c r="IU42" s="23">
        <f>LN(IU31/IQ31)</f>
        <v>-0.18960720265867093</v>
      </c>
      <c r="IV42" s="23"/>
      <c r="IW42" s="23">
        <f>LN(IW31/IV31)</f>
        <v>-0.16776208913919513</v>
      </c>
      <c r="IX42" s="23">
        <f>LN(IX31/IV31)</f>
        <v>-0.22269997443621825</v>
      </c>
      <c r="IY42" s="23">
        <f>LN(IY31/IV31)</f>
        <v>-0.14301653025222569</v>
      </c>
      <c r="IZ42" s="23">
        <f>LN(IZ31/IV31)</f>
        <v>-0.18942779946616403</v>
      </c>
      <c r="JA42" s="23"/>
      <c r="JB42" s="23">
        <f>LN(JB31/JA31)</f>
        <v>-0.16603351196843788</v>
      </c>
      <c r="JC42" s="23">
        <f>LN(JC31/JA31)</f>
        <v>-0.22270232768800755</v>
      </c>
      <c r="JD42" s="23">
        <f>LN(JD31/JA31)</f>
        <v>-0.14199810309695216</v>
      </c>
      <c r="JE42" s="23">
        <f>LN(JE31/JA31)</f>
        <v>-0.19005106344767619</v>
      </c>
      <c r="JF42" s="23"/>
      <c r="JG42" s="23">
        <f>LN(JG31/JF31)</f>
        <v>-0.1576270462272561</v>
      </c>
      <c r="JH42" s="23">
        <f>LN(JH31/JF31)</f>
        <v>-0.21124796345134789</v>
      </c>
      <c r="JI42" s="23">
        <f>LN(JI31/JF31)</f>
        <v>-0.14064239562998634</v>
      </c>
      <c r="JJ42" s="23">
        <f>LN(JJ31/JF31)</f>
        <v>-0.18825249222468524</v>
      </c>
      <c r="JK42" s="23"/>
      <c r="JL42" s="23">
        <f>LN(JL31/JK31)</f>
        <v>-0.14908669660161331</v>
      </c>
      <c r="JM42" s="23">
        <f>LN(JM31/JK31)</f>
        <v>-0.19965006390207357</v>
      </c>
      <c r="JN42" s="23">
        <f>LN(JN31/JK31)</f>
        <v>-0.13875443317780101</v>
      </c>
      <c r="JO42" s="23">
        <f>LN(JO31/JK31)</f>
        <v>-0.18547207421894185</v>
      </c>
      <c r="JP42" s="23"/>
      <c r="JQ42" s="23">
        <f>LN(JQ31/JP31)</f>
        <v>-0.14061636210377634</v>
      </c>
      <c r="JR42" s="23">
        <f>LN(JR31/JP31)</f>
        <v>-0.18790638319678568</v>
      </c>
      <c r="JS42" s="23">
        <f>LN(JS31/JP31)</f>
        <v>-0.13413637815326571</v>
      </c>
      <c r="JT42" s="23">
        <f>LN(JT31/JP31)</f>
        <v>-0.17995326911856399</v>
      </c>
      <c r="JU42" s="23"/>
      <c r="JV42" s="23">
        <f>LN(JV31/JU31)</f>
        <v>-0.13166607911830808</v>
      </c>
      <c r="JW42" s="23">
        <f>LN(JW31/JU31)</f>
        <v>-0.17663195622628136</v>
      </c>
      <c r="JX42" s="23">
        <f>LN(JX31/JU31)</f>
        <v>-0.12546960964751452</v>
      </c>
      <c r="JY42" s="23">
        <f>LN(JY31/JU31)</f>
        <v>-0.16832609112831068</v>
      </c>
      <c r="JZ42" s="23"/>
      <c r="KA42" s="23">
        <f>LN(KA31/JZ31)</f>
        <v>-0.1232708047175641</v>
      </c>
      <c r="KB42" s="23">
        <f>LN(KB31/JZ31)</f>
        <v>-0.16537108324643371</v>
      </c>
      <c r="KC42" s="23">
        <f>LN(KC31/JZ31)</f>
        <v>-0.11682493225963062</v>
      </c>
      <c r="KD42" s="23">
        <f>LN(KD31/JZ31)</f>
        <v>-0.15673610533904281</v>
      </c>
      <c r="KE42" s="23"/>
      <c r="KF42" s="23">
        <f>LN(KF31/KE31)</f>
        <v>-0.10652356159042048</v>
      </c>
      <c r="KG42" s="23">
        <f>LN(KG31/KE31)</f>
        <v>-0.1429082289317673</v>
      </c>
      <c r="KH42" s="23">
        <f>LN(KH31/KE31)</f>
        <v>-9.9223320504362403E-2</v>
      </c>
      <c r="KI42" s="23">
        <f>LN(KI31/KE31)</f>
        <v>-0.13313370736349839</v>
      </c>
      <c r="KJ42" s="23"/>
      <c r="KK42" s="23">
        <f>LN(KK31/KJ31)</f>
        <v>-7.2297791615670459E-2</v>
      </c>
      <c r="KL42" s="23">
        <f>LN(KL31/KJ31)</f>
        <v>-9.6992498740666525E-2</v>
      </c>
      <c r="KM42" s="23">
        <f>LN(KM31/KJ31)</f>
        <v>-6.427443565211699E-2</v>
      </c>
      <c r="KN42" s="23">
        <f>LN(KN31/KJ31)</f>
        <v>-8.6265102637938726E-2</v>
      </c>
      <c r="KO42" s="23"/>
      <c r="KP42" s="23">
        <f>LN(KP31/KO31)</f>
        <v>-3.8671342788612707E-2</v>
      </c>
      <c r="KQ42" s="23">
        <f>LN(KQ31/KO31)</f>
        <v>-5.187871480715725E-2</v>
      </c>
      <c r="KR42" s="23">
        <f>LN(KR31/KO31)</f>
        <v>-2.9502575151495371E-2</v>
      </c>
      <c r="KS42" s="23">
        <f>LN(KS31/KO31)</f>
        <v>-3.9611250400256086E-2</v>
      </c>
      <c r="KT42" s="23"/>
      <c r="KU42" s="23">
        <f>LN(KU31/KT31)</f>
        <v>-0.12497725090102792</v>
      </c>
      <c r="KV42" s="23">
        <f>LN(KV31/KT31)</f>
        <v>-0.16685692463282661</v>
      </c>
      <c r="KW42" s="23">
        <f>LN(KW31/KT31)</f>
        <v>-0.10382671776615857</v>
      </c>
      <c r="KX42" s="23">
        <f>LN(KX31/KT31)</f>
        <v>-0.13820843499307264</v>
      </c>
      <c r="KY42" s="23"/>
      <c r="KZ42" s="23">
        <f>LN(KZ31/KY31)</f>
        <v>-0.12691272871638465</v>
      </c>
      <c r="LA42" s="23">
        <f>LN(LA31/KY31)</f>
        <v>-0.16833150919482326</v>
      </c>
      <c r="LB42" s="23">
        <f>LN(LB31/KY31)</f>
        <v>-0.10654180961602754</v>
      </c>
      <c r="LC42" s="23">
        <f>LN(LC31/KY31)</f>
        <v>-0.14082358882888599</v>
      </c>
      <c r="LD42" s="23"/>
      <c r="LE42" s="23">
        <f>LN(LE31/LD31)</f>
        <v>-0.1274372836298594</v>
      </c>
      <c r="LF42" s="23">
        <f>LN(LF31/LD31)</f>
        <v>-0.16919017247168147</v>
      </c>
      <c r="LG42" s="23">
        <f>LN(LG31/LD31)</f>
        <v>-0.1080903551627389</v>
      </c>
      <c r="LH42" s="23">
        <f>LN(LH31/LD31)</f>
        <v>-0.14308137214088265</v>
      </c>
      <c r="LI42" s="23"/>
      <c r="LJ42" s="23">
        <f>LN(LJ31/LI31)</f>
        <v>-0.12736616260047368</v>
      </c>
      <c r="LK42" s="23">
        <f>LN(LK31/LI31)</f>
        <v>-0.16863223173310585</v>
      </c>
      <c r="LL42" s="23">
        <f>LN(LL31/LI31)</f>
        <v>-0.10860267855066656</v>
      </c>
      <c r="LM42" s="23">
        <f>LN(LM31/LI31)</f>
        <v>-0.14394373884865239</v>
      </c>
      <c r="LN42" s="23"/>
      <c r="LO42" s="23">
        <f>LN(LO31/LN31)</f>
        <v>-0.12619100403717273</v>
      </c>
      <c r="LP42" s="23">
        <f>LN(LP31/LN31)</f>
        <v>-0.16780104821870645</v>
      </c>
      <c r="LQ42" s="23">
        <f>LN(LQ31/LN31)</f>
        <v>-0.10791432913441205</v>
      </c>
      <c r="LR42" s="23">
        <f>LN(LR31/LN31)</f>
        <v>-0.14414465808656854</v>
      </c>
      <c r="LS42" s="23"/>
      <c r="LT42" s="23">
        <f>LN(LT31/LS31)</f>
        <v>-0.12499386982620321</v>
      </c>
      <c r="LU42" s="23">
        <f>LN(LU31/LS31)</f>
        <v>-0.16587643141466843</v>
      </c>
      <c r="LV42" s="23">
        <f>LN(LV31/LS31)</f>
        <v>-0.10777009755160703</v>
      </c>
      <c r="LW42" s="23">
        <f>LN(LW31/LS31)</f>
        <v>-0.14346766671562983</v>
      </c>
      <c r="LX42" s="23"/>
      <c r="LY42" s="23">
        <f>LN(LY31/LX31)</f>
        <v>-0.12218290135414124</v>
      </c>
      <c r="LZ42" s="23">
        <f>LN(LZ31/LX31)</f>
        <v>-0.16315567719536644</v>
      </c>
      <c r="MA42" s="23">
        <f>LN(MA31/LX31)</f>
        <v>-0.10635161953932051</v>
      </c>
      <c r="MB42" s="23">
        <f>LN(MB31/LX31)</f>
        <v>-0.14140569126373626</v>
      </c>
      <c r="MC42" s="23"/>
      <c r="MD42" s="23">
        <f>LN(MD31/MC31)</f>
        <v>-0.11956692213096493</v>
      </c>
      <c r="ME42" s="23">
        <f>LN(ME31/MC31)</f>
        <v>-0.15974441376458218</v>
      </c>
      <c r="MF42" s="23">
        <f>LN(MF31/MC31)</f>
        <v>-0.10379636834064652</v>
      </c>
      <c r="MG42" s="23">
        <f>LN(MG31/MC31)</f>
        <v>-0.13888614984831535</v>
      </c>
      <c r="MH42" s="23"/>
      <c r="MI42" s="23">
        <f>LN(MI31/MH31)</f>
        <v>-0.11208836200264252</v>
      </c>
      <c r="MJ42" s="23">
        <f>LN(MJ31/MH31)</f>
        <v>-0.15038606680332098</v>
      </c>
      <c r="MK42" s="23">
        <f>LN(MK31/MH31)</f>
        <v>-0.10079297600364347</v>
      </c>
      <c r="ML42" s="23">
        <f>LN(ML31/MH31)</f>
        <v>-0.13492986049221925</v>
      </c>
      <c r="MM42" s="23"/>
      <c r="MN42" s="23">
        <f>LN(MN31/MM31)</f>
        <v>-9.4336505177354313E-2</v>
      </c>
      <c r="MO42" s="23">
        <f>LN(MO31/MM31)</f>
        <v>-0.12657102172698076</v>
      </c>
      <c r="MP42" s="23">
        <f>LN(MP31/MM31)</f>
        <v>-8.886583161290465E-2</v>
      </c>
      <c r="MQ42" s="23">
        <f>LN(MQ31/MM31)</f>
        <v>-0.11926824394904874</v>
      </c>
      <c r="MR42" s="23"/>
      <c r="MS42" s="23">
        <f>LN(MS31/MR31)</f>
        <v>-5.9060786981869513E-2</v>
      </c>
      <c r="MT42" s="23">
        <f>LN(MT31/MR31)</f>
        <v>-7.9245110007258146E-2</v>
      </c>
      <c r="MU42" s="23">
        <f>LN(MU31/MR31)</f>
        <v>-5.3279027190909295E-2</v>
      </c>
      <c r="MV42" s="23">
        <f>LN(MV31/MR31)</f>
        <v>-7.1524290183238443E-2</v>
      </c>
      <c r="MW42" s="23"/>
      <c r="MX42" s="23">
        <f>LN(MX31/MW31)</f>
        <v>-2.3929430598435338E-2</v>
      </c>
      <c r="MY42" s="23">
        <f>LN(MY31/MW31)</f>
        <v>-3.2103586829234532E-2</v>
      </c>
      <c r="MZ42" s="23">
        <f>LN(MZ31/MW31)</f>
        <v>-1.7782343785560657E-2</v>
      </c>
      <c r="NA42" s="23">
        <f>LN(NA31/MW31)</f>
        <v>-2.3885932608646101E-2</v>
      </c>
      <c r="NB42" s="23"/>
      <c r="NC42" s="23">
        <f>LN(NC31/NB31)</f>
        <v>-0.23622704643779102</v>
      </c>
      <c r="ND42" s="23">
        <f>LN(ND31/NB31)</f>
        <v>-0.30971133531845652</v>
      </c>
      <c r="NE42" s="23">
        <f>LN(NE31/NB31)</f>
        <v>-0.19576434279086288</v>
      </c>
      <c r="NF42" s="23">
        <f>LN(NF31/NB31)</f>
        <v>-0.25472969647257532</v>
      </c>
      <c r="NG42" s="23"/>
      <c r="NH42" s="23">
        <f>LN(NH31/NG31)</f>
        <v>-0.23046388167672202</v>
      </c>
      <c r="NI42" s="23">
        <f>LN(NI31/NG31)</f>
        <v>-0.30192944419210338</v>
      </c>
      <c r="NJ42" s="23">
        <f>LN(NJ31/NG31)</f>
        <v>-0.19344409579520935</v>
      </c>
      <c r="NK42" s="23">
        <f>LN(NK31/NG31)</f>
        <v>-0.25284875176020527</v>
      </c>
      <c r="NL42" s="23"/>
      <c r="NM42" s="23">
        <f>LN(NM31/NL31)</f>
        <v>-0.22347453914673954</v>
      </c>
      <c r="NN42" s="23">
        <f>LN(NN31/NL31)</f>
        <v>-0.29302279799547537</v>
      </c>
      <c r="NO42" s="23">
        <f>LN(NO31/NL31)</f>
        <v>-0.19015515722905324</v>
      </c>
      <c r="NP42" s="23">
        <f>LN(NP31/NL31)</f>
        <v>-0.24899280673537316</v>
      </c>
      <c r="NQ42" s="23"/>
      <c r="NR42" s="23">
        <f>LN(NR31/NQ31)</f>
        <v>-0.21606414888052183</v>
      </c>
      <c r="NS42" s="23">
        <f>LN(NS31/NQ31)</f>
        <v>-0.28403411756697694</v>
      </c>
      <c r="NT42" s="23">
        <f>LN(NT31/NQ31)</f>
        <v>-0.1857872461492959</v>
      </c>
      <c r="NU42" s="23">
        <f>LN(NU31/NQ31)</f>
        <v>-0.24364977209145905</v>
      </c>
      <c r="NV42" s="23"/>
      <c r="NW42" s="23">
        <f>LN(NW31/NV31)</f>
        <v>-0.20780559834753579</v>
      </c>
      <c r="NX42" s="23">
        <f>LN(NX31/NV31)</f>
        <v>-0.27384160165032068</v>
      </c>
      <c r="NY42" s="23">
        <f>LN(NY31/NV31)</f>
        <v>-0.1803280206283647</v>
      </c>
      <c r="NZ42" s="23">
        <f>LN(NZ31/NV31)</f>
        <v>-0.23674184948608318</v>
      </c>
      <c r="OA42" s="23"/>
      <c r="OB42" s="23">
        <f>LN(OB31/OA31)</f>
        <v>-0.19598890123121079</v>
      </c>
      <c r="OC42" s="23">
        <f>LN(OC31/OA31)</f>
        <v>-0.25852353570522218</v>
      </c>
      <c r="OD42" s="23">
        <f>LN(OD31/OA31)</f>
        <v>-0.17413689775001301</v>
      </c>
      <c r="OE42" s="23">
        <f>LN(OE31/OA31)</f>
        <v>-0.22882846234102461</v>
      </c>
      <c r="OF42" s="23"/>
      <c r="OG42" s="23">
        <f>LN(OG31/OF31)</f>
        <v>-0.18445176115394263</v>
      </c>
      <c r="OH42" s="23">
        <f>LN(OH31/OF31)</f>
        <v>-0.24306951356872641</v>
      </c>
      <c r="OI42" s="23">
        <f>LN(OI31/OF31)</f>
        <v>-0.16690517120627987</v>
      </c>
      <c r="OJ42" s="23">
        <f>LN(OJ31/OF31)</f>
        <v>-0.21947359316176421</v>
      </c>
      <c r="OK42" s="23"/>
      <c r="OL42" s="23">
        <f>LN(OL31/OK31)</f>
        <v>-0.1728306442011914</v>
      </c>
      <c r="OM42" s="23">
        <f>LN(OM31/OK31)</f>
        <v>-0.22772729887311344</v>
      </c>
      <c r="ON42" s="23">
        <f>LN(ON31/OK31)</f>
        <v>-0.15915054835209411</v>
      </c>
      <c r="OO42" s="23">
        <f>LN(OO31/OK31)</f>
        <v>-0.20917102388096148</v>
      </c>
      <c r="OP42" s="23"/>
      <c r="OQ42" s="23">
        <f>LN(OQ31/OP31)</f>
        <v>-0.16130039619442549</v>
      </c>
      <c r="OR42" s="23">
        <f>LN(OR31/OP31)</f>
        <v>-0.21274542275160338</v>
      </c>
      <c r="OS42" s="23">
        <f>LN(OS31/OP31)</f>
        <v>-0.14773718234602132</v>
      </c>
      <c r="OT42" s="23">
        <f>LN(OT31/OP31)</f>
        <v>-0.19480053895421096</v>
      </c>
      <c r="OU42" s="23"/>
      <c r="OV42" s="23">
        <f>LN(OV31/OU31)</f>
        <v>-0.13847756142187218</v>
      </c>
      <c r="OW42" s="23">
        <f>LN(OW31/OU31)</f>
        <v>-0.18262338643770357</v>
      </c>
      <c r="OX42" s="23">
        <f>LN(OX31/OU31)</f>
        <v>-0.12512858394437668</v>
      </c>
      <c r="OY42" s="23">
        <f>LN(OY31/OU31)</f>
        <v>-0.16500399714264041</v>
      </c>
      <c r="OZ42" s="23"/>
      <c r="PA42" s="23">
        <f>LN(PA31/OZ31)</f>
        <v>-9.361341060526758E-2</v>
      </c>
      <c r="PB42" s="23">
        <f>LN(PB31/OZ31)</f>
        <v>-0.1234128845091319</v>
      </c>
      <c r="PC42" s="23">
        <f>LN(PC31/OZ31)</f>
        <v>-8.0603026328205082E-2</v>
      </c>
      <c r="PD42" s="23">
        <f>LN(PD31/OZ31)</f>
        <v>-0.10632248687046775</v>
      </c>
      <c r="PE42" s="23"/>
      <c r="PF42" s="23">
        <f>LN(PF31/PE31)</f>
        <v>-4.9485189771479407E-2</v>
      </c>
      <c r="PG42" s="23">
        <f>LN(PG31/PE31)</f>
        <v>-6.5217355447291958E-2</v>
      </c>
      <c r="PH42" s="23">
        <f>LN(PH31/PE31)</f>
        <v>-3.6689197539024533E-2</v>
      </c>
      <c r="PI42" s="23">
        <f>LN(PI31/PE31)</f>
        <v>-4.8422820373188666E-2</v>
      </c>
      <c r="PJ42" s="23"/>
      <c r="PK42" s="23">
        <f>LN(PK31/PJ31)</f>
        <v>-0.16046801398673571</v>
      </c>
      <c r="PL42" s="23">
        <f>LN(PL31/PJ31)</f>
        <v>-0.20857358329179415</v>
      </c>
      <c r="PM42" s="23">
        <f>LN(PM31/PJ31)</f>
        <v>-9.8551793215294781E-2</v>
      </c>
      <c r="PN42" s="23">
        <f>LN(PN31/PJ31)</f>
        <v>-0.13010589600078692</v>
      </c>
      <c r="PO42" s="23"/>
      <c r="PP42" s="23">
        <f>LN(PP31/PO31)</f>
        <v>-0.16252049415615097</v>
      </c>
      <c r="PQ42" s="23">
        <f>LN(PQ31/PO31)</f>
        <v>-0.21181155895101508</v>
      </c>
      <c r="PR42" s="23">
        <f>LN(PR31/PO31)</f>
        <v>-0.1112274669055506</v>
      </c>
      <c r="PS42" s="23">
        <f>LN(PS31/PO31)</f>
        <v>-0.14293148596389915</v>
      </c>
      <c r="PT42" s="23"/>
      <c r="PU42" s="23">
        <f>LN(PU31/PT31)</f>
        <v>-0.16351294290204868</v>
      </c>
      <c r="PV42" s="23">
        <f>LN(PV31/PT31)</f>
        <v>-0.2135411619307957</v>
      </c>
      <c r="PW42" s="23">
        <f>LN(PW31/PT31)</f>
        <v>-0.11731402766081991</v>
      </c>
      <c r="PX42" s="23">
        <f>LN(PX31/PT31)</f>
        <v>-0.15113042017843847</v>
      </c>
      <c r="PY42" s="23"/>
      <c r="PZ42" s="23">
        <f>LN(PZ31/PY31)</f>
        <v>-0.16213301731256904</v>
      </c>
      <c r="QA42" s="23">
        <f>LN(QA31/PY31)</f>
        <v>-0.21206308479667985</v>
      </c>
      <c r="QB42" s="23">
        <f>LN(QB31/PY31)</f>
        <v>-0.12235511328746614</v>
      </c>
      <c r="QC42" s="23">
        <f>LN(QC31/PY31)</f>
        <v>-0.15983029877019253</v>
      </c>
      <c r="QD42" s="23"/>
      <c r="QE42" s="23">
        <f>LN(QE31/QD31)</f>
        <v>-0.16022844327316038</v>
      </c>
      <c r="QF42" s="23">
        <f>LN(QF31/QD31)</f>
        <v>-0.20896100873307397</v>
      </c>
      <c r="QG42" s="23">
        <f>LN(QG31/QD31)</f>
        <v>-0.1261977905418972</v>
      </c>
      <c r="QH42" s="23">
        <f>LN(QH31/QD31)</f>
        <v>-0.16452247827313973</v>
      </c>
      <c r="QI42" s="23"/>
      <c r="QJ42" s="23">
        <f>LN(QJ31/QI31)</f>
        <v>-0.15617450698006927</v>
      </c>
      <c r="QK42" s="23">
        <f>LN(QK31/QI31)</f>
        <v>-0.20409514789500494</v>
      </c>
      <c r="QL42" s="23">
        <f>LN(QL31/QI31)</f>
        <v>-0.12801901772203084</v>
      </c>
      <c r="QM42" s="23">
        <f>LN(QM31/QI31)</f>
        <v>-0.16736327859993461</v>
      </c>
      <c r="QN42" s="23"/>
      <c r="QO42" s="23">
        <f>LN(QO31/QN31)</f>
        <v>-0.15091797744762372</v>
      </c>
      <c r="QP42" s="23">
        <f>LN(QP31/QN31)</f>
        <v>-0.19796056021314315</v>
      </c>
      <c r="QQ42" s="23">
        <f>LN(QQ31/QN31)</f>
        <v>-0.12685118759531477</v>
      </c>
      <c r="QR42" s="23">
        <f>LN(QR31/QN31)</f>
        <v>-0.16578921490304468</v>
      </c>
      <c r="QS42" s="23"/>
      <c r="QT42" s="23">
        <f>LN(QT31/QS31)</f>
        <v>-0.1446411032230295</v>
      </c>
      <c r="QU42" s="23">
        <f>LN(QU31/QS31)</f>
        <v>-0.1899535580890252</v>
      </c>
      <c r="QV42" s="23">
        <f>LN(QV31/QS31)</f>
        <v>-0.12425260977500975</v>
      </c>
      <c r="QW42" s="23">
        <f>LN(QW31/QS31)</f>
        <v>-0.16303793394088817</v>
      </c>
      <c r="QX42" s="23"/>
      <c r="QY42" s="23">
        <f>LN(QY31/QX31)</f>
        <v>-0.1376129268591631</v>
      </c>
      <c r="QZ42" s="23">
        <f>LN(QZ31/QX31)</f>
        <v>-0.18088786537573803</v>
      </c>
      <c r="RA42" s="23">
        <f>LN(RA31/QX31)</f>
        <v>-0.11997954844475149</v>
      </c>
      <c r="RB42" s="23">
        <f>LN(RB31/QX31)</f>
        <v>-0.15761867954605843</v>
      </c>
      <c r="RC42" s="23"/>
      <c r="RD42" s="23">
        <f>LN(RD31/RC31)</f>
        <v>-0.11769870887866685</v>
      </c>
      <c r="RE42" s="23">
        <f>LN(RE31/RC31)</f>
        <v>-0.15512764150877578</v>
      </c>
      <c r="RF42" s="23">
        <f>LN(RF31/RC31)</f>
        <v>-0.10739811481212626</v>
      </c>
      <c r="RG42" s="23">
        <f>LN(RG31/RC31)</f>
        <v>-0.14134040592857225</v>
      </c>
      <c r="RH42" s="23"/>
      <c r="RI42" s="23">
        <f>LN(RI31/RH31)</f>
        <v>-7.3313719973746833E-2</v>
      </c>
      <c r="RJ42" s="23">
        <f>LN(RJ31/RH31)</f>
        <v>-9.6593591163905104E-2</v>
      </c>
      <c r="RK42" s="23">
        <f>LN(RK31/RH31)</f>
        <v>-6.5564584221226241E-2</v>
      </c>
      <c r="RL42" s="23">
        <f>LN(RL31/RH31)</f>
        <v>-8.6448205137347633E-2</v>
      </c>
      <c r="RM42" s="23"/>
      <c r="RN42" s="23">
        <f>LN(RN31/RM31)</f>
        <v>-2.9484553112054231E-2</v>
      </c>
      <c r="RO42" s="23">
        <f>LN(RO31/RM31)</f>
        <v>-3.8835252028138208E-2</v>
      </c>
      <c r="RP42" s="23">
        <f>LN(RP31/RM31)</f>
        <v>-2.1806452391988602E-2</v>
      </c>
      <c r="RQ42" s="23">
        <f>LN(RQ31/RM31)</f>
        <v>-2.8768218202914059E-2</v>
      </c>
      <c r="RR42" s="23"/>
      <c r="RS42" s="23">
        <f>LN(RS31/RR31)</f>
        <v>-0.14430847938455546</v>
      </c>
      <c r="RT42" s="23">
        <f>LN(RT31/RR31)</f>
        <v>-0.19263794111393606</v>
      </c>
      <c r="RU42" s="23">
        <f>LN(RU31/RR31)</f>
        <v>-0.12442268305121008</v>
      </c>
      <c r="RV42" s="23">
        <f>LN(RV31/RR31)</f>
        <v>-0.16630649610329801</v>
      </c>
      <c r="RW42" s="23"/>
      <c r="RX42" s="23">
        <f>LN(RX31/RW31)</f>
        <v>-0.14977764296681562</v>
      </c>
      <c r="RY42" s="23">
        <f>LN(RY31/RW31)</f>
        <v>-0.2007517548780885</v>
      </c>
      <c r="RZ42" s="23">
        <f>LN(RZ31/RW31)</f>
        <v>-0.12803352505825155</v>
      </c>
      <c r="SA42" s="23">
        <f>LN(SA31/RW31)</f>
        <v>-0.17146556565744966</v>
      </c>
      <c r="SB42" s="23"/>
      <c r="SC42" s="23">
        <f>LN(SC31/SB31)</f>
        <v>-0.1545342615843783</v>
      </c>
      <c r="SD42" s="23">
        <f>LN(SD31/SB31)</f>
        <v>-0.2050978711570669</v>
      </c>
      <c r="SE42" s="23">
        <f>LN(SE31/SB31)</f>
        <v>-0.13181840081957732</v>
      </c>
      <c r="SF42" s="23">
        <f>LN(SF31/SB31)</f>
        <v>-0.17578899209782536</v>
      </c>
      <c r="SG42" s="23"/>
      <c r="SH42" s="23">
        <f>LN(SH31/SG31)</f>
        <v>-0.15668142285560746</v>
      </c>
      <c r="SI42" s="23">
        <f>LN(SI31/SG31)</f>
        <v>-0.20999776134720258</v>
      </c>
      <c r="SJ42" s="23">
        <f>LN(SJ31/SG31)</f>
        <v>-0.13304692238716201</v>
      </c>
      <c r="SK42" s="23">
        <f>LN(SK31/SG31)</f>
        <v>-0.17913337189360393</v>
      </c>
      <c r="SL42" s="23"/>
      <c r="SM42" s="23">
        <f>LN(SM31/SL31)</f>
        <v>-0.15813449199096891</v>
      </c>
      <c r="SN42" s="23">
        <f>LN(SN31/SL31)</f>
        <v>-0.21213798562937961</v>
      </c>
      <c r="SO42" s="23">
        <f>LN(SO31/SL31)</f>
        <v>-0.13451949436160873</v>
      </c>
      <c r="SP42" s="23">
        <f>LN(SP31/SL31)</f>
        <v>-0.17997472250390584</v>
      </c>
      <c r="SQ42" s="23"/>
      <c r="SR42" s="23">
        <f>LN(SR31/SQ31)</f>
        <v>-0.15818835213785012</v>
      </c>
      <c r="SS42" s="23">
        <f>LN(SS31/SQ31)</f>
        <v>-0.21357461271247122</v>
      </c>
      <c r="ST42" s="23">
        <f>LN(ST31/SQ31)</f>
        <v>-0.13414361947805398</v>
      </c>
      <c r="SU42" s="23">
        <f>LN(SU31/SQ31)</f>
        <v>-0.18091510297054658</v>
      </c>
      <c r="SV42" s="23"/>
      <c r="SW42" s="23">
        <f>LN(SW31/SV31)</f>
        <v>-0.15541550796158743</v>
      </c>
      <c r="SX42" s="23">
        <f>LN(SX31/SV31)</f>
        <v>-0.2108611710687793</v>
      </c>
      <c r="SY42" s="23">
        <f>LN(SY31/SV31)</f>
        <v>-0.13406949080305167</v>
      </c>
      <c r="SZ42" s="23">
        <f>LN(SZ31/SV31)</f>
        <v>-0.17983976923544481</v>
      </c>
      <c r="TA42" s="23"/>
      <c r="TB42" s="23">
        <f>LN(TB31/TA31)</f>
        <v>-0.14421396443002452</v>
      </c>
      <c r="TC42" s="23">
        <f>LN(TC31/TA31)</f>
        <v>-0.19566856447506947</v>
      </c>
      <c r="TD42" s="23">
        <f>LN(TD31/TA31)</f>
        <v>-0.13238397077622774</v>
      </c>
      <c r="TE42" s="23">
        <f>LN(TE31/TA31)</f>
        <v>-0.17773456777574279</v>
      </c>
      <c r="TF42" s="23"/>
      <c r="TG42" s="23">
        <f>LN(TG31/TF31)</f>
        <v>-0.13309304118795706</v>
      </c>
      <c r="TH42" s="23">
        <f>LN(TH31/TF31)</f>
        <v>-0.1805837253538172</v>
      </c>
      <c r="TI42" s="23">
        <f>LN(TI31/TF31)</f>
        <v>-0.13013951882249916</v>
      </c>
      <c r="TJ42" s="23">
        <f>LN(TJ31/TF31)</f>
        <v>-0.1748196368329116</v>
      </c>
      <c r="TK42" s="23"/>
      <c r="TL42" s="23">
        <f>LN(TL31/TK31)</f>
        <v>-0.11157613006263412</v>
      </c>
      <c r="TM42" s="23">
        <f>LN(TM31/TK31)</f>
        <v>-0.15070316109945231</v>
      </c>
      <c r="TN42" s="23">
        <f>LN(TN31/TK31)</f>
        <v>-0.11131441582029804</v>
      </c>
      <c r="TO42" s="23">
        <f>LN(TO31/TK31)</f>
        <v>-0.15107485480320704</v>
      </c>
      <c r="TP42" s="23"/>
      <c r="TQ42" s="23">
        <f>LN(TQ31/TP31)</f>
        <v>-6.8211118376971705E-2</v>
      </c>
      <c r="TR42" s="23">
        <f>LN(TR31/TP31)</f>
        <v>-9.2552934988044427E-2</v>
      </c>
      <c r="TS42" s="23">
        <f>LN(TS31/TP31)</f>
        <v>-6.8140369838680714E-2</v>
      </c>
      <c r="TT42" s="23">
        <f>LN(TT31/TP31)</f>
        <v>-9.2484682173254312E-2</v>
      </c>
      <c r="TU42" s="23"/>
      <c r="TV42" s="23">
        <f>LN(TV31/TU31)</f>
        <v>-2.5483307311887103E-2</v>
      </c>
      <c r="TW42" s="23">
        <f>LN(TW31/TU31)</f>
        <v>-3.4573465679434895E-2</v>
      </c>
      <c r="TX42" s="23">
        <f>LN(TX31/TU31)</f>
        <v>-2.5541281385276001E-2</v>
      </c>
      <c r="TY42" s="23">
        <f>LN(TY31/TU31)</f>
        <v>-3.4673212132528171E-2</v>
      </c>
      <c r="TZ42" s="23"/>
      <c r="UA42" s="23">
        <f>LN(UA31/TZ31)</f>
        <v>-0.10837783585549413</v>
      </c>
      <c r="UB42" s="23">
        <f>LN(UB31/TZ31)</f>
        <v>-0.14428632399666308</v>
      </c>
      <c r="UC42" s="23">
        <f>LN(UC31/TZ31)</f>
        <v>-8.6256791463010601E-2</v>
      </c>
      <c r="UD42" s="23">
        <f>LN(UD31/TZ31)</f>
        <v>-0.11544951958141798</v>
      </c>
      <c r="UE42" s="23"/>
      <c r="UF42" s="23">
        <f>LN(UF31/UE31)</f>
        <v>-0.11255249537436177</v>
      </c>
      <c r="UG42" s="23">
        <f>LN(UG31/UE31)</f>
        <v>-0.1508139575766472</v>
      </c>
      <c r="UH42" s="23">
        <f>LN(UH31/UE31)</f>
        <v>-9.101066174763027E-2</v>
      </c>
      <c r="UI42" s="23">
        <f>LN(UI31/UE31)</f>
        <v>-0.12082186107978815</v>
      </c>
      <c r="UJ42" s="23"/>
      <c r="UK42" s="23">
        <f>LN(UK31/UJ31)</f>
        <v>-0.11524883781610207</v>
      </c>
      <c r="UL42" s="23">
        <f>LN(UL31/UJ31)</f>
        <v>-0.15399154601430975</v>
      </c>
      <c r="UM42" s="23">
        <f>LN(UM31/UJ31)</f>
        <v>-9.3947832118046123E-2</v>
      </c>
      <c r="UN42" s="23">
        <f>LN(UN31/UJ31)</f>
        <v>-0.12718740795642336</v>
      </c>
      <c r="UO42" s="23"/>
      <c r="UP42" s="23">
        <f>LN(UP31/UO31)</f>
        <v>-0.11741014235352681</v>
      </c>
      <c r="UQ42" s="23">
        <f>LN(UQ31/UO31)</f>
        <v>-0.15720005866262199</v>
      </c>
      <c r="UR42" s="23">
        <f>LN(UR31/UO31)</f>
        <v>-9.7613959406150252E-2</v>
      </c>
      <c r="US42" s="23">
        <f>LN(US31/UO31)</f>
        <v>-0.1300734008622213</v>
      </c>
      <c r="UT42" s="23"/>
      <c r="UU42" s="23">
        <f>LN(UU31/UT31)</f>
        <v>-0.11882384026679868</v>
      </c>
      <c r="UV42" s="23">
        <f>LN(UV31/UT31)</f>
        <v>-0.15933120603360029</v>
      </c>
      <c r="UW42" s="23">
        <f>LN(UW31/UT31)</f>
        <v>-9.9249326104457997E-2</v>
      </c>
      <c r="UX42" s="23">
        <f>LN(UX31/UT31)</f>
        <v>-0.13251550430817391</v>
      </c>
      <c r="UY42" s="23"/>
      <c r="UZ42" s="23">
        <f>LN(UZ31/UY31)</f>
        <v>-0.11932841229864798</v>
      </c>
      <c r="VA42" s="23">
        <f>LN(VA31/UY31)</f>
        <v>-0.16087656921267574</v>
      </c>
      <c r="VB42" s="23">
        <f>LN(VB31/UY31)</f>
        <v>-0.10063927914036666</v>
      </c>
      <c r="VC42" s="23">
        <f>LN(VC31/UY31)</f>
        <v>-0.13467515156795362</v>
      </c>
      <c r="VD42" s="23"/>
      <c r="VE42" s="23">
        <f>LN(VE31/VD31)</f>
        <v>-0.11881298897114559</v>
      </c>
      <c r="VF42" s="23">
        <f>LN(VF31/VD31)</f>
        <v>-0.16069835128070042</v>
      </c>
      <c r="VG42" s="23">
        <f>LN(VG31/VD31)</f>
        <v>-0.10122802235167426</v>
      </c>
      <c r="VH42" s="23">
        <f>LN(VH31/VD31)</f>
        <v>-0.13564793581963686</v>
      </c>
      <c r="VI42" s="23"/>
      <c r="VJ42" s="23">
        <f>LN(VJ31/VI31)</f>
        <v>-0.11768290246485116</v>
      </c>
      <c r="VK42" s="23">
        <f>LN(VK31/VI31)</f>
        <v>-0.15923697919951624</v>
      </c>
      <c r="VL42" s="23">
        <f>LN(VL31/VI31)</f>
        <v>-0.10114539314860851</v>
      </c>
      <c r="VM42" s="23">
        <f>LN(VM31/VI31)</f>
        <v>-0.1357551225516565</v>
      </c>
      <c r="VN42" s="23"/>
      <c r="VO42" s="23">
        <f>LN(VO31/VN31)</f>
        <v>-0.11581751858436863</v>
      </c>
      <c r="VP42" s="23">
        <f>LN(VP31/VN31)</f>
        <v>-0.15677431144472437</v>
      </c>
      <c r="VQ42" s="23">
        <f>LN(VQ31/VN31)</f>
        <v>-9.9532631003870581E-2</v>
      </c>
      <c r="VR42" s="23">
        <f>LN(VR31/VN31)</f>
        <v>-0.13454699723662492</v>
      </c>
      <c r="VS42" s="23"/>
      <c r="VT42" s="23">
        <f>LN(VT31/VS31)</f>
        <v>-0.10938165650433833</v>
      </c>
      <c r="VU42" s="23">
        <f>LN(VU31/VS31)</f>
        <v>-0.14846554469233686</v>
      </c>
      <c r="VV42" s="23">
        <f>LN(VV31/VS31)</f>
        <v>-9.5035593332828766E-2</v>
      </c>
      <c r="VW42" s="23">
        <f>LN(VW31/VS31)</f>
        <v>-0.12864564441872328</v>
      </c>
      <c r="VX42" s="23"/>
      <c r="VY42" s="23">
        <f>LN(VY31/VX31)</f>
        <v>-6.6324892321660583E-2</v>
      </c>
      <c r="VZ42" s="23">
        <f>LN(VZ31/VX31)</f>
        <v>-9.003225877563531E-2</v>
      </c>
      <c r="WA42" s="23">
        <f>LN(WA31/VX31)</f>
        <v>-6.3602054657613122E-2</v>
      </c>
      <c r="WB42" s="23">
        <f>LN(WB31/VX31)</f>
        <v>-8.6356507643568642E-2</v>
      </c>
      <c r="WC42" s="23"/>
      <c r="WD42" s="23">
        <f>LN(WD31/WC31)</f>
        <v>-2.3794880297289982E-2</v>
      </c>
      <c r="WE42" s="23">
        <f>LN(WE31/WC31)</f>
        <v>-3.2294864562118851E-2</v>
      </c>
      <c r="WF42" s="23">
        <f>LN(WF31/WC31)</f>
        <v>-2.1152370953258112E-2</v>
      </c>
      <c r="WG42" s="23">
        <f>LN(WG31/WC31)</f>
        <v>-2.8727923502364947E-2</v>
      </c>
      <c r="WH42" s="23"/>
      <c r="WI42" s="23">
        <f>LN(WI31/WH31)</f>
        <v>-0.15257057661573509</v>
      </c>
      <c r="WJ42" s="23">
        <f>LN(WJ31/WH31)</f>
        <v>-0.2064737786143831</v>
      </c>
      <c r="WK42" s="23">
        <f>LN(WK31/WH31)</f>
        <v>-0.13057670687269179</v>
      </c>
      <c r="WL42" s="23">
        <f>LN(WL31/WH31)</f>
        <v>-0.17662758761093578</v>
      </c>
      <c r="WM42" s="23"/>
      <c r="WN42" s="23">
        <f>LN(WN31/WM31)</f>
        <v>-0.15551356296102947</v>
      </c>
      <c r="WO42" s="23">
        <f>LN(WO31/WM31)</f>
        <v>-0.21058699906864564</v>
      </c>
      <c r="WP42" s="23">
        <f>LN(WP31/WM31)</f>
        <v>-0.13410959187131019</v>
      </c>
      <c r="WQ42" s="23">
        <f>LN(WQ31/WM31)</f>
        <v>-0.18058929101944962</v>
      </c>
      <c r="WR42" s="23"/>
      <c r="WS42" s="23">
        <f>LN(WS31/WR31)</f>
        <v>-0.15741735422449246</v>
      </c>
      <c r="WT42" s="23">
        <f>LN(WT31/WR31)</f>
        <v>-0.21334095941091674</v>
      </c>
      <c r="WU42" s="23">
        <f>LN(WU31/WR31)</f>
        <v>-0.13618011402905661</v>
      </c>
      <c r="WV42" s="23">
        <f>LN(WV31/WR31)</f>
        <v>-0.18474258993857073</v>
      </c>
      <c r="WW42" s="23"/>
      <c r="WX42" s="23">
        <f>LN(WX31/WW31)</f>
        <v>-0.15875749699918457</v>
      </c>
      <c r="WY42" s="23">
        <f>LN(WY31/WW31)</f>
        <v>-0.21526314777077182</v>
      </c>
      <c r="WZ42" s="23">
        <f>LN(WZ31/WW31)</f>
        <v>-0.13655427087643032</v>
      </c>
      <c r="XA42" s="23">
        <f>LN(XA31/WW31)</f>
        <v>-0.18544524087628117</v>
      </c>
      <c r="XB42" s="23"/>
      <c r="XC42" s="23">
        <f>LN(XC31/XB31)</f>
        <v>-0.15898636730030832</v>
      </c>
      <c r="XD42" s="23">
        <f>LN(XD31/XB31)</f>
        <v>-0.21560510686741535</v>
      </c>
      <c r="XE42" s="23">
        <f>LN(XE31/XB31)</f>
        <v>-0.13621108838681595</v>
      </c>
      <c r="XF42" s="23">
        <f>LN(XF31/XB31)</f>
        <v>-0.18513463539170483</v>
      </c>
      <c r="XG42" s="23"/>
      <c r="XH42" s="23">
        <f>LN(XH31/XG31)</f>
        <v>-0.1580713882497313</v>
      </c>
      <c r="XI42" s="23">
        <f>LN(XI31/XG31)</f>
        <v>-0.21375650829341394</v>
      </c>
      <c r="XJ42" s="23">
        <f>LN(XJ31/XG31)</f>
        <v>-0.13551327132372798</v>
      </c>
      <c r="XK42" s="23">
        <f>LN(XK31/XG31)</f>
        <v>-0.18476367441581421</v>
      </c>
      <c r="XL42" s="23"/>
      <c r="XM42" s="23">
        <f>LN(XM31/XL31)</f>
        <v>-0.15089780921887894</v>
      </c>
      <c r="XN42" s="23">
        <f>LN(XN31/XL31)</f>
        <v>-0.20682843551369615</v>
      </c>
      <c r="XO42" s="23">
        <f>LN(XO31/XL31)</f>
        <v>-0.13378311111079003</v>
      </c>
      <c r="XP42" s="23">
        <f>LN(XP31/XL31)</f>
        <v>-0.1825031982790368</v>
      </c>
      <c r="XQ42" s="23"/>
      <c r="XR42" s="23">
        <f>LN(XR31/XQ31)</f>
        <v>-0.13980768113921085</v>
      </c>
      <c r="XS42" s="23">
        <f>LN(XS31/XQ31)</f>
        <v>-0.19163401161775984</v>
      </c>
      <c r="XT42" s="23">
        <f>LN(XT31/XQ31)</f>
        <v>-0.13137056227907543</v>
      </c>
      <c r="XU42" s="23">
        <f>LN(XU31/XQ31)</f>
        <v>-0.17833075472046939</v>
      </c>
      <c r="XV42" s="23"/>
      <c r="XW42" s="23">
        <f>LN(XW31/XV31)</f>
        <v>-0.12927024636319215</v>
      </c>
      <c r="XX42" s="23">
        <f>LN(XX31/XV31)</f>
        <v>-0.17655098544555306</v>
      </c>
      <c r="XY42" s="23">
        <f>LN(XY31/XV31)</f>
        <v>-0.12882243218867248</v>
      </c>
      <c r="XZ42" s="23">
        <f>LN(XZ31/XV31)</f>
        <v>-0.17491990862289297</v>
      </c>
      <c r="YA42" s="23"/>
      <c r="YB42" s="23">
        <f>LN(YB31/YA31)</f>
        <v>-0.10746406582546547</v>
      </c>
      <c r="YC42" s="23">
        <f>LN(YC31/YA31)</f>
        <v>-0.14730297252732688</v>
      </c>
      <c r="YD42" s="23">
        <f>LN(YD31/YA31)</f>
        <v>-0.10812712119403527</v>
      </c>
      <c r="YE42" s="23">
        <f>LN(YE31/YA31)</f>
        <v>-0.14827152650951758</v>
      </c>
      <c r="YF42" s="23"/>
      <c r="YG42" s="23">
        <f>LN(YG31/YF31)</f>
        <v>-6.4544384947638297E-2</v>
      </c>
      <c r="YH42" s="23">
        <f>LN(YH31/YF31)</f>
        <v>-8.8473880018897513E-2</v>
      </c>
      <c r="YI42" s="23">
        <f>LN(YI31/YF31)</f>
        <v>-6.5411852971874171E-2</v>
      </c>
      <c r="YJ42" s="23">
        <f>LN(YJ31/YF31)</f>
        <v>-8.9710799217108117E-2</v>
      </c>
      <c r="YK42" s="23"/>
      <c r="YL42" s="23">
        <f>LN(YL31/YK31)</f>
        <v>-2.2255855716110013E-2</v>
      </c>
      <c r="YM42" s="23">
        <f>LN(YM31/YK31)</f>
        <v>-3.0504611639045536E-2</v>
      </c>
      <c r="YN42" s="23">
        <f>LN(YN31/YK31)</f>
        <v>-2.3262806387350312E-2</v>
      </c>
      <c r="YO42" s="23">
        <f>LN(YO31/YK31)</f>
        <v>-3.1910372611750268E-2</v>
      </c>
      <c r="YP42" s="23"/>
      <c r="YQ42" s="23">
        <f>LN(YQ31/YP31)</f>
        <v>-0.11380074858916678</v>
      </c>
      <c r="YR42" s="23">
        <f>LN(YR31/YP31)</f>
        <v>-0.15316968491965477</v>
      </c>
      <c r="YS42" s="23">
        <f>LN(YS31/YP31)</f>
        <v>-8.8998635162068629E-2</v>
      </c>
      <c r="YT42" s="23">
        <f>LN(YT31/YP31)</f>
        <v>-0.11992997780613876</v>
      </c>
      <c r="YU42" s="23"/>
      <c r="YV42" s="23">
        <f>LN(YV31/YU31)</f>
        <v>-0.11696078045248427</v>
      </c>
      <c r="YW42" s="23">
        <f>LN(YW31/YU31)</f>
        <v>-0.15918883990404559</v>
      </c>
      <c r="YX42" s="23">
        <f>LN(YX31/YU31)</f>
        <v>-9.3165363742524723E-2</v>
      </c>
      <c r="YY42" s="23">
        <f>LN(YY31/YU31)</f>
        <v>-0.12586046272783422</v>
      </c>
      <c r="YZ42" s="23"/>
      <c r="ZA42" s="23">
        <f>LN(ZA31/YZ31)</f>
        <v>-0.11983723333102858</v>
      </c>
      <c r="ZB42" s="23">
        <f>LN(ZB31/YZ31)</f>
        <v>-0.162005937839271</v>
      </c>
      <c r="ZC42" s="23">
        <f>LN(ZC31/YZ31)</f>
        <v>-9.6243123599215052E-2</v>
      </c>
      <c r="ZD42" s="23">
        <f>LN(ZD31/YZ31)</f>
        <v>-0.13028081825653876</v>
      </c>
      <c r="ZE42" s="23"/>
      <c r="ZF42" s="23">
        <f>LN(ZF31/ZE31)</f>
        <v>-0.12132282942121367</v>
      </c>
      <c r="ZG42" s="23">
        <f>LN(ZG31/ZE31)</f>
        <v>-0.16428776352634039</v>
      </c>
      <c r="ZH42" s="23">
        <f>LN(ZH31/ZE31)</f>
        <v>-9.9257132971512452E-2</v>
      </c>
      <c r="ZI42" s="23">
        <f>LN(ZI31/ZE31)</f>
        <v>-0.13464820113775194</v>
      </c>
      <c r="ZJ42" s="23"/>
      <c r="ZK42" s="23">
        <f>LN(ZK31/ZJ31)</f>
        <v>-0.12220091982733737</v>
      </c>
      <c r="ZL42" s="23">
        <f>LN(ZL31/ZJ31)</f>
        <v>-0.16476513752097016</v>
      </c>
      <c r="ZM42" s="23">
        <f>LN(ZM31/ZJ31)</f>
        <v>-0.10101338746033654</v>
      </c>
      <c r="ZN42" s="23">
        <f>LN(ZN31/ZJ31)</f>
        <v>-0.13851129716629301</v>
      </c>
      <c r="ZO42" s="23"/>
      <c r="ZP42" s="23">
        <f>LN(ZP31/ZO31)</f>
        <v>-0.12169468641521484</v>
      </c>
      <c r="ZQ42" s="23">
        <f>LN(ZQ31/ZO31)</f>
        <v>-0.16522445745245157</v>
      </c>
      <c r="ZR42" s="23">
        <f>LN(ZR31/ZO31)</f>
        <v>-0.10312888739115651</v>
      </c>
      <c r="ZS42" s="23">
        <f>LN(ZS31/ZO31)</f>
        <v>-0.14038656783664286</v>
      </c>
      <c r="ZT42" s="23"/>
      <c r="ZU42" s="23">
        <f>LN(ZU31/ZT31)</f>
        <v>-0.12022357317443552</v>
      </c>
      <c r="ZV42" s="23">
        <f>LN(ZV31/ZT31)</f>
        <v>-0.16352380989065393</v>
      </c>
      <c r="ZW42" s="23">
        <f>LN(ZW31/ZT31)</f>
        <v>-0.10366571005991096</v>
      </c>
      <c r="ZX42" s="23">
        <f>LN(ZX31/ZT31)</f>
        <v>-0.13945993127102729</v>
      </c>
      <c r="ZY42" s="23"/>
      <c r="ZZ42" s="23">
        <f>LN(ZZ31/ZY31)</f>
        <v>-0.11846918229838213</v>
      </c>
      <c r="AAA42" s="23">
        <f>LN(AAA31/ZY31)</f>
        <v>-0.16203020764450585</v>
      </c>
      <c r="AAB42" s="23">
        <f>LN(AAB31/ZY31)</f>
        <v>-0.10272460032763187</v>
      </c>
      <c r="AAC42" s="23">
        <f>LN(AAC31/ZY31)</f>
        <v>-0.13942804306626688</v>
      </c>
      <c r="AAD42" s="23"/>
      <c r="AAE42" s="23">
        <f>LN(AAE31/AAD31)</f>
        <v>-0.11634502499956791</v>
      </c>
      <c r="AAF42" s="23">
        <f>LN(AAF31/AAD31)</f>
        <v>-0.15786986561685756</v>
      </c>
      <c r="AAG42" s="23">
        <f>LN(AAG31/AAD31)</f>
        <v>-0.10138182232800221</v>
      </c>
      <c r="AAH42" s="23">
        <f>LN(AAH31/AAD31)</f>
        <v>-0.13776998315368624</v>
      </c>
      <c r="AAI42" s="23"/>
      <c r="AAJ42" s="23">
        <f>LN(AAJ31/AAI31)</f>
        <v>-0.10720964348109835</v>
      </c>
      <c r="AAK42" s="23">
        <f>LN(AAK31/AAI31)</f>
        <v>-0.14703734319820172</v>
      </c>
      <c r="AAL42" s="23">
        <f>LN(AAL31/AAI31)</f>
        <v>-9.5562890471754092E-2</v>
      </c>
      <c r="AAM42" s="23">
        <f>LN(AAM31/AAI31)</f>
        <v>-0.13074930293190304</v>
      </c>
      <c r="AAN42" s="23"/>
      <c r="AAO42" s="23">
        <f>LN(AAO31/AAN31)</f>
        <v>-6.4604161483490949E-2</v>
      </c>
      <c r="AAP42" s="23">
        <f>LN(AAP31/AAN31)</f>
        <v>-8.8581817604018676E-2</v>
      </c>
      <c r="AAQ42" s="23">
        <f>LN(AAQ31/AAN31)</f>
        <v>-6.2936796006822948E-2</v>
      </c>
      <c r="AAR42" s="23">
        <f>LN(AAR31/AAN31)</f>
        <v>-8.6396968263706811E-2</v>
      </c>
      <c r="AAS42" s="23"/>
      <c r="AAT42" s="23">
        <f>LN(AAT31/AAS31)</f>
        <v>-2.2530823686349968E-2</v>
      </c>
      <c r="AAU42" s="23">
        <f>LN(AAU31/AAS31)</f>
        <v>-3.0905722981411282E-2</v>
      </c>
      <c r="AAV42" s="23">
        <f>LN(AAV31/AAS31)</f>
        <v>-2.0928799588685237E-2</v>
      </c>
      <c r="AAW42" s="23">
        <f>LN(AAW31/AAS31)</f>
        <v>-2.8720375021737812E-2</v>
      </c>
      <c r="AAX42" s="23"/>
      <c r="AAY42" s="23">
        <f>LN(AAY31/AAX31)</f>
        <v>-0.17120764440483199</v>
      </c>
      <c r="AAZ42" s="23">
        <f>LN(AAZ31/AAX31)</f>
        <v>-0.23156468899835536</v>
      </c>
      <c r="ABA42" s="23">
        <f>LN(ABA31/AAX31)</f>
        <v>-0.17826306626312868</v>
      </c>
      <c r="ABB42" s="23">
        <f>LN(ABB31/AAX31)</f>
        <v>-0.2435232478728668</v>
      </c>
      <c r="ABC42" s="23"/>
      <c r="ABD42" s="23">
        <f>LN(ABD31/ABC31)</f>
        <v>-0.16811699875862121</v>
      </c>
      <c r="ABE42" s="23">
        <f>LN(ABE31/ABC31)</f>
        <v>-0.22942428508358786</v>
      </c>
      <c r="ABF42" s="23">
        <f>LN(ABF31/ABC31)</f>
        <v>-0.1738453358681516</v>
      </c>
      <c r="ABG42" s="23">
        <f>LN(ABG31/ABC31)</f>
        <v>-0.23742744838003102</v>
      </c>
      <c r="ABH42" s="23"/>
      <c r="ABI42" s="23">
        <f>LN(ABI31/ABH31)</f>
        <v>-0.16426627036944688</v>
      </c>
      <c r="ABJ42" s="23">
        <f>LN(ABJ31/ABH31)</f>
        <v>-0.22412266691262578</v>
      </c>
      <c r="ABK42" s="23">
        <f>LN(ABK31/ABH31)</f>
        <v>-0.16880830866845339</v>
      </c>
      <c r="ABL42" s="23">
        <f>LN(ABL31/ABH31)</f>
        <v>-0.23050261608593253</v>
      </c>
      <c r="ABM42" s="23"/>
      <c r="ABN42" s="23">
        <f>LN(ABN31/ABM31)</f>
        <v>-0.15972524616393088</v>
      </c>
      <c r="ABO42" s="23">
        <f>LN(ABO31/ABM31)</f>
        <v>-0.21788966998021897</v>
      </c>
      <c r="ABP42" s="23">
        <f>LN(ABP31/ABM31)</f>
        <v>-0.16320265545194704</v>
      </c>
      <c r="ABQ42" s="23">
        <f>LN(ABQ31/ABM31)</f>
        <v>-0.22281521760858514</v>
      </c>
      <c r="ABR42" s="23"/>
      <c r="ABS42" s="23">
        <f>LN(ABS31/ABR31)</f>
        <v>-0.15454644370572942</v>
      </c>
      <c r="ABT42" s="23">
        <f>LN(ABT31/ABR31)</f>
        <v>-0.21080774508686265</v>
      </c>
      <c r="ABU42" s="23">
        <f>LN(ABU31/ABR31)</f>
        <v>-0.15617655803648561</v>
      </c>
      <c r="ABV42" s="23">
        <f>LN(ABV31/ABR31)</f>
        <v>-0.21319034374052509</v>
      </c>
      <c r="ABW42" s="23"/>
      <c r="ABX42" s="23">
        <f>LN(ABX31/ABW31)</f>
        <v>-0.14787672432418839</v>
      </c>
      <c r="ABY42" s="23">
        <f>LN(ABY31/ABW31)</f>
        <v>-0.20167731093804919</v>
      </c>
      <c r="ABZ42" s="23">
        <f>LN(ABZ31/ABW31)</f>
        <v>-0.14881432513831538</v>
      </c>
      <c r="ACA42" s="23">
        <f>LN(ACA31/ABW31)</f>
        <v>-0.20313201500978259</v>
      </c>
      <c r="ACB42" s="23"/>
      <c r="ACC42" s="23">
        <f>LN(ACC31/ACB31)</f>
        <v>-0.14083987256205688</v>
      </c>
      <c r="ACD42" s="23">
        <f>LN(ACD31/ACB31)</f>
        <v>-0.19322240792208822</v>
      </c>
      <c r="ACE42" s="23">
        <f>LN(ACE31/ACB31)</f>
        <v>-0.14115178243128859</v>
      </c>
      <c r="ACF42" s="23">
        <f>LN(ACF31/ACB31)</f>
        <v>-0.19265903986004651</v>
      </c>
      <c r="ACG42" s="23"/>
      <c r="ACH42" s="23">
        <f>LN(ACH31/ACG31)</f>
        <v>-0.13423422512457148</v>
      </c>
      <c r="ACI42" s="23">
        <f>LN(ACI31/ACG31)</f>
        <v>-0.1830543924069403</v>
      </c>
      <c r="ACJ42" s="23">
        <f>LN(ACJ31/ACG31)</f>
        <v>-0.13318935622162326</v>
      </c>
      <c r="ACK42" s="23">
        <f>LN(ACK31/ACG31)</f>
        <v>-0.18179027600903983</v>
      </c>
      <c r="ACL42" s="23"/>
      <c r="ACM42" s="23">
        <f>LN(ACM31/ACL31)</f>
        <v>-0.12647383911049531</v>
      </c>
      <c r="ACN42" s="23">
        <f>LN(ACN31/ACL31)</f>
        <v>-0.17246453864014002</v>
      </c>
      <c r="ACO42" s="23">
        <f>LN(ACO31/ACL31)</f>
        <v>-0.12494270980692315</v>
      </c>
      <c r="ACP42" s="23">
        <f>LN(ACP31/ACL31)</f>
        <v>-0.17053823513128133</v>
      </c>
      <c r="ACQ42" s="23"/>
      <c r="ACR42" s="23">
        <f>LN(ACR31/ACQ31)</f>
        <v>-0.10950928215008683</v>
      </c>
      <c r="ACS42" s="23">
        <f>LN(ACS31/ACQ31)</f>
        <v>-0.15008067202570211</v>
      </c>
      <c r="ACT42" s="23">
        <f>LN(ACT31/ACQ31)</f>
        <v>-0.10714579322997361</v>
      </c>
      <c r="ACU42" s="23">
        <f>LN(ACU31/ACQ31)</f>
        <v>-0.14694909925562197</v>
      </c>
      <c r="ACV42" s="23"/>
      <c r="ACW42" s="23">
        <f>LN(ACW31/ACV31)</f>
        <v>-7.3030671152407522E-2</v>
      </c>
      <c r="ACX42" s="23">
        <f>LN(ACX31/ACV31)</f>
        <v>-0.10006969397583233</v>
      </c>
      <c r="ACY42" s="23">
        <f>LN(ACY31/ACV31)</f>
        <v>-6.8884460131731481E-2</v>
      </c>
      <c r="ACZ42" s="23">
        <f>LN(ACZ31/ACV31)</f>
        <v>-9.4443744516088307E-2</v>
      </c>
      <c r="ADA42" s="23"/>
      <c r="ADB42" s="23">
        <f>LN(ADB31/ADA31)</f>
        <v>-3.3110636201532657E-2</v>
      </c>
      <c r="ADC42" s="23">
        <f>LN(ADC31/ADA31)</f>
        <v>-4.5366277728799427E-2</v>
      </c>
      <c r="ADD42" s="23">
        <f>LN(ADD31/ADA31)</f>
        <v>-2.7008016085497136E-2</v>
      </c>
      <c r="ADE42" s="23">
        <f>LN(ADE31/ADA31)</f>
        <v>-3.7033380642904942E-2</v>
      </c>
      <c r="ADF42" s="23"/>
      <c r="ADG42" s="23">
        <f>LN(ADG31/ADF31)</f>
        <v>-0.18220951493407173</v>
      </c>
      <c r="ADH42" s="23">
        <f>LN(ADH31/ADF31)</f>
        <v>-0.24743322235657764</v>
      </c>
      <c r="ADI42" s="23">
        <f>LN(ADI31/ADF31)</f>
        <v>-0.18346117124851524</v>
      </c>
      <c r="ADJ42" s="23">
        <f>LN(ADJ31/ADF31)</f>
        <v>-0.25079380667419998</v>
      </c>
      <c r="ADK42" s="23"/>
      <c r="ADL42" s="23">
        <f>LN(ADL31/ADK31)</f>
        <v>-0.17608010295036944</v>
      </c>
      <c r="ADM42" s="23">
        <f>LN(ADM31/ADK31)</f>
        <v>-0.24056521893041541</v>
      </c>
      <c r="ADN42" s="23">
        <f>LN(ADN31/ADK31)</f>
        <v>-0.17799711196448142</v>
      </c>
      <c r="ADO42" s="23">
        <f>LN(ADO31/ADK31)</f>
        <v>-0.2432537188837281</v>
      </c>
      <c r="ADP42" s="23"/>
      <c r="ADQ42" s="23">
        <f>LN(ADQ31/ADP31)</f>
        <v>-0.17054324031123674</v>
      </c>
      <c r="ADR42" s="23">
        <f>LN(ADR31/ADP31)</f>
        <v>-0.23295982175852736</v>
      </c>
      <c r="ADS42" s="23">
        <f>LN(ADS31/ADP31)</f>
        <v>-0.17104515892617433</v>
      </c>
      <c r="ADT42" s="23">
        <f>LN(ADT31/ADP31)</f>
        <v>-0.23371394915617541</v>
      </c>
      <c r="ADU42" s="23"/>
      <c r="ADV42" s="23">
        <f>LN(ADV31/ADU31)</f>
        <v>-0.16355597213561862</v>
      </c>
      <c r="ADW42" s="23">
        <f>LN(ADW31/ADU31)</f>
        <v>-0.22337893367187917</v>
      </c>
      <c r="ADX42" s="23">
        <f>LN(ADX31/ADU31)</f>
        <v>-0.16376957199870984</v>
      </c>
      <c r="ADY42" s="23">
        <f>LN(ADY31/ADU31)</f>
        <v>-0.2249684877014636</v>
      </c>
      <c r="ADZ42" s="23"/>
      <c r="AEA42" s="23">
        <f>LN(AEA31/ADZ31)</f>
        <v>-0.15624186898860964</v>
      </c>
      <c r="AEB42" s="23">
        <f>LN(AEB31/ADZ31)</f>
        <v>-0.21336623429418905</v>
      </c>
      <c r="AEC42" s="23">
        <f>LN(AEC31/ADZ31)</f>
        <v>-0.15701260439077253</v>
      </c>
      <c r="AED42" s="23">
        <f>LN(AED31/ADZ31)</f>
        <v>-0.21449874609539923</v>
      </c>
      <c r="AEE42" s="23"/>
      <c r="AEF42" s="23">
        <f>LN(AEF31/AEE31)</f>
        <v>-0.14861869629704791</v>
      </c>
      <c r="AEG42" s="23">
        <f>LN(AEG31/AEE31)</f>
        <v>-0.20401680017103327</v>
      </c>
      <c r="AEH42" s="23">
        <f>LN(AEH31/AEE31)</f>
        <v>-0.14832617735761733</v>
      </c>
      <c r="AEI42" s="23">
        <f>LN(AEI31/AEE31)</f>
        <v>-0.20364353402956378</v>
      </c>
      <c r="AEJ42" s="23"/>
      <c r="AEK42" s="23">
        <f>LN(AEK31/AEJ31)</f>
        <v>-0.14070695107825346</v>
      </c>
      <c r="AEL42" s="23">
        <f>LN(AEL31/AEJ31)</f>
        <v>-0.19310616179899667</v>
      </c>
      <c r="AEM42" s="23">
        <f>LN(AEM31/AEJ31)</f>
        <v>-0.14017533362184412</v>
      </c>
      <c r="AEN42" s="23">
        <f>LN(AEN31/AEJ31)</f>
        <v>-0.19241886237600689</v>
      </c>
      <c r="AEO42" s="23"/>
      <c r="AEP42" s="23">
        <f>LN(AEP31/AEO31)</f>
        <v>-0.13251149789635347</v>
      </c>
      <c r="AEQ42" s="23">
        <f>LN(AEQ31/AEO31)</f>
        <v>-0.18093136252668018</v>
      </c>
      <c r="AER42" s="23">
        <f>LN(AER31/AEO31)</f>
        <v>-0.1317564171150882</v>
      </c>
      <c r="AES42" s="23">
        <f>LN(AES31/AEO31)</f>
        <v>-0.17997912401756144</v>
      </c>
      <c r="AET42" s="23"/>
      <c r="AEU42" s="23">
        <f>LN(AEU31/AET31)</f>
        <v>-0.12404462335797788</v>
      </c>
      <c r="AEV42" s="23">
        <f>LN(AEV31/AET31)</f>
        <v>-0.16937151806821207</v>
      </c>
      <c r="AEW42" s="23">
        <f>LN(AEW31/AET31)</f>
        <v>-0.12250823938314111</v>
      </c>
      <c r="AEX42" s="23">
        <f>LN(AEX31/AET31)</f>
        <v>-0.16812562493195271</v>
      </c>
      <c r="AEY42" s="23"/>
      <c r="AEZ42" s="23">
        <f>LN(AEZ31/AEY31)</f>
        <v>-0.10585838901551853</v>
      </c>
      <c r="AFA42" s="23">
        <f>LN(AFA31/AEY31)</f>
        <v>-0.14453724498915826</v>
      </c>
      <c r="AFB42" s="23">
        <f>LN(AFB31/AEY31)</f>
        <v>-0.1040447556884504</v>
      </c>
      <c r="AFC42" s="23">
        <f>LN(AFC31/AEY31)</f>
        <v>-0.14277383400045576</v>
      </c>
      <c r="AFD42" s="23"/>
      <c r="AFE42" s="23">
        <f>LN(AFE31/AFD31)</f>
        <v>-6.603523302889687E-2</v>
      </c>
      <c r="AFF42" s="23">
        <f>LN(AFF31/AFD31)</f>
        <v>-9.0572734148009898E-2</v>
      </c>
      <c r="AFG42" s="23">
        <f>LN(AFG31/AFD31)</f>
        <v>-6.293511334726537E-2</v>
      </c>
      <c r="AFH42" s="23">
        <f>LN(AFH31/AFD31)</f>
        <v>-8.634992893919502E-2</v>
      </c>
      <c r="AFI42" s="23"/>
      <c r="AFJ42" s="23">
        <f>LN(AFJ31/AFI31)</f>
        <v>-2.3952394473208981E-2</v>
      </c>
      <c r="AFK42" s="23">
        <f>LN(AFK31/AFI31)</f>
        <v>-3.2844192871006608E-2</v>
      </c>
      <c r="AFL42" s="23">
        <f>LN(AFL31/AFI31)</f>
        <v>-2.09293332838827E-2</v>
      </c>
      <c r="AFM42" s="23">
        <f>LN(AFM31/AFI31)</f>
        <v>-2.8727743543583487E-2</v>
      </c>
    </row>
    <row r="43" spans="1:845">
      <c r="A43" s="23" t="s">
        <v>123</v>
      </c>
      <c r="C43" s="23">
        <f>LN(C32/B32)</f>
        <v>0.1271840617637495</v>
      </c>
      <c r="D43" s="23">
        <f>LN(D32/B32)</f>
        <v>7.0819257567778154E-2</v>
      </c>
      <c r="F43" s="23"/>
      <c r="G43" s="23">
        <f>LN(G32/F32)</f>
        <v>0.12716178851530974</v>
      </c>
      <c r="H43" s="23">
        <f>LN(H32/F32)</f>
        <v>7.0928821201079281E-2</v>
      </c>
      <c r="I43" s="23">
        <f>LN(I32/F32)</f>
        <v>0.15581319931781643</v>
      </c>
      <c r="J43" s="23">
        <f>LN(J32/F32)</f>
        <v>0.11071976145717369</v>
      </c>
      <c r="K43" s="23"/>
      <c r="L43" s="23">
        <f>LN(L32/K32)</f>
        <v>0.10924262017230346</v>
      </c>
      <c r="M43" s="23">
        <f>LN(M32/K32)</f>
        <v>5.2322124244905059E-2</v>
      </c>
      <c r="N43" s="23">
        <f>LN(N32/K32)</f>
        <v>0.13768839028443572</v>
      </c>
      <c r="O43" s="23">
        <f>LN(O32/K32)</f>
        <v>9.0333690472186159E-2</v>
      </c>
      <c r="P43" s="23"/>
      <c r="Q43" s="23">
        <f>LN(Q32/P32)</f>
        <v>9.2418082146840302E-2</v>
      </c>
      <c r="R43" s="23">
        <f>LN(R32/P32)</f>
        <v>3.4897874033919835E-2</v>
      </c>
      <c r="S43" s="23">
        <f>LN(S32/P32)</f>
        <v>0.12106792054793036</v>
      </c>
      <c r="T43" s="23">
        <f>LN(T32/P32)</f>
        <v>7.3178641868747507E-2</v>
      </c>
      <c r="U43" s="23"/>
      <c r="V43" s="23">
        <f>LN(V32/U32)</f>
        <v>7.7770709708753424E-2</v>
      </c>
      <c r="W43" s="23">
        <f>LN(W32/U32)</f>
        <v>2.0349906913397445E-2</v>
      </c>
      <c r="X43" s="23">
        <f>LN(X32/U32)</f>
        <v>0.10512103651224418</v>
      </c>
      <c r="Y43" s="23">
        <f>LN(Y32/U32)</f>
        <v>5.6679291045000496E-2</v>
      </c>
      <c r="Z43" s="23"/>
      <c r="AA43" s="23">
        <f>LN(AA32/Z32)</f>
        <v>6.2953788494030161E-2</v>
      </c>
      <c r="AB43" s="23">
        <f>LN(AB32/Z32)</f>
        <v>5.5569220620744937E-3</v>
      </c>
      <c r="AC43" s="23">
        <f>LN(AC32/Z32)</f>
        <v>9.0034188187364791E-2</v>
      </c>
      <c r="AD43" s="23">
        <f>LN(AD32/Z32)</f>
        <v>4.1475447455648809E-2</v>
      </c>
      <c r="AE43" s="23"/>
      <c r="AF43" s="23">
        <f>LN(AF32/AE32)</f>
        <v>4.9998005608703579E-2</v>
      </c>
      <c r="AG43" s="23">
        <f>LN(AG32/AE32)</f>
        <v>-6.7482324456747903E-3</v>
      </c>
      <c r="AH43" s="23">
        <f>LN(AH32/AE32)</f>
        <v>7.5952536659971412E-2</v>
      </c>
      <c r="AI43" s="23">
        <f>LN(AI32/AE32)</f>
        <v>2.6907034018570579E-2</v>
      </c>
      <c r="AJ43" s="23"/>
      <c r="AK43" s="23">
        <f>LN(AK32/AJ32)</f>
        <v>4.2295833780704097E-2</v>
      </c>
      <c r="AL43" s="23">
        <f>LN(AL32/AJ32)</f>
        <v>-1.3434251020726614E-2</v>
      </c>
      <c r="AM43" s="23">
        <f>LN(AM32/AJ32)</f>
        <v>6.256331972474366E-2</v>
      </c>
      <c r="AN43" s="23">
        <f>LN(AN32/AJ32)</f>
        <v>1.4614243715731565E-2</v>
      </c>
      <c r="AO43" s="23"/>
      <c r="AP43" s="23">
        <f>LN(AP32/AO32)</f>
        <v>3.8587503806036358E-2</v>
      </c>
      <c r="AQ43" s="23">
        <f>LN(AQ32/AO32)</f>
        <v>-1.326949778131545E-2</v>
      </c>
      <c r="AR43" s="23">
        <f>LN(AR32/AO32)</f>
        <v>5.0138781428306571E-2</v>
      </c>
      <c r="AS43" s="23">
        <f>LN(AS32/AO32)</f>
        <v>3.7864524110370478E-3</v>
      </c>
      <c r="AT43" s="23"/>
      <c r="AU43" s="23">
        <f>LN(AU32/AT32)</f>
        <v>3.4891080231439144E-2</v>
      </c>
      <c r="AV43" s="23">
        <f>LN(AV32/AT32)</f>
        <v>-1.3675313230649204E-2</v>
      </c>
      <c r="AW43" s="23">
        <f>LN(AW32/AT32)</f>
        <v>3.8568150883230436E-2</v>
      </c>
      <c r="AX43" s="23">
        <f>LN(AX32/AT32)</f>
        <v>-6.8064314388924536E-3</v>
      </c>
      <c r="AY43" s="23"/>
      <c r="AZ43" s="23">
        <f>LN(AZ32/AY32)</f>
        <v>2.7533752920289221E-2</v>
      </c>
      <c r="BA43" s="23">
        <f>LN(BA32/AY32)</f>
        <v>-1.3408093864512844E-2</v>
      </c>
      <c r="BB43" s="23">
        <f>LN(BB32/AY32)</f>
        <v>3.0459205190308248E-2</v>
      </c>
      <c r="BC43" s="23">
        <f>LN(BC32/AY32)</f>
        <v>-9.1504440556925536E-3</v>
      </c>
      <c r="BD43" s="23"/>
      <c r="BE43" s="23">
        <f>LN(BE32/BD32)</f>
        <v>1.2891074745014452E-2</v>
      </c>
      <c r="BF43" s="23">
        <f>LN(BF32/BD32)</f>
        <v>-1.3045947075600448E-2</v>
      </c>
      <c r="BG43" s="23">
        <f>LN(BG32/BD32)</f>
        <v>1.5613742121751178E-2</v>
      </c>
      <c r="BH43" s="23">
        <f>LN(BH32/BD32)</f>
        <v>-9.0562352315524588E-3</v>
      </c>
      <c r="BI43" s="23"/>
      <c r="BJ43" s="23">
        <f>LN(BJ32/BI32)</f>
        <v>-1.7414225444258621E-3</v>
      </c>
      <c r="BK43" s="23">
        <f>LN(BK32/BI32)</f>
        <v>-1.2887145658024752E-2</v>
      </c>
      <c r="BL43" s="23">
        <f>LN(BL32/BI32)</f>
        <v>8.6265911526670525E-4</v>
      </c>
      <c r="BM43" s="23">
        <f>LN(BM32/BI32)</f>
        <v>-9.0827297736883195E-3</v>
      </c>
      <c r="BN43" s="23"/>
      <c r="BO43" s="23">
        <f>LN(BO32/BN32)</f>
        <v>0.17680864754325465</v>
      </c>
      <c r="BP43" s="23">
        <f>LN(BP32/BN32)</f>
        <v>0.13675688125275531</v>
      </c>
      <c r="BQ43" s="23">
        <f>LN(BQ32/BN32)</f>
        <v>0.20080528732423769</v>
      </c>
      <c r="BR43" s="23">
        <f>LN(BR32/BN32)</f>
        <v>0.1707219620919922</v>
      </c>
      <c r="BS43" s="23"/>
      <c r="BT43" s="23">
        <f>LN(BT32/BS32)</f>
        <v>0.15718135769573374</v>
      </c>
      <c r="BU43" s="23">
        <f>LN(BU32/BS32)</f>
        <v>0.11689035931253274</v>
      </c>
      <c r="BV43" s="23">
        <f>LN(BV32/BS32)</f>
        <v>0.18160815374798539</v>
      </c>
      <c r="BW43" s="23">
        <f>LN(BW32/BS32)</f>
        <v>0.15014247210934686</v>
      </c>
      <c r="BX43" s="23"/>
      <c r="BY43" s="23">
        <f>LN(BY32/BX32)</f>
        <v>0.1398033212372467</v>
      </c>
      <c r="BZ43" s="23">
        <f>LN(BZ32/BX32)</f>
        <v>9.8702699506426059E-2</v>
      </c>
      <c r="CA43" s="23">
        <f>LN(CA32/BX32)</f>
        <v>0.1635041854990528</v>
      </c>
      <c r="CB43" s="23">
        <f>LN(CB32/BX32)</f>
        <v>0.13098970433015622</v>
      </c>
      <c r="CC43" s="23"/>
      <c r="CD43" s="23">
        <f>LN(CD32/CC32)</f>
        <v>0.12286092344020472</v>
      </c>
      <c r="CE43" s="23">
        <f>LN(CE32/CC32)</f>
        <v>8.1371133967439516E-2</v>
      </c>
      <c r="CF43" s="23">
        <f>LN(CF32/CC32)</f>
        <v>0.14552123657843313</v>
      </c>
      <c r="CG43" s="23">
        <f>LN(CG32/CC32)</f>
        <v>0.11191383870542933</v>
      </c>
      <c r="CH43" s="23"/>
      <c r="CI43" s="23">
        <f>LN(CI32/CH32)</f>
        <v>0.10730177065333857</v>
      </c>
      <c r="CJ43" s="23">
        <f>LN(CJ32/CH32)</f>
        <v>6.5257768288986578E-2</v>
      </c>
      <c r="CK43" s="23">
        <f>LN(CK32/CH32)</f>
        <v>0.12950997815016332</v>
      </c>
      <c r="CL43" s="23">
        <f>LN(CL32/CH32)</f>
        <v>9.4536123857457605E-2</v>
      </c>
      <c r="CM43" s="23"/>
      <c r="CN43" s="23">
        <f>LN(CN32/CM32)</f>
        <v>9.2449282346081227E-2</v>
      </c>
      <c r="CO43" s="23">
        <f>LN(CO32/CM32)</f>
        <v>5.0354640532240626E-2</v>
      </c>
      <c r="CP43" s="23">
        <f>LN(CP32/CM32)</f>
        <v>0.11320371559190588</v>
      </c>
      <c r="CQ43" s="23">
        <f>LN(CQ32/CM32)</f>
        <v>7.7716836235745171E-2</v>
      </c>
      <c r="CR43" s="23"/>
      <c r="CS43" s="23">
        <f>LN(CS32/CR32)</f>
        <v>7.8603445398119906E-2</v>
      </c>
      <c r="CT43" s="23">
        <f>LN(CT32/CR32)</f>
        <v>3.5916923077878277E-2</v>
      </c>
      <c r="CU43" s="23">
        <f>LN(CU32/CR32)</f>
        <v>9.7673183396238164E-2</v>
      </c>
      <c r="CV43" s="23">
        <f>LN(CV32/CR32)</f>
        <v>6.2645690600800719E-2</v>
      </c>
      <c r="CW43" s="23"/>
      <c r="CX43" s="23">
        <f>LN(CX32/CW32)</f>
        <v>6.5229205280137481E-2</v>
      </c>
      <c r="CY43" s="23">
        <f>LN(CY32/CW32)</f>
        <v>2.3232148900653903E-2</v>
      </c>
      <c r="CZ43" s="23">
        <f>LN(CZ32/CW32)</f>
        <v>8.4043756451893117E-2</v>
      </c>
      <c r="DA43" s="23">
        <f>LN(DA32/CW32)</f>
        <v>4.873547977670948E-2</v>
      </c>
      <c r="DB43" s="23"/>
      <c r="DC43" s="23">
        <f>LN(DC32/DB32)</f>
        <v>5.3417526546876516E-2</v>
      </c>
      <c r="DD43" s="23">
        <f>LN(DD32/DB32)</f>
        <v>1.2654605033851936E-2</v>
      </c>
      <c r="DE43" s="23">
        <f>LN(DE32/DB32)</f>
        <v>7.0952320627267002E-2</v>
      </c>
      <c r="DF43" s="23">
        <f>LN(DF32/DB32)</f>
        <v>3.6024443655045271E-2</v>
      </c>
      <c r="DG43" s="23"/>
      <c r="DH43" s="23">
        <f>LN(DH32/DG32)</f>
        <v>3.3404706450685578E-2</v>
      </c>
      <c r="DI43" s="23">
        <f>LN(DI32/DG32)</f>
        <v>-4.7370252029097955E-3</v>
      </c>
      <c r="DJ43" s="23">
        <f>LN(DJ32/DG32)</f>
        <v>4.6551732824840965E-2</v>
      </c>
      <c r="DK43" s="23">
        <f>LN(DK32/DG32)</f>
        <v>1.3178441887411773E-2</v>
      </c>
      <c r="DL43" s="23"/>
      <c r="DM43" s="23">
        <f>LN(DM32/DL32)</f>
        <v>1.844641751583935E-2</v>
      </c>
      <c r="DN43" s="23">
        <f>LN(DN32/DL32)</f>
        <v>-4.8023150844153503E-3</v>
      </c>
      <c r="DO43" s="23">
        <f>LN(DO32/DL32)</f>
        <v>2.2331629267318256E-2</v>
      </c>
      <c r="DP43" s="23">
        <f>LN(DP32/DL32)</f>
        <v>2.9939117482635221E-4</v>
      </c>
      <c r="DQ43" s="23"/>
      <c r="DR43" s="23">
        <f>LN(DR32/DQ32)</f>
        <v>3.5797128591093194E-3</v>
      </c>
      <c r="DS43" s="23">
        <f>LN(DS32/DQ32)</f>
        <v>-5.1538684904785005E-3</v>
      </c>
      <c r="DT43" s="23">
        <f>LN(DT32/DQ32)</f>
        <v>7.45157545117548E-3</v>
      </c>
      <c r="DU43" s="23">
        <f>LN(DU32/DQ32)</f>
        <v>5.4380843649812829E-5</v>
      </c>
      <c r="DV43" s="23"/>
      <c r="DW43" s="23">
        <f>LN(DW32/DV32)</f>
        <v>0.11019171183279947</v>
      </c>
      <c r="DX43" s="23">
        <f>LN(DX32/DV32)</f>
        <v>4.6668008675203133E-2</v>
      </c>
      <c r="DY43" s="23">
        <f>LN(DY32/DV32)</f>
        <v>0.10798714970113235</v>
      </c>
      <c r="DZ43" s="23">
        <f>LN(DZ32/DV32)</f>
        <v>4.4008878035443795E-2</v>
      </c>
      <c r="EA43" s="23"/>
      <c r="EB43" s="23">
        <f>LN(EB32/EA32)</f>
        <v>9.7369406357797311E-2</v>
      </c>
      <c r="EC43" s="23">
        <f>LN(EC32/EA32)</f>
        <v>3.6322146041161379E-2</v>
      </c>
      <c r="ED43" s="23">
        <f>LN(ED32/EA32)</f>
        <v>9.7288507421032913E-2</v>
      </c>
      <c r="EE43" s="23">
        <f>LN(EE32/EA32)</f>
        <v>3.5003986771443063E-2</v>
      </c>
      <c r="EF43" s="23"/>
      <c r="EG43" s="23">
        <f>LN(EG32/EF32)</f>
        <v>8.6537051599804682E-2</v>
      </c>
      <c r="EH43" s="23">
        <f>LN(EH32/EF32)</f>
        <v>2.5594047627140157E-2</v>
      </c>
      <c r="EI43" s="23">
        <f>LN(EI32/EF32)</f>
        <v>8.8259789623674298E-2</v>
      </c>
      <c r="EJ43" s="23">
        <f>LN(EJ32/EF32)</f>
        <v>2.8236121255264719E-2</v>
      </c>
      <c r="EK43" s="23"/>
      <c r="EL43" s="23">
        <f>LN(EL32/EK32)</f>
        <v>7.7287697426182855E-2</v>
      </c>
      <c r="EM43" s="23">
        <f>LN(EM32/EK32)</f>
        <v>1.8418806819957712E-2</v>
      </c>
      <c r="EN43" s="23">
        <f>LN(EN32/EK32)</f>
        <v>7.8754300434419347E-2</v>
      </c>
      <c r="EO43" s="23">
        <f>LN(EO32/EK32)</f>
        <v>2.0664639649548691E-2</v>
      </c>
      <c r="EP43" s="23"/>
      <c r="EQ43" s="23">
        <f>LN(EQ32/EP32)</f>
        <v>6.768788624242629E-2</v>
      </c>
      <c r="ER43" s="23">
        <f>LN(ER32/EP32)</f>
        <v>1.0738368692959887E-2</v>
      </c>
      <c r="ES43" s="23">
        <f>LN(ES32/EP32)</f>
        <v>7.0698634982423222E-2</v>
      </c>
      <c r="ET43" s="23">
        <f>LN(ET32/EP32)</f>
        <v>1.5056056628912726E-2</v>
      </c>
      <c r="EU43" s="23"/>
      <c r="EV43" s="23">
        <f>LN(EV32/EU32)</f>
        <v>5.9504995653023585E-2</v>
      </c>
      <c r="EW43" s="23">
        <f>LN(EW32/EU32)</f>
        <v>3.8277095465245417E-3</v>
      </c>
      <c r="EX43" s="23">
        <f>LN(EX32/EU32)</f>
        <v>6.307810703244246E-2</v>
      </c>
      <c r="EY43" s="23">
        <f>LN(EY32/EU32)</f>
        <v>9.9919821867909629E-3</v>
      </c>
      <c r="EZ43" s="23"/>
      <c r="FA43" s="23">
        <f>LN(FA32/EZ32)</f>
        <v>5.1050068541960154E-2</v>
      </c>
      <c r="FB43" s="23">
        <f>LN(FB32/EZ32)</f>
        <v>-1.3130394989270091E-3</v>
      </c>
      <c r="FC43" s="23">
        <f>LN(FC32/EZ32)</f>
        <v>5.584807246378997E-2</v>
      </c>
      <c r="FD43" s="23">
        <f>LN(FD32/EZ32)</f>
        <v>4.5181362240668769E-3</v>
      </c>
      <c r="FE43" s="23"/>
      <c r="FF43" s="23">
        <f>LN(FF32/FE32)</f>
        <v>4.3749283948395355E-2</v>
      </c>
      <c r="FG43" s="23">
        <f>LN(FG32/FE32)</f>
        <v>-6.0074625535917903E-3</v>
      </c>
      <c r="FH43" s="23">
        <f>LN(FH32/FE32)</f>
        <v>4.9058359770658977E-2</v>
      </c>
      <c r="FI43" s="23">
        <f>LN(FI32/FE32)</f>
        <v>1.3593005377849189E-3</v>
      </c>
      <c r="FJ43" s="23"/>
      <c r="FK43" s="23">
        <f>LN(FK32/FJ32)</f>
        <v>3.6874651827402426E-2</v>
      </c>
      <c r="FL43" s="23">
        <f>LN(FL32/FJ32)</f>
        <v>-1.0179686977043299E-2</v>
      </c>
      <c r="FM43" s="23">
        <f>LN(FM32/FJ32)</f>
        <v>4.2615672829771502E-2</v>
      </c>
      <c r="FN43" s="23">
        <f>LN(FN32/FJ32)</f>
        <v>-2.2404268051771218E-3</v>
      </c>
      <c r="FO43" s="23"/>
      <c r="FP43" s="23">
        <f>LN(FP32/FO32)</f>
        <v>2.4742074760045196E-2</v>
      </c>
      <c r="FQ43" s="23">
        <f>LN(FQ32/FO32)</f>
        <v>-1.7141902479754775E-2</v>
      </c>
      <c r="FR43" s="23">
        <f>LN(FR32/FO32)</f>
        <v>3.123970308075039E-2</v>
      </c>
      <c r="FS43" s="23">
        <f>LN(FS32/FO32)</f>
        <v>-7.47895656407856E-3</v>
      </c>
      <c r="FT43" s="23"/>
      <c r="FU43" s="23">
        <f>LN(FU32/FT32)</f>
        <v>3.7741139536696042E-3</v>
      </c>
      <c r="FV43" s="23">
        <f>LN(FV32/FT32)</f>
        <v>-2.4837742049082148E-2</v>
      </c>
      <c r="FW43" s="23">
        <f>LN(FW32/FT32)</f>
        <v>1.2264889293213477E-2</v>
      </c>
      <c r="FX43" s="23">
        <f>LN(FX32/FT32)</f>
        <v>-1.3562869559094927E-2</v>
      </c>
      <c r="FY43" s="23"/>
      <c r="FZ43" s="23">
        <f>LN(FZ32/FY32)</f>
        <v>-1.3166031296437033E-2</v>
      </c>
      <c r="GA43" s="23">
        <f>LN(GA32/FY32)</f>
        <v>-2.8188528727943116E-2</v>
      </c>
      <c r="GB43" s="23">
        <f>LN(GB32/FY32)</f>
        <v>-3.0335981142564443E-3</v>
      </c>
      <c r="GC43" s="23">
        <f>LN(GC32/FY32)</f>
        <v>-1.431641452485374E-2</v>
      </c>
      <c r="GD43" s="23"/>
      <c r="GE43" s="23">
        <f>LN(GE32/GD32)</f>
        <v>0.10798231774250527</v>
      </c>
      <c r="GF43" s="23">
        <f>LN(GF32/GD32)</f>
        <v>4.4159476294908302E-2</v>
      </c>
      <c r="GG43" s="23">
        <f>LN(GG32/GD32)</f>
        <v>0.1082492584410177</v>
      </c>
      <c r="GH43" s="23">
        <f>LN(GH32/GD32)</f>
        <v>4.4678689848620272E-2</v>
      </c>
      <c r="GI43" s="23"/>
      <c r="GJ43" s="23">
        <f>LN(GJ32/GI32)</f>
        <v>9.7689361014417636E-2</v>
      </c>
      <c r="GK43" s="23">
        <f>LN(GK32/GI32)</f>
        <v>3.5696808228710949E-2</v>
      </c>
      <c r="GL43" s="23">
        <f>LN(GL32/GI32)</f>
        <v>9.9300094372164832E-2</v>
      </c>
      <c r="GM43" s="23">
        <f>LN(GM32/GI32)</f>
        <v>3.8012064906155836E-2</v>
      </c>
      <c r="GN43" s="23"/>
      <c r="GO43" s="23">
        <f>LN(GO32/GN32)</f>
        <v>8.8961126036680008E-2</v>
      </c>
      <c r="GP43" s="23">
        <f>LN(GP32/GN32)</f>
        <v>2.9282831079870279E-2</v>
      </c>
      <c r="GQ43" s="23">
        <f>LN(GQ32/GN32)</f>
        <v>8.9933434893568462E-2</v>
      </c>
      <c r="GR43" s="23">
        <f>LN(GR32/GN32)</f>
        <v>3.0729058867815951E-2</v>
      </c>
      <c r="GS43" s="23"/>
      <c r="GT43" s="23">
        <f>LN(GT32/GS32)</f>
        <v>8.0706960379475653E-2</v>
      </c>
      <c r="GU43" s="23">
        <f>LN(GU32/GS32)</f>
        <v>2.3442717523726956E-2</v>
      </c>
      <c r="GV43" s="23">
        <f>LN(GV32/GS32)</f>
        <v>8.1984812927094697E-2</v>
      </c>
      <c r="GW43" s="23">
        <f>LN(GW32/GS32)</f>
        <v>2.5312461695964333E-2</v>
      </c>
      <c r="GX43" s="23"/>
      <c r="GY43" s="23">
        <f>LN(GY32/GX32)</f>
        <v>7.2894271494640062E-2</v>
      </c>
      <c r="GZ43" s="23">
        <f>LN(GZ32/GX32)</f>
        <v>1.7098776767029349E-2</v>
      </c>
      <c r="HA43" s="23">
        <f>LN(HA32/GX32)</f>
        <v>7.4471484141504216E-2</v>
      </c>
      <c r="HB43" s="23">
        <f>LN(HB32/GX32)</f>
        <v>2.042114764992237E-2</v>
      </c>
      <c r="HC43" s="23"/>
      <c r="HD43" s="23">
        <f>LN(HD32/HC32)</f>
        <v>6.5505704006412493E-2</v>
      </c>
      <c r="HE43" s="23">
        <f>LN(HE32/HC32)</f>
        <v>1.2424472205803856E-2</v>
      </c>
      <c r="HF43" s="23">
        <f>LN(HF32/HC32)</f>
        <v>6.8084376169983224E-2</v>
      </c>
      <c r="HG43" s="23">
        <f>LN(HG32/HC32)</f>
        <v>1.6042070792908238E-2</v>
      </c>
      <c r="HH43" s="23"/>
      <c r="HI43" s="23">
        <f>LN(HI32/HH32)</f>
        <v>5.8517676414200158E-2</v>
      </c>
      <c r="HJ43" s="23">
        <f>LN(HJ32/HH32)</f>
        <v>8.2471999246335002E-3</v>
      </c>
      <c r="HK43" s="23">
        <f>LN(HK32/HH32)</f>
        <v>6.1319131709189324E-2</v>
      </c>
      <c r="HL43" s="23">
        <f>LN(HL32/HH32)</f>
        <v>1.2153060606907899E-2</v>
      </c>
      <c r="HM43" s="23"/>
      <c r="HN43" s="23">
        <f>LN(HN32/HM32)</f>
        <v>5.1915175023819697E-2</v>
      </c>
      <c r="HO43" s="23">
        <f>LN(HO32/HM32)</f>
        <v>5.3744861626322605E-3</v>
      </c>
      <c r="HP43" s="23">
        <f>LN(HP32/HM32)</f>
        <v>5.492863289290318E-2</v>
      </c>
      <c r="HQ43" s="23">
        <f>LN(HQ32/HM32)</f>
        <v>9.5396264465540323E-3</v>
      </c>
      <c r="HR43" s="23"/>
      <c r="HS43" s="23">
        <f>LN(HS32/HR32)</f>
        <v>4.624216195808234E-2</v>
      </c>
      <c r="HT43" s="23">
        <f>LN(HT32/HR32)</f>
        <v>2.05591182053255E-3</v>
      </c>
      <c r="HU43" s="23">
        <f>LN(HU32/HR32)</f>
        <v>4.9449019480965785E-2</v>
      </c>
      <c r="HV43" s="23">
        <f>LN(HV32/HR32)</f>
        <v>6.4968209042107396E-3</v>
      </c>
      <c r="HW43" s="23"/>
      <c r="HX43" s="23">
        <f>LN(HX32/HW32)</f>
        <v>3.5167690088659338E-2</v>
      </c>
      <c r="HY43" s="23">
        <f>LN(HY32/HW32)</f>
        <v>-2.6619511507831374E-3</v>
      </c>
      <c r="HZ43" s="23">
        <f>LN(HZ32/HW32)</f>
        <v>3.8746870893630034E-2</v>
      </c>
      <c r="IA43" s="23">
        <f>LN(IA32/HW32)</f>
        <v>2.2958089803468062E-3</v>
      </c>
      <c r="IB43" s="23"/>
      <c r="IC43" s="23">
        <f>LN(IC32/IB32)</f>
        <v>1.6997306365438E-2</v>
      </c>
      <c r="ID43" s="23">
        <f>LN(ID32/IB32)</f>
        <v>-7.0270538224050097E-3</v>
      </c>
      <c r="IE43" s="23">
        <f>LN(IE32/IB32)</f>
        <v>2.233165318728754E-2</v>
      </c>
      <c r="IF43" s="23">
        <f>LN(IF32/IB32)</f>
        <v>2.9940771567734938E-4</v>
      </c>
      <c r="IG43" s="23"/>
      <c r="IH43" s="23">
        <f>LN(IH32/IG32)</f>
        <v>2.1685658958073453E-3</v>
      </c>
      <c r="II43" s="23">
        <f>LN(II32/IG32)</f>
        <v>-7.1091028329284059E-3</v>
      </c>
      <c r="IJ43" s="23">
        <f>LN(IJ32/IG32)</f>
        <v>7.4166661754738565E-3</v>
      </c>
      <c r="IK43" s="23">
        <f>LN(IK32/IG32)</f>
        <v>6.7324333172145506E-5</v>
      </c>
      <c r="IL43" s="23"/>
      <c r="IM43" s="23">
        <f>LN(IM32/IL32)</f>
        <v>7.1520427128287753E-2</v>
      </c>
      <c r="IN43" s="23">
        <f>LN(IN32/IL32)</f>
        <v>1.7414250536542549E-2</v>
      </c>
      <c r="IO43" s="23">
        <f>LN(IO32/IL32)</f>
        <v>8.5447332739968088E-2</v>
      </c>
      <c r="IP43" s="23">
        <f>LN(IP32/IL32)</f>
        <v>3.9709510761653903E-2</v>
      </c>
      <c r="IQ43" s="23"/>
      <c r="IR43" s="23">
        <f>LN(IR32/IQ32)</f>
        <v>5.8624308592040236E-2</v>
      </c>
      <c r="IS43" s="23">
        <f>LN(IS32/IQ32)</f>
        <v>4.3700885371667983E-3</v>
      </c>
      <c r="IT43" s="23">
        <f>LN(IT32/IQ32)</f>
        <v>7.2838428562079185E-2</v>
      </c>
      <c r="IU43" s="23">
        <f>LN(IU32/IQ32)</f>
        <v>2.6430811212911152E-2</v>
      </c>
      <c r="IV43" s="23"/>
      <c r="IW43" s="23">
        <f>LN(IW32/IV32)</f>
        <v>4.7009418063750502E-2</v>
      </c>
      <c r="IX43" s="23">
        <f>LN(IX32/IV32)</f>
        <v>-7.9284672332724689E-3</v>
      </c>
      <c r="IY43" s="23">
        <f>LN(IY32/IV32)</f>
        <v>6.1793915574664501E-2</v>
      </c>
      <c r="IZ43" s="23">
        <f>LN(IZ32/IV32)</f>
        <v>1.5382646360726119E-2</v>
      </c>
      <c r="JA43" s="23"/>
      <c r="JB43" s="23">
        <f>LN(JB32/JA32)</f>
        <v>3.7515831678721516E-2</v>
      </c>
      <c r="JC43" s="23">
        <f>LN(JC32/JA32)</f>
        <v>-1.9152984040848142E-2</v>
      </c>
      <c r="JD43" s="23">
        <f>LN(JD32/JA32)</f>
        <v>5.1642990426205043E-2</v>
      </c>
      <c r="JE43" s="23">
        <f>LN(JE32/JA32)</f>
        <v>3.5900300754812611E-3</v>
      </c>
      <c r="JF43" s="23"/>
      <c r="JG43" s="23">
        <f>LN(JG32/JF32)</f>
        <v>3.4758020018771464E-2</v>
      </c>
      <c r="JH43" s="23">
        <f>LN(JH32/JF32)</f>
        <v>-1.886289720532041E-2</v>
      </c>
      <c r="JI43" s="23">
        <f>LN(JI32/JF32)</f>
        <v>4.1883953335372495E-2</v>
      </c>
      <c r="JJ43" s="23">
        <f>LN(JJ32/JF32)</f>
        <v>-5.7261432593263481E-3</v>
      </c>
      <c r="JK43" s="23"/>
      <c r="JL43" s="23">
        <f>LN(JL32/JK32)</f>
        <v>3.2188379081846026E-2</v>
      </c>
      <c r="JM43" s="23">
        <f>LN(JM32/JK32)</f>
        <v>-1.8374988218614136E-2</v>
      </c>
      <c r="JN43" s="23">
        <f>LN(JN32/JK32)</f>
        <v>3.2708263840801916E-2</v>
      </c>
      <c r="JO43" s="23">
        <f>LN(JO32/JK32)</f>
        <v>-1.40093772003389E-2</v>
      </c>
      <c r="JP43" s="23"/>
      <c r="JQ43" s="23">
        <f>LN(JQ32/JP32)</f>
        <v>2.9599502740636299E-2</v>
      </c>
      <c r="JR43" s="23">
        <f>LN(JR32/JP32)</f>
        <v>-1.7690518352372963E-2</v>
      </c>
      <c r="JS43" s="23">
        <f>LN(JS32/JP32)</f>
        <v>2.6310330129936291E-2</v>
      </c>
      <c r="JT43" s="23">
        <f>LN(JT32/JP32)</f>
        <v>-1.9506560835362022E-2</v>
      </c>
      <c r="JU43" s="23"/>
      <c r="JV43" s="23">
        <f>LN(JV32/JU32)</f>
        <v>2.7537932607103573E-2</v>
      </c>
      <c r="JW43" s="23">
        <f>LN(JW32/JU32)</f>
        <v>-1.7427944500869409E-2</v>
      </c>
      <c r="JX43" s="23">
        <f>LN(JX32/JU32)</f>
        <v>2.4005422698182968E-2</v>
      </c>
      <c r="JY43" s="23">
        <f>LN(JY32/JU32)</f>
        <v>-1.8851058782613242E-2</v>
      </c>
      <c r="JZ43" s="23"/>
      <c r="KA43" s="23">
        <f>LN(KA32/JZ32)</f>
        <v>2.4965368000132524E-2</v>
      </c>
      <c r="KB43" s="23">
        <f>LN(KB32/JZ32)</f>
        <v>-1.713491052873713E-2</v>
      </c>
      <c r="KC43" s="23">
        <f>LN(KC32/JZ32)</f>
        <v>2.1719459110739553E-2</v>
      </c>
      <c r="KD43" s="23">
        <f>LN(KD32/JZ32)</f>
        <v>-1.8191713968672661E-2</v>
      </c>
      <c r="KE43" s="23"/>
      <c r="KF43" s="23">
        <f>LN(KF32/KE32)</f>
        <v>1.9895955012701715E-2</v>
      </c>
      <c r="KG43" s="23">
        <f>LN(KG32/KE32)</f>
        <v>-1.6488712328645044E-2</v>
      </c>
      <c r="KH43" s="23">
        <f>LN(KH32/KE32)</f>
        <v>1.757010902146169E-2</v>
      </c>
      <c r="KI43" s="23">
        <f>LN(KI32/KE32)</f>
        <v>-1.6340277837674232E-2</v>
      </c>
      <c r="KJ43" s="23"/>
      <c r="KK43" s="23">
        <f>LN(KK32/KJ32)</f>
        <v>1.0876731982773821E-2</v>
      </c>
      <c r="KL43" s="23">
        <f>LN(KL32/KJ32)</f>
        <v>-1.3817975142221961E-2</v>
      </c>
      <c r="KM43" s="23">
        <f>LN(KM32/KJ32)</f>
        <v>9.3719477603876836E-3</v>
      </c>
      <c r="KN43" s="23">
        <f>LN(KN32/KJ32)</f>
        <v>-1.2618719225433929E-2</v>
      </c>
      <c r="KO43" s="23"/>
      <c r="KP43" s="23">
        <f>LN(KP32/KO32)</f>
        <v>1.6157221139223533E-3</v>
      </c>
      <c r="KQ43" s="23">
        <f>LN(KQ32/KO32)</f>
        <v>-1.1591649904621824E-2</v>
      </c>
      <c r="KR43" s="23">
        <f>LN(KR32/KO32)</f>
        <v>1.3116288128734992E-3</v>
      </c>
      <c r="KS43" s="23">
        <f>LN(KS32/KO32)</f>
        <v>-8.7970464358873412E-3</v>
      </c>
      <c r="KT43" s="23"/>
      <c r="KU43" s="23">
        <f>LN(KU32/KT32)</f>
        <v>9.7332394521847804E-2</v>
      </c>
      <c r="KV43" s="23">
        <f>LN(KV32/KT32)</f>
        <v>5.5452720790049176E-2</v>
      </c>
      <c r="KW43" s="23">
        <f>LN(KW32/KT32)</f>
        <v>0.1134783056814357</v>
      </c>
      <c r="KX43" s="23">
        <f>LN(KX32/KT32)</f>
        <v>7.9096588454521388E-2</v>
      </c>
      <c r="KY43" s="23"/>
      <c r="KZ43" s="23">
        <f>LN(KZ32/KY32)</f>
        <v>8.413605889422246E-2</v>
      </c>
      <c r="LA43" s="23">
        <f>LN(LA32/KY32)</f>
        <v>4.2717278415784078E-2</v>
      </c>
      <c r="LB43" s="23">
        <f>LN(LB32/KY32)</f>
        <v>9.9530211172704483E-2</v>
      </c>
      <c r="LC43" s="23">
        <f>LN(LC32/KY32)</f>
        <v>6.5248431959845934E-2</v>
      </c>
      <c r="LD43" s="23"/>
      <c r="LE43" s="23">
        <f>LN(LE32/LD32)</f>
        <v>7.2410870478635772E-2</v>
      </c>
      <c r="LF43" s="23">
        <f>LN(LF32/LD32)</f>
        <v>3.0657981636813901E-2</v>
      </c>
      <c r="LG43" s="23">
        <f>LN(LG32/LD32)</f>
        <v>8.6807209110950675E-2</v>
      </c>
      <c r="LH43" s="23">
        <f>LN(LH32/LD32)</f>
        <v>5.1816192132806971E-2</v>
      </c>
      <c r="LI43" s="23"/>
      <c r="LJ43" s="23">
        <f>LN(LJ32/LI32)</f>
        <v>6.133792055606143E-2</v>
      </c>
      <c r="LK43" s="23">
        <f>LN(LK32/LI32)</f>
        <v>2.0071851423429418E-2</v>
      </c>
      <c r="LL43" s="23">
        <f>LN(LL32/LI32)</f>
        <v>7.5175358616526647E-2</v>
      </c>
      <c r="LM43" s="23">
        <f>LN(LM32/LI32)</f>
        <v>3.9834298318540684E-2</v>
      </c>
      <c r="LN43" s="23"/>
      <c r="LO43" s="23">
        <f>LN(LO32/LN32)</f>
        <v>5.1422005873483091E-2</v>
      </c>
      <c r="LP43" s="23">
        <f>LN(LP32/LN32)</f>
        <v>9.811961691949235E-3</v>
      </c>
      <c r="LQ43" s="23">
        <f>LN(LQ32/LN32)</f>
        <v>6.4795587122147127E-2</v>
      </c>
      <c r="LR43" s="23">
        <f>LN(LR32/LN32)</f>
        <v>2.8565258169990441E-2</v>
      </c>
      <c r="LS43" s="23"/>
      <c r="LT43" s="23">
        <f>LN(LT32/LS32)</f>
        <v>4.1577589270584477E-2</v>
      </c>
      <c r="LU43" s="23">
        <f>LN(LU32/LS32)</f>
        <v>6.9502768211939805E-4</v>
      </c>
      <c r="LV43" s="23">
        <f>LN(LV32/LS32)</f>
        <v>5.3919667139392391E-2</v>
      </c>
      <c r="LW43" s="23">
        <f>LN(LW32/LS32)</f>
        <v>1.8222097975369469E-2</v>
      </c>
      <c r="LX43" s="23"/>
      <c r="LY43" s="23">
        <f>LN(LY32/LX32)</f>
        <v>3.3393136707408205E-2</v>
      </c>
      <c r="LZ43" s="23">
        <f>LN(LZ32/LX32)</f>
        <v>-7.579639133817124E-3</v>
      </c>
      <c r="MA43" s="23">
        <f>LN(MA32/LX32)</f>
        <v>4.4362605660921907E-2</v>
      </c>
      <c r="MB43" s="23">
        <f>LN(MB32/LX32)</f>
        <v>9.3085339365062362E-3</v>
      </c>
      <c r="MC43" s="23"/>
      <c r="MD43" s="23">
        <f>LN(MD32/MC32)</f>
        <v>2.5056508051416002E-2</v>
      </c>
      <c r="ME43" s="23">
        <f>LN(ME32/MC32)</f>
        <v>-1.5120983582201297E-2</v>
      </c>
      <c r="MF43" s="23">
        <f>LN(MF32/MC32)</f>
        <v>3.5983645316055288E-2</v>
      </c>
      <c r="MG43" s="23">
        <f>LN(MG32/MC32)</f>
        <v>8.9386380838625914E-4</v>
      </c>
      <c r="MH43" s="23"/>
      <c r="MI43" s="23">
        <f>LN(MI32/MH32)</f>
        <v>2.162202660032822E-2</v>
      </c>
      <c r="MJ43" s="23">
        <f>LN(MJ32/MH32)</f>
        <v>-1.6675678200350281E-2</v>
      </c>
      <c r="MK43" s="23">
        <f>LN(MK32/MH32)</f>
        <v>2.8090936944684192E-2</v>
      </c>
      <c r="ML43" s="23">
        <f>LN(ML32/MH32)</f>
        <v>-6.045947543891584E-3</v>
      </c>
      <c r="MM43" s="23"/>
      <c r="MN43" s="23">
        <f>LN(MN32/MM32)</f>
        <v>1.7653825012465221E-2</v>
      </c>
      <c r="MO43" s="23">
        <f>LN(MO32/MM32)</f>
        <v>-1.4580691537161312E-2</v>
      </c>
      <c r="MP43" s="23">
        <f>LN(MP32/MM32)</f>
        <v>1.8327644225015333E-2</v>
      </c>
      <c r="MQ43" s="23">
        <f>LN(MQ32/MM32)</f>
        <v>-1.2074768111128974E-2</v>
      </c>
      <c r="MR43" s="23"/>
      <c r="MS43" s="23">
        <f>LN(MS32/MR32)</f>
        <v>9.8277588561941857E-3</v>
      </c>
      <c r="MT43" s="23">
        <f>LN(MT32/MR32)</f>
        <v>-1.0356564169194468E-2</v>
      </c>
      <c r="MU43" s="23">
        <f>LN(MU32/MR32)</f>
        <v>1.0855471250041139E-2</v>
      </c>
      <c r="MV43" s="23">
        <f>LN(MV32/MR32)</f>
        <v>-7.3897917422881794E-3</v>
      </c>
      <c r="MW43" s="23"/>
      <c r="MX43" s="23">
        <f>LN(MX32/MW32)</f>
        <v>2.1510174818714979E-3</v>
      </c>
      <c r="MY43" s="23">
        <f>LN(MY32/MW32)</f>
        <v>-6.0231387489276438E-3</v>
      </c>
      <c r="MZ43" s="23">
        <f>LN(MZ32/MW32)</f>
        <v>3.5657769849021521E-3</v>
      </c>
      <c r="NA43" s="23">
        <f>LN(NA32/MW32)</f>
        <v>-2.5378118381834238E-3</v>
      </c>
      <c r="NB43" s="23"/>
      <c r="NC43" s="23">
        <f>LN(NC32/NB32)</f>
        <v>6.3685755235925456E-2</v>
      </c>
      <c r="ND43" s="23">
        <f>LN(ND32/NB32)</f>
        <v>-9.7985336447398517E-3</v>
      </c>
      <c r="NE43" s="23">
        <f>LN(NE32/NB32)</f>
        <v>0.10293217314405494</v>
      </c>
      <c r="NF43" s="23">
        <f>LN(NF32/NB32)</f>
        <v>4.3966819462342412E-2</v>
      </c>
      <c r="NG43" s="23"/>
      <c r="NH43" s="23">
        <f>LN(NH32/NG32)</f>
        <v>5.3623577967217582E-2</v>
      </c>
      <c r="NI43" s="23">
        <f>LN(NI32/NG32)</f>
        <v>-1.784198454816362E-2</v>
      </c>
      <c r="NJ43" s="23">
        <f>LN(NJ32/NG32)</f>
        <v>8.9445670893432278E-2</v>
      </c>
      <c r="NK43" s="23">
        <f>LN(NK32/NG32)</f>
        <v>3.0041014928436506E-2</v>
      </c>
      <c r="NL43" s="23"/>
      <c r="NM43" s="23">
        <f>LN(NM32/NL32)</f>
        <v>4.4939750110595554E-2</v>
      </c>
      <c r="NN43" s="23">
        <f>LN(NN32/NL32)</f>
        <v>-2.46085087381403E-2</v>
      </c>
      <c r="NO43" s="23">
        <f>LN(NO32/NL32)</f>
        <v>7.7078760992033771E-2</v>
      </c>
      <c r="NP43" s="23">
        <f>LN(NP32/NL32)</f>
        <v>1.8241111485713647E-2</v>
      </c>
      <c r="NQ43" s="23"/>
      <c r="NR43" s="23">
        <f>LN(NR32/NQ32)</f>
        <v>3.6818638401314961E-2</v>
      </c>
      <c r="NS43" s="23">
        <f>LN(NS32/NQ32)</f>
        <v>-3.1151330285140357E-2</v>
      </c>
      <c r="NT43" s="23">
        <f>LN(NT32/NQ32)</f>
        <v>6.5931279962038278E-2</v>
      </c>
      <c r="NU43" s="23">
        <f>LN(NU32/NQ32)</f>
        <v>8.0687540198751545E-3</v>
      </c>
      <c r="NV43" s="23"/>
      <c r="NW43" s="23">
        <f>LN(NW32/NV32)</f>
        <v>2.9677327658647154E-2</v>
      </c>
      <c r="NX43" s="23">
        <f>LN(NX32/NV32)</f>
        <v>-3.635867564413775E-2</v>
      </c>
      <c r="NY43" s="23">
        <f>LN(NY32/NV32)</f>
        <v>5.6005595361505567E-2</v>
      </c>
      <c r="NZ43" s="23">
        <f>LN(NZ32/NV32)</f>
        <v>-4.0823349621284678E-4</v>
      </c>
      <c r="OA43" s="23"/>
      <c r="OB43" s="23">
        <f>LN(OB32/OA32)</f>
        <v>2.6216207681468973E-2</v>
      </c>
      <c r="OC43" s="23">
        <f>LN(OC32/OA32)</f>
        <v>-3.6318426792542283E-2</v>
      </c>
      <c r="OD43" s="23">
        <f>LN(OD32/OA32)</f>
        <v>4.6932741939273055E-2</v>
      </c>
      <c r="OE43" s="23">
        <f>LN(OE32/OA32)</f>
        <v>-7.7588226517385089E-3</v>
      </c>
      <c r="OF43" s="23"/>
      <c r="OG43" s="23">
        <f>LN(OG32/OF32)</f>
        <v>2.2588369007624703E-2</v>
      </c>
      <c r="OH43" s="23">
        <f>LN(OH32/OF32)</f>
        <v>-3.6029383407159013E-2</v>
      </c>
      <c r="OI43" s="23">
        <f>LN(OI32/OF32)</f>
        <v>3.9012263942352986E-2</v>
      </c>
      <c r="OJ43" s="23">
        <f>LN(OJ32/OF32)</f>
        <v>-1.3556158013131406E-2</v>
      </c>
      <c r="OK43" s="23"/>
      <c r="OL43" s="23">
        <f>LN(OL32/OK32)</f>
        <v>1.9148493224612852E-2</v>
      </c>
      <c r="OM43" s="23">
        <f>LN(OM32/OK32)</f>
        <v>-3.5748161447309197E-2</v>
      </c>
      <c r="ON43" s="23">
        <f>LN(ON32/OK32)</f>
        <v>3.1717641265385038E-2</v>
      </c>
      <c r="OO43" s="23">
        <f>LN(OO32/OK32)</f>
        <v>-1.8302834263482271E-2</v>
      </c>
      <c r="OP43" s="23"/>
      <c r="OQ43" s="23">
        <f>LN(OQ32/OP32)</f>
        <v>1.5713201477466E-2</v>
      </c>
      <c r="OR43" s="23">
        <f>LN(OR32/OP32)</f>
        <v>-3.5731825079712065E-2</v>
      </c>
      <c r="OS43" s="23">
        <f>LN(OS32/OP32)</f>
        <v>2.8176223415418349E-2</v>
      </c>
      <c r="OT43" s="23">
        <f>LN(OT32/OP32)</f>
        <v>-1.8887133192771192E-2</v>
      </c>
      <c r="OU43" s="23"/>
      <c r="OV43" s="23">
        <f>LN(OV32/OU32)</f>
        <v>8.8585925214323385E-3</v>
      </c>
      <c r="OW43" s="23">
        <f>LN(OW32/OU32)</f>
        <v>-3.5287232494398933E-2</v>
      </c>
      <c r="OX43" s="23">
        <f>LN(OX32/OU32)</f>
        <v>2.1126041050238027E-2</v>
      </c>
      <c r="OY43" s="23">
        <f>LN(OY32/OU32)</f>
        <v>-1.8749372148025821E-2</v>
      </c>
      <c r="OZ43" s="23"/>
      <c r="PA43" s="23">
        <f>LN(PA32/OZ32)</f>
        <v>-4.8336827951000741E-3</v>
      </c>
      <c r="PB43" s="23">
        <f>LN(PB32/OZ32)</f>
        <v>-3.4633156698964308E-2</v>
      </c>
      <c r="PC43" s="23">
        <f>LN(PC32/OZ32)</f>
        <v>7.1218031172682762E-3</v>
      </c>
      <c r="PD43" s="23">
        <f>LN(PD32/OZ32)</f>
        <v>-1.8597657424994481E-2</v>
      </c>
      <c r="PE43" s="23"/>
      <c r="PF43" s="23">
        <f>LN(PF32/PE32)</f>
        <v>-1.8583416644840617E-2</v>
      </c>
      <c r="PG43" s="23">
        <f>LN(PG32/PE32)</f>
        <v>-3.4315582320653293E-2</v>
      </c>
      <c r="PH43" s="23">
        <f>LN(PH32/PE32)</f>
        <v>-6.8290198191697099E-3</v>
      </c>
      <c r="PI43" s="23">
        <f>LN(PI32/PE32)</f>
        <v>-1.8562642653333607E-2</v>
      </c>
      <c r="PJ43" s="23"/>
      <c r="PK43" s="23">
        <f>LN(PK32/PJ32)</f>
        <v>0.13762120812224996</v>
      </c>
      <c r="PL43" s="23">
        <f>LN(PL32/PJ32)</f>
        <v>8.951563881719142E-2</v>
      </c>
      <c r="PM43" s="23">
        <f>LN(PM32/PJ32)</f>
        <v>0.19893069811147293</v>
      </c>
      <c r="PN43" s="23">
        <f>LN(PN32/PJ32)</f>
        <v>0.16737659532598073</v>
      </c>
      <c r="PO43" s="23"/>
      <c r="PP43" s="23">
        <f>LN(PP32/PO32)</f>
        <v>0.11977121752677211</v>
      </c>
      <c r="PQ43" s="23">
        <f>LN(PQ32/PO32)</f>
        <v>7.0480152731908274E-2</v>
      </c>
      <c r="PR43" s="23">
        <f>LN(PR32/PO32)</f>
        <v>0.1704667145848906</v>
      </c>
      <c r="PS43" s="23">
        <f>LN(PS32/PO32)</f>
        <v>0.13876269552654191</v>
      </c>
      <c r="PT43" s="23"/>
      <c r="PU43" s="23">
        <f>LN(PU32/PT32)</f>
        <v>0.1031315264339718</v>
      </c>
      <c r="PV43" s="23">
        <f>LN(PV32/PT32)</f>
        <v>5.3103307405224807E-2</v>
      </c>
      <c r="PW43" s="23">
        <f>LN(PW32/PT32)</f>
        <v>0.14874148118070601</v>
      </c>
      <c r="PX43" s="23">
        <f>LN(PX32/PT32)</f>
        <v>0.11492508866308765</v>
      </c>
      <c r="PY43" s="23"/>
      <c r="PZ43" s="23">
        <f>LN(PZ32/PY32)</f>
        <v>8.9004062486657445E-2</v>
      </c>
      <c r="QA43" s="23">
        <f>LN(QA32/PY32)</f>
        <v>3.9073995002546616E-2</v>
      </c>
      <c r="QB43" s="23">
        <f>LN(QB32/PY32)</f>
        <v>0.1282009738074949</v>
      </c>
      <c r="QC43" s="23">
        <f>LN(QC32/PY32)</f>
        <v>9.0725788324768575E-2</v>
      </c>
      <c r="QD43" s="23"/>
      <c r="QE43" s="23">
        <f>LN(QE32/QD32)</f>
        <v>7.5531151869569879E-2</v>
      </c>
      <c r="QF43" s="23">
        <f>LN(QF32/QD32)</f>
        <v>2.6798586409656388E-2</v>
      </c>
      <c r="QG43" s="23">
        <f>LN(QG32/QD32)</f>
        <v>0.10898820406573298</v>
      </c>
      <c r="QH43" s="23">
        <f>LN(QH32/QD32)</f>
        <v>7.0663516334490528E-2</v>
      </c>
      <c r="QI43" s="23"/>
      <c r="QJ43" s="23">
        <f>LN(QJ32/QI32)</f>
        <v>6.43279841828195E-2</v>
      </c>
      <c r="QK43" s="23">
        <f>LN(QK32/QI32)</f>
        <v>1.6407343267883713E-2</v>
      </c>
      <c r="QL43" s="23">
        <f>LN(QL32/QI32)</f>
        <v>9.1916713277680084E-2</v>
      </c>
      <c r="QM43" s="23">
        <f>LN(QM32/QI32)</f>
        <v>5.2572452399776232E-2</v>
      </c>
      <c r="QN43" s="23"/>
      <c r="QO43" s="23">
        <f>LN(QO32/QN32)</f>
        <v>5.4438650046558429E-2</v>
      </c>
      <c r="QP43" s="23">
        <f>LN(QP32/QN32)</f>
        <v>7.3960672810387861E-3</v>
      </c>
      <c r="QQ43" s="23">
        <f>LN(QQ32/QN32)</f>
        <v>7.7944989877338E-2</v>
      </c>
      <c r="QR43" s="23">
        <f>LN(QR32/QN32)</f>
        <v>3.9006962569608276E-2</v>
      </c>
      <c r="QS43" s="23"/>
      <c r="QT43" s="23">
        <f>LN(QT32/QS32)</f>
        <v>4.5672107772783341E-2</v>
      </c>
      <c r="QU43" s="23">
        <f>LN(QU32/QS32)</f>
        <v>3.5965290678768169E-4</v>
      </c>
      <c r="QV43" s="23">
        <f>LN(QV32/QS32)</f>
        <v>6.5505950601915608E-2</v>
      </c>
      <c r="QW43" s="23">
        <f>LN(QW32/QS32)</f>
        <v>2.6720626436037068E-2</v>
      </c>
      <c r="QX43" s="23"/>
      <c r="QY43" s="23">
        <f>LN(QY32/QX32)</f>
        <v>3.7750835158567732E-2</v>
      </c>
      <c r="QZ43" s="23">
        <f>LN(QZ32/QX32)</f>
        <v>-5.5241033580072417E-3</v>
      </c>
      <c r="RA43" s="23">
        <f>LN(RA32/QX32)</f>
        <v>5.4834869192577983E-2</v>
      </c>
      <c r="RB43" s="23">
        <f>LN(RB32/QX32)</f>
        <v>1.7195738091271125E-2</v>
      </c>
      <c r="RC43" s="23"/>
      <c r="RD43" s="23">
        <f>LN(RD32/RC32)</f>
        <v>2.8015521603526987E-2</v>
      </c>
      <c r="RE43" s="23">
        <f>LN(RE32/RC32)</f>
        <v>-9.4134110265818947E-3</v>
      </c>
      <c r="RF43" s="23">
        <f>LN(RF32/RC32)</f>
        <v>3.7775965814100892E-2</v>
      </c>
      <c r="RG43" s="23">
        <f>LN(RG32/RC32)</f>
        <v>3.8336746976549286E-3</v>
      </c>
      <c r="RH43" s="23"/>
      <c r="RI43" s="23">
        <f>LN(RI32/RH32)</f>
        <v>1.3883877609684171E-2</v>
      </c>
      <c r="RJ43" s="23">
        <f>LN(RJ32/RH32)</f>
        <v>-9.3959935804741549E-3</v>
      </c>
      <c r="RK43" s="23">
        <f>LN(RK32/RH32)</f>
        <v>2.1105924568752321E-2</v>
      </c>
      <c r="RL43" s="23">
        <f>LN(RL32/RH32)</f>
        <v>2.2230365263102176E-4</v>
      </c>
      <c r="RM43" s="23"/>
      <c r="RN43" s="23">
        <f>LN(RN32/RM32)</f>
        <v>-1.4509871732608997E-4</v>
      </c>
      <c r="RO43" s="23">
        <f>LN(RO32/RM32)</f>
        <v>-9.4957976334099636E-3</v>
      </c>
      <c r="RP43" s="23">
        <f>LN(RP32/RM32)</f>
        <v>7.0123265345353241E-3</v>
      </c>
      <c r="RQ43" s="23">
        <f>LN(RQ32/RM32)</f>
        <v>5.056072360958839E-5</v>
      </c>
      <c r="RR43" s="23"/>
      <c r="RS43" s="23">
        <f>LN(RS32/RR32)</f>
        <v>0.15560432228916096</v>
      </c>
      <c r="RT43" s="23">
        <f>LN(RT32/RR32)</f>
        <v>0.10727486055978049</v>
      </c>
      <c r="RU43" s="23">
        <f>LN(RU32/RR32)</f>
        <v>0.17427383288370754</v>
      </c>
      <c r="RV43" s="23">
        <f>LN(RV32/RR32)</f>
        <v>0.13239001983161963</v>
      </c>
      <c r="RW43" s="23"/>
      <c r="RX43" s="23">
        <f>LN(RX32/RW32)</f>
        <v>0.13430981667712408</v>
      </c>
      <c r="RY43" s="23">
        <f>LN(RY32/RW32)</f>
        <v>8.3335704765851323E-2</v>
      </c>
      <c r="RZ43" s="23">
        <f>LN(RZ32/RW32)</f>
        <v>0.15485624163039019</v>
      </c>
      <c r="SA43" s="23">
        <f>LN(SA32/RW32)</f>
        <v>0.11142420103119204</v>
      </c>
      <c r="SB43" s="23"/>
      <c r="SC43" s="23">
        <f>LN(SC32/SB32)</f>
        <v>0.1138800276729567</v>
      </c>
      <c r="SD43" s="23">
        <f>LN(SD32/SB32)</f>
        <v>6.331641810026814E-2</v>
      </c>
      <c r="SE43" s="23">
        <f>LN(SE32/SB32)</f>
        <v>0.13541551740150964</v>
      </c>
      <c r="SF43" s="23">
        <f>LN(SF32/SB32)</f>
        <v>9.1444926123261536E-2</v>
      </c>
      <c r="SG43" s="23"/>
      <c r="SH43" s="23">
        <f>LN(SH32/SG32)</f>
        <v>9.6201364426229341E-2</v>
      </c>
      <c r="SI43" s="23">
        <f>LN(SI32/SG32)</f>
        <v>4.2885025934634051E-2</v>
      </c>
      <c r="SJ43" s="23">
        <f>LN(SJ32/SG32)</f>
        <v>0.11867160372417225</v>
      </c>
      <c r="SK43" s="23">
        <f>LN(SK32/SG32)</f>
        <v>7.2585154217730374E-2</v>
      </c>
      <c r="SL43" s="23"/>
      <c r="SM43" s="23">
        <f>LN(SM32/SL32)</f>
        <v>7.9348434015214117E-2</v>
      </c>
      <c r="SN43" s="23">
        <f>LN(SN32/SL32)</f>
        <v>2.5344940376803501E-2</v>
      </c>
      <c r="SO43" s="23">
        <f>LN(SO32/SL32)</f>
        <v>0.10181412162826149</v>
      </c>
      <c r="SP43" s="23">
        <f>LN(SP32/SL32)</f>
        <v>5.6358893485964477E-2</v>
      </c>
      <c r="SQ43" s="23"/>
      <c r="SR43" s="23">
        <f>LN(SR32/SQ32)</f>
        <v>6.4016756774829764E-2</v>
      </c>
      <c r="SS43" s="23">
        <f>LN(SS32/SQ32)</f>
        <v>8.6304962002085907E-3</v>
      </c>
      <c r="ST43" s="23">
        <f>LN(ST32/SQ32)</f>
        <v>8.6926020211232038E-2</v>
      </c>
      <c r="SU43" s="23">
        <f>LN(SU32/SQ32)</f>
        <v>4.0154536718739427E-2</v>
      </c>
      <c r="SV43" s="23"/>
      <c r="SW43" s="23">
        <f>LN(SW32/SV32)</f>
        <v>5.1624622199980028E-2</v>
      </c>
      <c r="SX43" s="23">
        <f>LN(SX32/SV32)</f>
        <v>-3.8210409072120134E-3</v>
      </c>
      <c r="SY43" s="23">
        <f>LN(SY32/SV32)</f>
        <v>7.1847944345581144E-2</v>
      </c>
      <c r="SZ43" s="23">
        <f>LN(SZ32/SV32)</f>
        <v>2.6077665913187987E-2</v>
      </c>
      <c r="TA43" s="23"/>
      <c r="TB43" s="23">
        <f>LN(TB32/TA32)</f>
        <v>4.7765172995779689E-2</v>
      </c>
      <c r="TC43" s="23">
        <f>LN(TC32/TA32)</f>
        <v>-3.6894270492654471E-3</v>
      </c>
      <c r="TD43" s="23">
        <f>LN(TD32/TA32)</f>
        <v>5.848421884125133E-2</v>
      </c>
      <c r="TE43" s="23">
        <f>LN(TE32/TA32)</f>
        <v>1.3133621841736188E-2</v>
      </c>
      <c r="TF43" s="23"/>
      <c r="TG43" s="23">
        <f>LN(TG32/TF32)</f>
        <v>4.3920556483934246E-2</v>
      </c>
      <c r="TH43" s="23">
        <f>LN(TH32/TF32)</f>
        <v>-3.5701276819256988E-3</v>
      </c>
      <c r="TI43" s="23">
        <f>LN(TI32/TF32)</f>
        <v>4.5773886938940397E-2</v>
      </c>
      <c r="TJ43" s="23">
        <f>LN(TJ32/TF32)</f>
        <v>1.0937689285280383E-3</v>
      </c>
      <c r="TK43" s="23"/>
      <c r="TL43" s="23">
        <f>LN(TL32/TK32)</f>
        <v>3.5760023880670455E-2</v>
      </c>
      <c r="TM43" s="23">
        <f>LN(TM32/TK32)</f>
        <v>-3.3670071561477913E-3</v>
      </c>
      <c r="TN43" s="23">
        <f>LN(TN32/TK32)</f>
        <v>3.4940209174316519E-2</v>
      </c>
      <c r="TO43" s="23">
        <f>LN(TO32/TK32)</f>
        <v>-4.8202298085924591E-3</v>
      </c>
      <c r="TP43" s="23"/>
      <c r="TQ43" s="23">
        <f>LN(TQ32/TP32)</f>
        <v>2.056860943319588E-2</v>
      </c>
      <c r="TR43" s="23">
        <f>LN(TR32/TP32)</f>
        <v>-3.7732071778769009E-3</v>
      </c>
      <c r="TS43" s="23">
        <f>LN(TS32/TP32)</f>
        <v>1.9584459606792455E-2</v>
      </c>
      <c r="TT43" s="23">
        <f>LN(TT32/TP32)</f>
        <v>-4.7598527277811333E-3</v>
      </c>
      <c r="TU43" s="23"/>
      <c r="TV43" s="23">
        <f>LN(TV32/TU32)</f>
        <v>5.4184658147514433E-3</v>
      </c>
      <c r="TW43" s="23">
        <f>LN(TW32/TU32)</f>
        <v>-3.671692552796057E-3</v>
      </c>
      <c r="TX43" s="23">
        <f>LN(TX32/TU32)</f>
        <v>4.3188963345789783E-3</v>
      </c>
      <c r="TY43" s="23">
        <f>LN(TY32/TU32)</f>
        <v>-4.8130344126731438E-3</v>
      </c>
      <c r="TZ43" s="23"/>
      <c r="UA43" s="23">
        <f>LN(UA32/TZ32)</f>
        <v>0.18971138625349132</v>
      </c>
      <c r="UB43" s="23">
        <f>LN(UB32/TZ32)</f>
        <v>0.15380289811232251</v>
      </c>
      <c r="UC43" s="23">
        <f>LN(UC32/TZ32)</f>
        <v>0.21122569986375711</v>
      </c>
      <c r="UD43" s="23">
        <f>LN(UD32/TZ32)</f>
        <v>0.18203297174534958</v>
      </c>
      <c r="UE43" s="23"/>
      <c r="UF43" s="23">
        <f>LN(UF32/UE32)</f>
        <v>0.16973921630856154</v>
      </c>
      <c r="UG43" s="23">
        <f>LN(UG32/UE32)</f>
        <v>0.13147775410627574</v>
      </c>
      <c r="UH43" s="23">
        <f>LN(UH32/UE32)</f>
        <v>0.19068351974281075</v>
      </c>
      <c r="UI43" s="23">
        <f>LN(UI32/UE32)</f>
        <v>0.1608723204106528</v>
      </c>
      <c r="UJ43" s="23"/>
      <c r="UK43" s="23">
        <f>LN(UK32/UJ32)</f>
        <v>0.1513956315199185</v>
      </c>
      <c r="UL43" s="23">
        <f>LN(UL32/UJ32)</f>
        <v>0.11265292332171076</v>
      </c>
      <c r="UM43" s="23">
        <f>LN(UM32/UJ32)</f>
        <v>0.17210767672347982</v>
      </c>
      <c r="UN43" s="23">
        <f>LN(UN32/UJ32)</f>
        <v>0.1388681008851026</v>
      </c>
      <c r="UO43" s="23"/>
      <c r="UP43" s="23">
        <f>LN(UP32/UO32)</f>
        <v>0.13372693744569988</v>
      </c>
      <c r="UQ43" s="23">
        <f>LN(UQ32/UO32)</f>
        <v>9.3937021136604446E-2</v>
      </c>
      <c r="UR43" s="23">
        <f>LN(UR32/UO32)</f>
        <v>0.15294212768881088</v>
      </c>
      <c r="US43" s="23">
        <f>LN(US32/UO32)</f>
        <v>0.12048268623273981</v>
      </c>
      <c r="UT43" s="23"/>
      <c r="UU43" s="23">
        <f>LN(UU32/UT32)</f>
        <v>0.11693575487593159</v>
      </c>
      <c r="UV43" s="23">
        <f>LN(UV32/UT32)</f>
        <v>7.642838910913001E-2</v>
      </c>
      <c r="UW43" s="23">
        <f>LN(UW32/UT32)</f>
        <v>0.1359366685031724</v>
      </c>
      <c r="UX43" s="23">
        <f>LN(UX32/UT32)</f>
        <v>0.10267049029945657</v>
      </c>
      <c r="UY43" s="23"/>
      <c r="UZ43" s="23">
        <f>LN(UZ32/UY32)</f>
        <v>0.10117407886424065</v>
      </c>
      <c r="VA43" s="23">
        <f>LN(VA32/UY32)</f>
        <v>5.962592195021317E-2</v>
      </c>
      <c r="VB43" s="23">
        <f>LN(VB32/UY32)</f>
        <v>0.1192964518593442</v>
      </c>
      <c r="VC43" s="23">
        <f>LN(VC32/UY32)</f>
        <v>8.5260579431757272E-2</v>
      </c>
      <c r="VD43" s="23"/>
      <c r="VE43" s="23">
        <f>LN(VE32/VD32)</f>
        <v>8.6543638523036537E-2</v>
      </c>
      <c r="VF43" s="23">
        <f>LN(VF32/VD32)</f>
        <v>4.4658276213481563E-2</v>
      </c>
      <c r="VG43" s="23">
        <f>LN(VG32/VD32)</f>
        <v>0.10356815512097865</v>
      </c>
      <c r="VH43" s="23">
        <f>LN(VH32/VD32)</f>
        <v>6.9148241653016029E-2</v>
      </c>
      <c r="VI43" s="23"/>
      <c r="VJ43" s="23">
        <f>LN(VJ32/VI32)</f>
        <v>7.263030853096164E-2</v>
      </c>
      <c r="VK43" s="23">
        <f>LN(VK32/VI32)</f>
        <v>3.1076231796296601E-2</v>
      </c>
      <c r="VL43" s="23">
        <f>LN(VL32/VI32)</f>
        <v>8.8613167228316608E-2</v>
      </c>
      <c r="VM43" s="23">
        <f>LN(VM32/VI32)</f>
        <v>5.4003437825268619E-2</v>
      </c>
      <c r="VN43" s="23"/>
      <c r="VO43" s="23">
        <f>LN(VO32/VN32)</f>
        <v>5.9546243433362164E-2</v>
      </c>
      <c r="VP43" s="23">
        <f>LN(VP32/VN32)</f>
        <v>1.8589450573006584E-2</v>
      </c>
      <c r="VQ43" s="23">
        <f>LN(VQ32/VN32)</f>
        <v>7.528178663345908E-2</v>
      </c>
      <c r="VR43" s="23">
        <f>LN(VR32/VN32)</f>
        <v>4.0267420400704773E-2</v>
      </c>
      <c r="VS43" s="23"/>
      <c r="VT43" s="23">
        <f>LN(VT32/VS32)</f>
        <v>3.6332573977855373E-2</v>
      </c>
      <c r="VU43" s="23">
        <f>LN(VU32/VS32)</f>
        <v>-2.7513142101430405E-3</v>
      </c>
      <c r="VV43" s="23">
        <f>LN(VV32/VS32)</f>
        <v>5.0138487293398232E-2</v>
      </c>
      <c r="VW43" s="23">
        <f>LN(VW32/VS32)</f>
        <v>1.6528436207503862E-2</v>
      </c>
      <c r="VX43" s="23"/>
      <c r="VY43" s="23">
        <f>LN(VY32/VX32)</f>
        <v>2.0872705261770524E-2</v>
      </c>
      <c r="VZ43" s="23">
        <f>LN(VZ32/VX32)</f>
        <v>-2.8346611922043358E-3</v>
      </c>
      <c r="WA43" s="23">
        <f>LN(WA32/VX32)</f>
        <v>2.3068454132365603E-2</v>
      </c>
      <c r="WB43" s="23">
        <f>LN(WB32/VX32)</f>
        <v>3.1400114640986655E-4</v>
      </c>
      <c r="WC43" s="23"/>
      <c r="WD43" s="23">
        <f>LN(WD32/WC32)</f>
        <v>5.5445740974381652E-3</v>
      </c>
      <c r="WE43" s="23">
        <f>LN(WE32/WC32)</f>
        <v>-2.9554101673906173E-3</v>
      </c>
      <c r="WF43" s="23">
        <f>LN(WF32/WC32)</f>
        <v>7.6664079732656713E-3</v>
      </c>
      <c r="WG43" s="23">
        <f>LN(WG32/WC32)</f>
        <v>9.0855424158739825E-5</v>
      </c>
      <c r="WH43" s="23"/>
      <c r="WI43" s="23">
        <f>LN(WI32/WH32)</f>
        <v>0.14734222505798131</v>
      </c>
      <c r="WJ43" s="23">
        <f>LN(WJ32/WH32)</f>
        <v>9.3439023059333326E-2</v>
      </c>
      <c r="WK43" s="23">
        <f>LN(WK32/WH32)</f>
        <v>0.16811980906222584</v>
      </c>
      <c r="WL43" s="23">
        <f>LN(WL32/WH32)</f>
        <v>0.12206892832398201</v>
      </c>
      <c r="WM43" s="23"/>
      <c r="WN43" s="23">
        <f>LN(WN32/WM32)</f>
        <v>0.12857389668291025</v>
      </c>
      <c r="WO43" s="23">
        <f>LN(WO32/WM32)</f>
        <v>7.3500460575294066E-2</v>
      </c>
      <c r="WP43" s="23">
        <f>LN(WP32/WM32)</f>
        <v>0.1487801748173315</v>
      </c>
      <c r="WQ43" s="23">
        <f>LN(WQ32/WM32)</f>
        <v>0.10230047566919209</v>
      </c>
      <c r="WR43" s="23"/>
      <c r="WS43" s="23">
        <f>LN(WS32/WR32)</f>
        <v>0.11099693503284264</v>
      </c>
      <c r="WT43" s="23">
        <f>LN(WT32/WR32)</f>
        <v>5.5073329846418252E-2</v>
      </c>
      <c r="WU43" s="23">
        <f>LN(WU32/WR32)</f>
        <v>0.13105380419203036</v>
      </c>
      <c r="WV43" s="23">
        <f>LN(WV32/WR32)</f>
        <v>8.2491328282516013E-2</v>
      </c>
      <c r="WW43" s="23"/>
      <c r="WX43" s="23">
        <f>LN(WX32/WW32)</f>
        <v>9.412529028265218E-2</v>
      </c>
      <c r="WY43" s="23">
        <f>LN(WY32/WW32)</f>
        <v>3.7619639511064944E-2</v>
      </c>
      <c r="WZ43" s="23">
        <f>LN(WZ32/WW32)</f>
        <v>0.11516425523490377</v>
      </c>
      <c r="XA43" s="23">
        <f>LN(XA32/WW32)</f>
        <v>6.6273285235053173E-2</v>
      </c>
      <c r="XB43" s="23"/>
      <c r="XC43" s="23">
        <f>LN(XC32/XB32)</f>
        <v>7.8496558705874755E-2</v>
      </c>
      <c r="XD43" s="23">
        <f>LN(XD32/XB32)</f>
        <v>2.1877819138767542E-2</v>
      </c>
      <c r="XE43" s="23">
        <f>LN(XE32/XB32)</f>
        <v>0.1001225276030543</v>
      </c>
      <c r="XF43" s="23">
        <f>LN(XF32/XB32)</f>
        <v>5.1198980598165515E-2</v>
      </c>
      <c r="XG43" s="23"/>
      <c r="XH43" s="23">
        <f>LN(XH32/XG32)</f>
        <v>6.4133720662948479E-2</v>
      </c>
      <c r="XI43" s="23">
        <f>LN(XI32/XG32)</f>
        <v>8.4486006192658041E-3</v>
      </c>
      <c r="XJ43" s="23">
        <f>LN(XJ32/XG32)</f>
        <v>8.555636836555805E-2</v>
      </c>
      <c r="XK43" s="23">
        <f>LN(XK32/XG32)</f>
        <v>3.6305965273471831E-2</v>
      </c>
      <c r="XL43" s="23"/>
      <c r="XM43" s="23">
        <f>LN(XM32/XL32)</f>
        <v>5.6142320942688347E-2</v>
      </c>
      <c r="XN43" s="23">
        <f>LN(XN32/XL32)</f>
        <v>2.1169464787114948E-4</v>
      </c>
      <c r="XO43" s="23">
        <f>LN(XO32/XL32)</f>
        <v>7.2134324037842895E-2</v>
      </c>
      <c r="XP43" s="23">
        <f>LN(XP32/XL32)</f>
        <v>2.3414236869596185E-2</v>
      </c>
      <c r="XQ43" s="23"/>
      <c r="XR43" s="23">
        <f>LN(XR32/XQ32)</f>
        <v>5.21714562865934E-2</v>
      </c>
      <c r="XS43" s="23">
        <f>LN(XS32/XQ32)</f>
        <v>3.4512580804436883E-4</v>
      </c>
      <c r="XT43" s="23">
        <f>LN(XT32/XQ32)</f>
        <v>5.9497627338403587E-2</v>
      </c>
      <c r="XU43" s="23">
        <f>LN(XU32/XQ32)</f>
        <v>1.2537434897009848E-2</v>
      </c>
      <c r="XV43" s="23"/>
      <c r="XW43" s="23">
        <f>LN(XW32/XV32)</f>
        <v>4.7743351308699292E-2</v>
      </c>
      <c r="XX43" s="23">
        <f>LN(XX32/XV32)</f>
        <v>4.6261222633827499E-4</v>
      </c>
      <c r="XY43" s="23">
        <f>LN(XY32/XV32)</f>
        <v>4.7090973572767307E-2</v>
      </c>
      <c r="XZ43" s="23">
        <f>LN(XZ32/XV32)</f>
        <v>9.9349713854673797E-4</v>
      </c>
      <c r="YA43" s="23"/>
      <c r="YB43" s="23">
        <f>LN(YB32/YA32)</f>
        <v>3.9872088117839093E-2</v>
      </c>
      <c r="YC43" s="23">
        <f>LN(YC32/YA32)</f>
        <v>3.3181415977667256E-5</v>
      </c>
      <c r="YD43" s="23">
        <f>LN(YD32/YA32)</f>
        <v>3.8127503800579381E-2</v>
      </c>
      <c r="YE43" s="23">
        <f>LN(YE32/YA32)</f>
        <v>-2.0169015149030843E-3</v>
      </c>
      <c r="YF43" s="23"/>
      <c r="YG43" s="23">
        <f>LN(YG32/YF32)</f>
        <v>2.4235342862529357E-2</v>
      </c>
      <c r="YH43" s="23">
        <f>LN(YH32/YF32)</f>
        <v>3.0584779126992815E-4</v>
      </c>
      <c r="YI43" s="23">
        <f>LN(YI32/YF32)</f>
        <v>2.2312976473599047E-2</v>
      </c>
      <c r="YJ43" s="23">
        <f>LN(YJ32/YF32)</f>
        <v>-1.9859697716350065E-3</v>
      </c>
      <c r="YK43" s="23"/>
      <c r="YL43" s="23">
        <f>LN(YL32/YK32)</f>
        <v>8.6459174105286765E-3</v>
      </c>
      <c r="YM43" s="23">
        <f>LN(YM32/YK32)</f>
        <v>3.9716148759315817E-4</v>
      </c>
      <c r="YN43" s="23">
        <f>LN(YN32/YK32)</f>
        <v>6.5973713325045468E-3</v>
      </c>
      <c r="YO43" s="23">
        <f>LN(YO32/YK32)</f>
        <v>-2.0501948918954307E-3</v>
      </c>
      <c r="YP43" s="23"/>
      <c r="YQ43" s="23">
        <f>LN(YQ32/YP32)</f>
        <v>0.1842884735198187</v>
      </c>
      <c r="YR43" s="23">
        <f>LN(YR32/YP32)</f>
        <v>0.14491953718933068</v>
      </c>
      <c r="YS43" s="23">
        <f>LN(YS32/YP32)</f>
        <v>0.20848385616469906</v>
      </c>
      <c r="YT43" s="23">
        <f>LN(YT32/YP32)</f>
        <v>0.17755251352062884</v>
      </c>
      <c r="YU43" s="23"/>
      <c r="YV43" s="23">
        <f>LN(YV32/YU32)</f>
        <v>0.16533093123043882</v>
      </c>
      <c r="YW43" s="23">
        <f>LN(YW32/YU32)</f>
        <v>0.1231028717788776</v>
      </c>
      <c r="YX43" s="23">
        <f>LN(YX32/YU32)</f>
        <v>0.18852881774791638</v>
      </c>
      <c r="YY43" s="23">
        <f>LN(YY32/YU32)</f>
        <v>0.15583371876260685</v>
      </c>
      <c r="YZ43" s="23"/>
      <c r="ZA43" s="23">
        <f>LN(ZA32/YZ32)</f>
        <v>0.1468072360049919</v>
      </c>
      <c r="ZB43" s="23">
        <f>LN(ZB32/YZ32)</f>
        <v>0.10463853149674945</v>
      </c>
      <c r="ZC43" s="23">
        <f>LN(ZC32/YZ32)</f>
        <v>0.16981238524231093</v>
      </c>
      <c r="ZD43" s="23">
        <f>LN(ZD32/YZ32)</f>
        <v>0.13577469058498723</v>
      </c>
      <c r="ZE43" s="23"/>
      <c r="ZF43" s="23">
        <f>LN(ZF32/ZE32)</f>
        <v>0.12981425037801286</v>
      </c>
      <c r="ZG43" s="23">
        <f>LN(ZG32/ZE32)</f>
        <v>8.6849316272886112E-2</v>
      </c>
      <c r="ZH43" s="23">
        <f>LN(ZH32/ZE32)</f>
        <v>0.15129895412344865</v>
      </c>
      <c r="ZI43" s="23">
        <f>LN(ZI32/ZE32)</f>
        <v>0.11590788595720922</v>
      </c>
      <c r="ZJ43" s="23"/>
      <c r="ZK43" s="23">
        <f>LN(ZK32/ZJ32)</f>
        <v>0.11355867531539286</v>
      </c>
      <c r="ZL43" s="23">
        <f>LN(ZL32/ZJ32)</f>
        <v>7.0994457621760126E-2</v>
      </c>
      <c r="ZM43" s="23">
        <f>LN(ZM32/ZJ32)</f>
        <v>0.13417260714729379</v>
      </c>
      <c r="ZN43" s="23">
        <f>LN(ZN32/ZJ32)</f>
        <v>9.6674697441337484E-2</v>
      </c>
      <c r="ZO43" s="23"/>
      <c r="ZP43" s="23">
        <f>LN(ZP32/ZO32)</f>
        <v>9.8807804747673852E-2</v>
      </c>
      <c r="ZQ43" s="23">
        <f>LN(ZQ32/ZO32)</f>
        <v>5.527803371043704E-2</v>
      </c>
      <c r="ZR43" s="23">
        <f>LN(ZR32/ZO32)</f>
        <v>0.11680684360855435</v>
      </c>
      <c r="ZS43" s="23">
        <f>LN(ZS32/ZO32)</f>
        <v>7.9549163163068093E-2</v>
      </c>
      <c r="ZT43" s="23"/>
      <c r="ZU43" s="23">
        <f>LN(ZU32/ZT32)</f>
        <v>8.5133054319746423E-2</v>
      </c>
      <c r="ZV43" s="23">
        <f>LN(ZV32/ZT32)</f>
        <v>4.1832817603528208E-2</v>
      </c>
      <c r="ZW43" s="23">
        <f>LN(ZW32/ZT32)</f>
        <v>0.101130467412742</v>
      </c>
      <c r="ZX43" s="23">
        <f>LN(ZX32/ZT32)</f>
        <v>6.5336246201625495E-2</v>
      </c>
      <c r="ZY43" s="23"/>
      <c r="ZZ43" s="23">
        <f>LN(ZZ32/ZY32)</f>
        <v>7.1844028697430798E-2</v>
      </c>
      <c r="AAA43" s="23">
        <f>LN(AAA32/ZY32)</f>
        <v>2.8283003351307057E-2</v>
      </c>
      <c r="AAB43" s="23">
        <f>LN(AAB32/ZY32)</f>
        <v>8.7033960049293521E-2</v>
      </c>
      <c r="AAC43" s="23">
        <f>LN(AAC32/ZY32)</f>
        <v>5.0330517310658268E-2</v>
      </c>
      <c r="AAD43" s="23"/>
      <c r="AAE43" s="23">
        <f>LN(AAE32/AAD32)</f>
        <v>5.9018737018162924E-2</v>
      </c>
      <c r="AAF43" s="23">
        <f>LN(AAF32/AAD32)</f>
        <v>1.7493896400873236E-2</v>
      </c>
      <c r="AAG43" s="23">
        <f>LN(AAG32/AAD32)</f>
        <v>7.3432595309327331E-2</v>
      </c>
      <c r="AAH43" s="23">
        <f>LN(AAH32/AAD32)</f>
        <v>3.7044434483643321E-2</v>
      </c>
      <c r="AAI43" s="23"/>
      <c r="AAJ43" s="23">
        <f>LN(AAJ32/AAI32)</f>
        <v>3.8504587001095526E-2</v>
      </c>
      <c r="AAK43" s="23">
        <f>LN(AAK32/AAI32)</f>
        <v>-1.3231127160078598E-3</v>
      </c>
      <c r="AAL43" s="23">
        <f>LN(AAL32/AAI32)</f>
        <v>4.9611190154472989E-2</v>
      </c>
      <c r="AAM43" s="23">
        <f>LN(AAM32/AAI32)</f>
        <v>1.4424777694324197E-2</v>
      </c>
      <c r="AAN43" s="23"/>
      <c r="AAO43" s="23">
        <f>LN(AAO32/AAN32)</f>
        <v>2.259343609993995E-2</v>
      </c>
      <c r="AAP43" s="23">
        <f>LN(AAP32/AAN32)</f>
        <v>-1.3842200205875985E-3</v>
      </c>
      <c r="AAQ43" s="23">
        <f>LN(AAQ32/AAN32)</f>
        <v>2.3733712783155565E-2</v>
      </c>
      <c r="AAR43" s="23">
        <f>LN(AAR32/AAN32)</f>
        <v>2.7354052627195767E-4</v>
      </c>
      <c r="AAS43" s="23"/>
      <c r="AAT43" s="23">
        <f>LN(AAT32/AAS32)</f>
        <v>6.8086307083781916E-3</v>
      </c>
      <c r="AAU43" s="23">
        <f>LN(AAU32/AAS32)</f>
        <v>-1.5662685866832079E-3</v>
      </c>
      <c r="AAV43" s="23">
        <f>LN(AAV32/AAS32)</f>
        <v>7.8899793378384639E-3</v>
      </c>
      <c r="AAW43" s="23">
        <f>LN(AAW32/AAS32)</f>
        <v>9.8403904785880264E-5</v>
      </c>
      <c r="AAX43" s="23"/>
      <c r="AAY43" s="23">
        <f>LN(AAY32/AAX32)</f>
        <v>0.12870515726888443</v>
      </c>
      <c r="AAZ43" s="23">
        <f>LN(AAZ32/AAX32)</f>
        <v>6.8348112675361145E-2</v>
      </c>
      <c r="ABA43" s="23">
        <f>LN(ABA32/AAX32)</f>
        <v>0.12043344967178911</v>
      </c>
      <c r="ABB43" s="23">
        <f>LN(ABB32/AAX32)</f>
        <v>5.5173268062051008E-2</v>
      </c>
      <c r="ABC43" s="23"/>
      <c r="ABD43" s="23">
        <f>LN(ABD32/ABC32)</f>
        <v>0.11597046088531845</v>
      </c>
      <c r="ABE43" s="23">
        <f>LN(ABE32/ABC32)</f>
        <v>5.4663174560351829E-2</v>
      </c>
      <c r="ABF43" s="23">
        <f>LN(ABF32/ABC32)</f>
        <v>0.10904443082049027</v>
      </c>
      <c r="ABG43" s="23">
        <f>LN(ABG32/ABC32)</f>
        <v>4.5462318308610736E-2</v>
      </c>
      <c r="ABH43" s="23"/>
      <c r="ABI43" s="23">
        <f>LN(ABI32/ABH32)</f>
        <v>0.1041480188878882</v>
      </c>
      <c r="ABJ43" s="23">
        <f>LN(ABJ32/ABH32)</f>
        <v>4.4291622344709139E-2</v>
      </c>
      <c r="ABK43" s="23">
        <f>LN(ABK32/ABH32)</f>
        <v>9.8425609552633533E-2</v>
      </c>
      <c r="ABL43" s="23">
        <f>LN(ABL32/ABH32)</f>
        <v>3.6731302135154603E-2</v>
      </c>
      <c r="ABM43" s="23"/>
      <c r="ABN43" s="23">
        <f>LN(ABN32/ABM32)</f>
        <v>9.3157541117905848E-2</v>
      </c>
      <c r="ABO43" s="23">
        <f>LN(ABO32/ABM32)</f>
        <v>3.4993117301617825E-2</v>
      </c>
      <c r="ABP43" s="23">
        <f>LN(ABP32/ABM32)</f>
        <v>8.8515870659387208E-2</v>
      </c>
      <c r="ABQ43" s="23">
        <f>LN(ABQ32/ABM32)</f>
        <v>2.890330850274906E-2</v>
      </c>
      <c r="ABR43" s="23"/>
      <c r="ABS43" s="23">
        <f>LN(ABS32/ABR32)</f>
        <v>8.2936482300453598E-2</v>
      </c>
      <c r="ABT43" s="23">
        <f>LN(ABT32/ABR32)</f>
        <v>2.6675180919320238E-2</v>
      </c>
      <c r="ABU43" s="23">
        <f>LN(ABU32/ABR32)</f>
        <v>8.0157057953384611E-2</v>
      </c>
      <c r="ABV43" s="23">
        <f>LN(ABV32/ABR32)</f>
        <v>2.3143272249345197E-2</v>
      </c>
      <c r="ABW43" s="23"/>
      <c r="ABX43" s="23">
        <f>LN(ABX32/ABW32)</f>
        <v>7.4328384588491475E-2</v>
      </c>
      <c r="ABY43" s="23">
        <f>LN(ABY32/ABW32)</f>
        <v>2.0527797974630502E-2</v>
      </c>
      <c r="ABZ43" s="23">
        <f>LN(ABZ32/ABW32)</f>
        <v>7.2255314550970715E-2</v>
      </c>
      <c r="ACA43" s="23">
        <f>LN(ACA32/ABW32)</f>
        <v>1.793762467950346E-2</v>
      </c>
      <c r="ACB43" s="23"/>
      <c r="ACC43" s="23">
        <f>LN(ACC32/ACB32)</f>
        <v>6.6200257599510454E-2</v>
      </c>
      <c r="ACD43" s="23">
        <f>LN(ACD32/ACB32)</f>
        <v>1.3817722239479002E-2</v>
      </c>
      <c r="ACE43" s="23">
        <f>LN(ACE32/ACB32)</f>
        <v>6.4765652717344066E-2</v>
      </c>
      <c r="ACF43" s="23">
        <f>LN(ACF32/ACB32)</f>
        <v>1.3258395288586291E-2</v>
      </c>
      <c r="ACG43" s="23"/>
      <c r="ACH43" s="23">
        <f>LN(ACH32/ACG32)</f>
        <v>5.7744912301232861E-2</v>
      </c>
      <c r="ACI43" s="23">
        <f>LN(ACI32/ACG32)</f>
        <v>8.9247450188639048E-3</v>
      </c>
      <c r="ACJ43" s="23">
        <f>LN(ACJ32/ACG32)</f>
        <v>5.7678833395855791E-2</v>
      </c>
      <c r="ACK43" s="23">
        <f>LN(ACK32/ACG32)</f>
        <v>9.0779136084393249E-3</v>
      </c>
      <c r="ACL43" s="23"/>
      <c r="ACM43" s="23">
        <f>LN(ACM32/ACL32)</f>
        <v>5.0539758561396142E-2</v>
      </c>
      <c r="ACN43" s="23">
        <f>LN(ACN32/ACL32)</f>
        <v>4.5490590317514403E-3</v>
      </c>
      <c r="ACO43" s="23">
        <f>LN(ACO32/ACL32)</f>
        <v>5.0970695954516566E-2</v>
      </c>
      <c r="ACP43" s="23">
        <f>LN(ACP32/ACL32)</f>
        <v>5.3751706301582358E-3</v>
      </c>
      <c r="ACQ43" s="23"/>
      <c r="ACR43" s="23">
        <f>LN(ACR32/ACQ32)</f>
        <v>3.7826871793217955E-2</v>
      </c>
      <c r="ACS43" s="23">
        <f>LN(ACS32/ACQ32)</f>
        <v>-2.7445180823974413E-3</v>
      </c>
      <c r="ACT43" s="23">
        <f>LN(ACT32/ACQ32)</f>
        <v>3.9108831764640847E-2</v>
      </c>
      <c r="ACU43" s="23">
        <f>LN(ACU32/ACQ32)</f>
        <v>-6.9447426100739532E-4</v>
      </c>
      <c r="ACV43" s="23"/>
      <c r="ACW43" s="23">
        <f>LN(ACW32/ACV32)</f>
        <v>1.5749056657760219E-2</v>
      </c>
      <c r="ACX43" s="23">
        <f>LN(ACX32/ACV32)</f>
        <v>-1.1289966165664593E-2</v>
      </c>
      <c r="ACY43" s="23">
        <f>LN(ACY32/ACV32)</f>
        <v>1.8840369313741653E-2</v>
      </c>
      <c r="ACZ43" s="23">
        <f>LN(ACZ32/ACV32)</f>
        <v>-6.7189150706151403E-3</v>
      </c>
      <c r="ADA43" s="23"/>
      <c r="ADB43" s="23">
        <f>LN(ADB32/ADA32)</f>
        <v>-2.2088630748939349E-3</v>
      </c>
      <c r="ADC43" s="23">
        <f>LN(ADC32/ADA32)</f>
        <v>-1.4464504602160592E-2</v>
      </c>
      <c r="ADD43" s="23">
        <f>LN(ADD32/ADA32)</f>
        <v>2.8521616343580246E-3</v>
      </c>
      <c r="ADE43" s="23">
        <f>LN(ADE32/ADA32)</f>
        <v>-7.1732029230499013E-3</v>
      </c>
      <c r="ADF43" s="23"/>
      <c r="ADG43" s="23">
        <f>LN(ADG32/ADF32)</f>
        <v>0.11587970717491379</v>
      </c>
      <c r="ADH43" s="23">
        <f>LN(ADH32/ADF32)</f>
        <v>5.0655999752407636E-2</v>
      </c>
      <c r="ADI43" s="23">
        <f>LN(ADI32/ADF32)</f>
        <v>0.11402132007825239</v>
      </c>
      <c r="ADJ43" s="23">
        <f>LN(ADJ32/ADF32)</f>
        <v>4.6688684652567633E-2</v>
      </c>
      <c r="ADK43" s="23"/>
      <c r="ADL43" s="23">
        <f>LN(ADL32/ADK32)</f>
        <v>0.10621160873255353</v>
      </c>
      <c r="ADM43" s="23">
        <f>LN(ADM32/ADK32)</f>
        <v>4.1726492752507498E-2</v>
      </c>
      <c r="ADN43" s="23">
        <f>LN(ADN32/ADK32)</f>
        <v>0.10369706952595963</v>
      </c>
      <c r="ADO43" s="23">
        <f>LN(ADO32/ADK32)</f>
        <v>3.8440462606712938E-2</v>
      </c>
      <c r="ADP43" s="23"/>
      <c r="ADQ43" s="23">
        <f>LN(ADQ32/ADP32)</f>
        <v>9.6101229024783727E-2</v>
      </c>
      <c r="ADR43" s="23">
        <f>LN(ADR32/ADP32)</f>
        <v>3.3684647577492989E-2</v>
      </c>
      <c r="ADS43" s="23">
        <f>LN(ADS32/ADP32)</f>
        <v>9.5010349915351663E-2</v>
      </c>
      <c r="ADT43" s="23">
        <f>LN(ADT32/ADP32)</f>
        <v>3.2341559685350463E-2</v>
      </c>
      <c r="ADU43" s="23"/>
      <c r="ADV43" s="23">
        <f>LN(ADV32/ADU32)</f>
        <v>8.7581107663608021E-2</v>
      </c>
      <c r="ADW43" s="23">
        <f>LN(ADW32/ADU32)</f>
        <v>2.7758146127347293E-2</v>
      </c>
      <c r="ADX43" s="23">
        <f>LN(ADX32/ADU32)</f>
        <v>8.6786515096251252E-2</v>
      </c>
      <c r="ADY43" s="23">
        <f>LN(ADY32/ADU32)</f>
        <v>2.5587599393497536E-2</v>
      </c>
      <c r="ADZ43" s="23"/>
      <c r="AEA43" s="23">
        <f>LN(AEA32/ADZ32)</f>
        <v>7.9517726154120713E-2</v>
      </c>
      <c r="AEB43" s="23">
        <f>LN(AEB32/ADZ32)</f>
        <v>2.2393360848541335E-2</v>
      </c>
      <c r="AEC43" s="23">
        <f>LN(AEC32/ADZ32)</f>
        <v>7.8173390216857666E-2</v>
      </c>
      <c r="AED43" s="23">
        <f>LN(AED32/ADZ32)</f>
        <v>2.0687248512231231E-2</v>
      </c>
      <c r="AEE43" s="23"/>
      <c r="AEF43" s="23">
        <f>LN(AEF32/AEE32)</f>
        <v>7.1883794865840692E-2</v>
      </c>
      <c r="AEG43" s="23">
        <f>LN(AEG32/AEE32)</f>
        <v>1.6485690991855418E-2</v>
      </c>
      <c r="AEH43" s="23">
        <f>LN(AEH32/AEE32)</f>
        <v>7.1609553642093496E-2</v>
      </c>
      <c r="AEI43" s="23">
        <f>LN(AEI32/AEE32)</f>
        <v>1.6292196970147239E-2</v>
      </c>
      <c r="AEJ43" s="23"/>
      <c r="AEK43" s="23">
        <f>LN(AEK32/AEJ32)</f>
        <v>6.4649676415928711E-2</v>
      </c>
      <c r="AEL43" s="23">
        <f>LN(AEL32/AEJ32)</f>
        <v>1.225046569518554E-2</v>
      </c>
      <c r="AEM43" s="23">
        <f>LN(AEM32/AEJ32)</f>
        <v>6.4620843850808865E-2</v>
      </c>
      <c r="AEN43" s="23">
        <f>LN(AEN32/AEJ32)</f>
        <v>1.2377315096645998E-2</v>
      </c>
      <c r="AEO43" s="23"/>
      <c r="AEP43" s="23">
        <f>LN(AEP32/AEO32)</f>
        <v>5.7801713099459355E-2</v>
      </c>
      <c r="AEQ43" s="23">
        <f>LN(AEQ32/AEO32)</f>
        <v>9.3818484691326667E-3</v>
      </c>
      <c r="AER43" s="23">
        <f>LN(AER32/AEO32)</f>
        <v>5.800214326183703E-2</v>
      </c>
      <c r="AES43" s="23">
        <f>LN(AES32/AEO32)</f>
        <v>9.7794363593636646E-3</v>
      </c>
      <c r="AET43" s="23"/>
      <c r="AEU43" s="23">
        <f>LN(AEU32/AET32)</f>
        <v>5.1319138659753002E-2</v>
      </c>
      <c r="AEV43" s="23">
        <f>LN(AEV32/AET32)</f>
        <v>5.9922439495189699E-3</v>
      </c>
      <c r="AEW43" s="23">
        <f>LN(AEW32/AET32)</f>
        <v>5.2306178254188491E-2</v>
      </c>
      <c r="AEX43" s="23">
        <f>LN(AEX32/AET32)</f>
        <v>6.6887927053768861E-3</v>
      </c>
      <c r="AEY43" s="23"/>
      <c r="AEZ43" s="23">
        <f>LN(AEZ32/AEY32)</f>
        <v>3.9855841466675444E-2</v>
      </c>
      <c r="AFA43" s="23">
        <f>LN(AFA32/AEY32)</f>
        <v>1.1769854930356205E-3</v>
      </c>
      <c r="AFB43" s="23">
        <f>LN(AFB32/AEY32)</f>
        <v>4.1129324937776726E-2</v>
      </c>
      <c r="AFC43" s="23">
        <f>LN(AFC32/AEY32)</f>
        <v>2.4002466257713692E-3</v>
      </c>
      <c r="AFD43" s="23"/>
      <c r="AFE43" s="23">
        <f>LN(AFE32/AFD32)</f>
        <v>2.1162364554534029E-2</v>
      </c>
      <c r="AFF43" s="23">
        <f>LN(AFF32/AFD32)</f>
        <v>-3.3751365645789274E-3</v>
      </c>
      <c r="AFG43" s="23">
        <f>LN(AFG32/AFD32)</f>
        <v>2.3735395442713091E-2</v>
      </c>
      <c r="AFH43" s="23">
        <f>LN(AFH32/AFD32)</f>
        <v>3.2057985078378151E-4</v>
      </c>
      <c r="AFI43" s="23"/>
      <c r="AFJ43" s="23">
        <f>LN(AFJ32/AFI32)</f>
        <v>5.3870599215194064E-3</v>
      </c>
      <c r="AFK43" s="23">
        <f>LN(AFK32/AFI32)</f>
        <v>-3.5047384762783591E-3</v>
      </c>
      <c r="AFL43" s="23">
        <f>LN(AFL32/AFI32)</f>
        <v>7.8894456426411227E-3</v>
      </c>
      <c r="AFM43" s="23">
        <f>LN(AFM32/AFI32)</f>
        <v>9.1035382940355653E-5</v>
      </c>
    </row>
    <row r="44" spans="1:845">
      <c r="A44" s="23" t="s">
        <v>142</v>
      </c>
      <c r="C44" s="23">
        <f t="shared" ref="C44:C46" si="843">LN(C33/B33)</f>
        <v>-4.1008503666084169E-2</v>
      </c>
      <c r="D44" s="23">
        <f t="shared" ref="D44:D46" si="844">LN(D33/B33)</f>
        <v>-3.1985825484356308E-2</v>
      </c>
      <c r="F44" s="23"/>
      <c r="G44" s="23">
        <f t="shared" ref="G44:G46" si="845">LN(G33/F33)</f>
        <v>-4.100497687429705E-2</v>
      </c>
      <c r="H44" s="23">
        <f t="shared" ref="H44:H46" si="846">LN(H33/F33)</f>
        <v>-3.2003556377690465E-2</v>
      </c>
      <c r="I44" s="23">
        <f t="shared" ref="I44:I46" si="847">LN(I33/F33)</f>
        <v>-3.6870810282918179E-2</v>
      </c>
      <c r="J44" s="23">
        <f t="shared" ref="J44:J46" si="848">LN(J33/F33)</f>
        <v>-2.9543429133956311E-2</v>
      </c>
      <c r="K44" s="23"/>
      <c r="L44" s="23">
        <f t="shared" ref="L44:L46" si="849">LN(L33/K33)</f>
        <v>-3.8493293395174266E-2</v>
      </c>
      <c r="M44" s="23">
        <f t="shared" ref="M44:M46" si="850">LN(M33/K33)</f>
        <v>-2.9375584525900764E-2</v>
      </c>
      <c r="N44" s="23">
        <f t="shared" ref="N44:N46" si="851">LN(N33/K33)</f>
        <v>-3.4667931633986272E-2</v>
      </c>
      <c r="O44" s="23">
        <f t="shared" ref="O44:O46" si="852">LN(O33/K33)</f>
        <v>-2.6970445576880834E-2</v>
      </c>
      <c r="P44" s="23"/>
      <c r="Q44" s="23">
        <f t="shared" ref="Q44:Q46" si="853">LN(Q33/P33)</f>
        <v>-3.5991323348115146E-2</v>
      </c>
      <c r="R44" s="23">
        <f t="shared" ref="R44:R46" si="854">LN(R33/P33)</f>
        <v>-2.6770666004583745E-2</v>
      </c>
      <c r="S44" s="23">
        <f t="shared" ref="S44:S46" si="855">LN(S33/P33)</f>
        <v>-3.2562364231846143E-2</v>
      </c>
      <c r="T44" s="23">
        <f t="shared" ref="T44:T46" si="856">LN(T33/P33)</f>
        <v>-2.4776370002756485E-2</v>
      </c>
      <c r="U44" s="23"/>
      <c r="V44" s="23">
        <f t="shared" ref="V44:V46" si="857">LN(V33/U33)</f>
        <v>-3.3666047239565254E-2</v>
      </c>
      <c r="W44" s="23">
        <f t="shared" ref="W44:W46" si="858">LN(W33/U33)</f>
        <v>-2.4458988876590076E-2</v>
      </c>
      <c r="X44" s="23">
        <f t="shared" ref="X44:X46" si="859">LN(X33/U33)</f>
        <v>-3.0422930527819303E-2</v>
      </c>
      <c r="Y44" s="23">
        <f t="shared" ref="Y44:Y46" si="860">LN(Y33/U33)</f>
        <v>-2.2544564000127092E-2</v>
      </c>
      <c r="Z44" s="23"/>
      <c r="AA44" s="23">
        <f t="shared" ref="AA44:AA46" si="861">LN(AA33/Z33)</f>
        <v>-3.1134900765257649E-2</v>
      </c>
      <c r="AB44" s="23">
        <f t="shared" ref="AB44:AB46" si="862">LN(AB33/Z33)</f>
        <v>-2.1924711083121429E-2</v>
      </c>
      <c r="AC44" s="23">
        <f t="shared" ref="AC44:AC46" si="863">LN(AC33/Z33)</f>
        <v>-2.8276427986834298E-2</v>
      </c>
      <c r="AD44" s="23">
        <f t="shared" ref="AD44:AD46" si="864">LN(AD33/Z33)</f>
        <v>-2.0374996708574632E-2</v>
      </c>
      <c r="AE44" s="23"/>
      <c r="AF44" s="23">
        <f t="shared" ref="AF44:AF46" si="865">LN(AF33/AE33)</f>
        <v>-2.8702597329001513E-2</v>
      </c>
      <c r="AG44" s="23">
        <f t="shared" ref="AG44:AG46" si="866">LN(AG33/AE33)</f>
        <v>-1.9594562504947458E-2</v>
      </c>
      <c r="AH44" s="23">
        <f t="shared" ref="AH44:AH46" si="867">LN(AH33/AE33)</f>
        <v>-2.6141022612244182E-2</v>
      </c>
      <c r="AI44" s="23">
        <f t="shared" ref="AI44:AI46" si="868">LN(AI33/AE33)</f>
        <v>-1.8156783225848475E-2</v>
      </c>
      <c r="AJ44" s="23"/>
      <c r="AK44" s="23">
        <f t="shared" ref="AK44:AK46" si="869">LN(AK33/AJ33)</f>
        <v>-2.6923970191949875E-2</v>
      </c>
      <c r="AL44" s="23">
        <f t="shared" ref="AL44:AL46" si="870">LN(AL33/AJ33)</f>
        <v>-1.7971815006165549E-2</v>
      </c>
      <c r="AM44" s="23">
        <f t="shared" ref="AM44:AM46" si="871">LN(AM33/AJ33)</f>
        <v>-2.3958719834587007E-2</v>
      </c>
      <c r="AN44" s="23">
        <f t="shared" ref="AN44:AN46" si="872">LN(AN33/AJ33)</f>
        <v>-1.6147928283601315E-2</v>
      </c>
      <c r="AO44" s="23"/>
      <c r="AP44" s="23">
        <f t="shared" ref="AP44:AP46" si="873">LN(AP33/AO33)</f>
        <v>-2.5763751828622429E-2</v>
      </c>
      <c r="AQ44" s="23">
        <f t="shared" ref="AQ44:AQ46" si="874">LN(AQ33/AO33)</f>
        <v>-1.7428293196102309E-2</v>
      </c>
      <c r="AR44" s="23">
        <f t="shared" ref="AR44:AR46" si="875">LN(AR33/AO33)</f>
        <v>-2.1760067676712735E-2</v>
      </c>
      <c r="AS44" s="23">
        <f t="shared" ref="AS44:AS46" si="876">LN(AS33/AO33)</f>
        <v>-1.4204313017636408E-2</v>
      </c>
      <c r="AT44" s="23"/>
      <c r="AU44" s="23">
        <f t="shared" ref="AU44:AU46" si="877">LN(AU33/AT33)</f>
        <v>-2.460774387355907E-2</v>
      </c>
      <c r="AV44" s="23">
        <f t="shared" ref="AV44:AV46" si="878">LN(AV33/AT33)</f>
        <v>-1.6794903322732261E-2</v>
      </c>
      <c r="AW44" s="23">
        <f t="shared" ref="AW44:AW46" si="879">LN(AW33/AT33)</f>
        <v>-1.9505707939196662E-2</v>
      </c>
      <c r="AX44" s="23">
        <f t="shared" ref="AX44:AX46" si="880">LN(AX33/AT33)</f>
        <v>-1.2104671324629878E-2</v>
      </c>
      <c r="AY44" s="23"/>
      <c r="AZ44" s="23">
        <f t="shared" ref="AZ44:AZ46" si="881">LN(AZ33/AY33)</f>
        <v>-2.2307886085611687E-2</v>
      </c>
      <c r="BA44" s="23">
        <f t="shared" ref="BA44:BA46" si="882">LN(BA33/AY33)</f>
        <v>-1.5712186851839619E-2</v>
      </c>
      <c r="BB44" s="23">
        <f t="shared" ref="BB44:BB46" si="883">LN(BB33/AY33)</f>
        <v>-1.7120840676005698E-2</v>
      </c>
      <c r="BC44" s="23">
        <f t="shared" ref="BC44:BC46" si="884">LN(BC33/AY33)</f>
        <v>-1.0641055184887208E-2</v>
      </c>
      <c r="BD44" s="23"/>
      <c r="BE44" s="23">
        <f t="shared" ref="BE44:BE46" si="885">LN(BE33/BD33)</f>
        <v>-1.7743053253848267E-2</v>
      </c>
      <c r="BF44" s="23">
        <f t="shared" ref="BF44:BF46" si="886">LN(BF33/BD33)</f>
        <v>-1.3552832448612008E-2</v>
      </c>
      <c r="BG44" s="23">
        <f t="shared" ref="BG44:BG46" si="887">LN(BG33/BD33)</f>
        <v>-1.2577617993398781E-2</v>
      </c>
      <c r="BH44" s="23">
        <f t="shared" ref="BH44:BH46" si="888">LN(BH33/BD33)</f>
        <v>-8.4944544825806007E-3</v>
      </c>
      <c r="BI44" s="23"/>
      <c r="BJ44" s="23">
        <f t="shared" ref="BJ44:BJ46" si="889">LN(BJ33/BI33)</f>
        <v>-1.3207284761295252E-2</v>
      </c>
      <c r="BK44" s="23">
        <f t="shared" ref="BK44:BK46" si="890">LN(BK33/BI33)</f>
        <v>-1.1401635277442108E-2</v>
      </c>
      <c r="BL44" s="23">
        <f t="shared" ref="BL44:BL46" si="891">LN(BL33/BI33)</f>
        <v>-8.0612258436871202E-3</v>
      </c>
      <c r="BM44" s="23">
        <f t="shared" ref="BM44:BM46" si="892">LN(BM33/BI33)</f>
        <v>-6.3524642809780433E-3</v>
      </c>
      <c r="BN44" s="23"/>
      <c r="BO44" s="23">
        <f t="shared" ref="BO44:BO46" si="893">LN(BO33/BN33)</f>
        <v>-3.4450635971665547E-2</v>
      </c>
      <c r="BP44" s="23">
        <f t="shared" ref="BP44:BP46" si="894">LN(BP33/BN33)</f>
        <v>-2.8026783190815283E-2</v>
      </c>
      <c r="BQ44" s="23">
        <f t="shared" ref="BQ44:BQ46" si="895">LN(BQ33/BN33)</f>
        <v>-3.1309878525740076E-2</v>
      </c>
      <c r="BR44" s="23">
        <f t="shared" ref="BR44:BR46" si="896">LN(BR33/BN33)</f>
        <v>-2.6454640009879501E-2</v>
      </c>
      <c r="BS44" s="23"/>
      <c r="BT44" s="23">
        <f t="shared" ref="BT44:BT46" si="897">LN(BT33/BS33)</f>
        <v>-3.2232589803398999E-2</v>
      </c>
      <c r="BU44" s="23">
        <f t="shared" ref="BU44:BU46" si="898">LN(BU33/BS33)</f>
        <v>-2.5767515643002521E-2</v>
      </c>
      <c r="BV44" s="23">
        <f t="shared" ref="BV44:BV46" si="899">LN(BV33/BS33)</f>
        <v>-2.9466041878309115E-2</v>
      </c>
      <c r="BW44" s="23">
        <f t="shared" ref="BW44:BW46" si="900">LN(BW33/BS33)</f>
        <v>-2.4387239577915193E-2</v>
      </c>
      <c r="BX44" s="23"/>
      <c r="BY44" s="23">
        <f t="shared" ref="BY44:BY46" si="901">LN(BY33/BX33)</f>
        <v>-3.0237264477836676E-2</v>
      </c>
      <c r="BZ44" s="23">
        <f t="shared" ref="BZ44:BZ46" si="902">LN(BZ33/BX33)</f>
        <v>-2.3641877512921003E-2</v>
      </c>
      <c r="CA44" s="23">
        <f t="shared" ref="CA44:CA46" si="903">LN(CA33/BX33)</f>
        <v>-2.7659425536780913E-2</v>
      </c>
      <c r="CB44" s="23">
        <f t="shared" ref="CB44:CB46" si="904">LN(CB33/BX33)</f>
        <v>-2.2411882035544374E-2</v>
      </c>
      <c r="CC44" s="23"/>
      <c r="CD44" s="23">
        <f t="shared" ref="CD44:CD46" si="905">LN(CD33/CC33)</f>
        <v>-2.8175808593946916E-2</v>
      </c>
      <c r="CE44" s="23">
        <f t="shared" ref="CE44:CE46" si="906">LN(CE33/CC33)</f>
        <v>-2.1516369662021997E-2</v>
      </c>
      <c r="CF44" s="23">
        <f t="shared" ref="CF44:CF46" si="907">LN(CF33/CC33)</f>
        <v>-2.5737527010310735E-2</v>
      </c>
      <c r="CG44" s="23">
        <f t="shared" ref="CG44:CG46" si="908">LN(CG33/CC33)</f>
        <v>-2.0311420084488389E-2</v>
      </c>
      <c r="CH44" s="23"/>
      <c r="CI44" s="23">
        <f t="shared" ref="CI44:CI46" si="909">LN(CI33/CH33)</f>
        <v>-2.6197028140933266E-2</v>
      </c>
      <c r="CJ44" s="23">
        <f t="shared" ref="CJ44:CJ46" si="910">LN(CJ33/CH33)</f>
        <v>-1.9447046765948398E-2</v>
      </c>
      <c r="CK44" s="23">
        <f t="shared" ref="CK44:CK46" si="911">LN(CK33/CH33)</f>
        <v>-2.3992840919745007E-2</v>
      </c>
      <c r="CL44" s="23">
        <f t="shared" ref="CL44:CL46" si="912">LN(CL33/CH33)</f>
        <v>-1.834726512810957E-2</v>
      </c>
      <c r="CM44" s="23"/>
      <c r="CN44" s="23">
        <f t="shared" ref="CN44:CN46" si="913">LN(CN33/CM33)</f>
        <v>-2.4190942820632784E-2</v>
      </c>
      <c r="CO44" s="23">
        <f t="shared" ref="CO44:CO46" si="914">LN(CO33/CM33)</f>
        <v>-1.7430624036916691E-2</v>
      </c>
      <c r="CP44" s="23">
        <f t="shared" ref="CP44:CP46" si="915">LN(CP33/CM33)</f>
        <v>-2.2062860119140888E-2</v>
      </c>
      <c r="CQ44" s="23">
        <f t="shared" ref="CQ44:CQ46" si="916">LN(CQ33/CM33)</f>
        <v>-1.633313789029631E-2</v>
      </c>
      <c r="CR44" s="23"/>
      <c r="CS44" s="23">
        <f t="shared" ref="CS44:CS46" si="917">LN(CS33/CR33)</f>
        <v>-2.2199781236179852E-2</v>
      </c>
      <c r="CT44" s="23">
        <f t="shared" ref="CT44:CT46" si="918">LN(CT33/CR33)</f>
        <v>-1.534181550759294E-2</v>
      </c>
      <c r="CU44" s="23">
        <f t="shared" ref="CU44:CU46" si="919">LN(CU33/CR33)</f>
        <v>-2.0115621999640045E-2</v>
      </c>
      <c r="CV44" s="23">
        <f t="shared" ref="CV44:CV46" si="920">LN(CV33/CR33)</f>
        <v>-1.4457129438008604E-2</v>
      </c>
      <c r="CW44" s="23"/>
      <c r="CX44" s="23">
        <f t="shared" ref="CX44:CX46" si="921">LN(CX33/CW33)</f>
        <v>-2.0131222556323342E-2</v>
      </c>
      <c r="CY44" s="23">
        <f t="shared" ref="CY44:CY46" si="922">LN(CY33/CW33)</f>
        <v>-1.3382072371627808E-2</v>
      </c>
      <c r="CZ44" s="23">
        <f t="shared" ref="CZ44:CZ46" si="923">LN(CZ33/CW33)</f>
        <v>-1.8323502693775633E-2</v>
      </c>
      <c r="DA44" s="23">
        <f t="shared" ref="DA44:DA46" si="924">LN(DA33/CW33)</f>
        <v>-1.2620300796484024E-2</v>
      </c>
      <c r="DB44" s="23"/>
      <c r="DC44" s="23">
        <f t="shared" ref="DC44:DC46" si="925">LN(DC33/DB33)</f>
        <v>-1.8149113329418799E-2</v>
      </c>
      <c r="DD44" s="23">
        <f t="shared" ref="DD44:DD46" si="926">LN(DD33/DB33)</f>
        <v>-1.1596625536366659E-2</v>
      </c>
      <c r="DE44" s="23">
        <f t="shared" ref="DE44:DE46" si="927">LN(DE33/DB33)</f>
        <v>-1.6464762277578721E-2</v>
      </c>
      <c r="DF44" s="23">
        <f t="shared" ref="DF44:DF46" si="928">LN(DF33/DB33)</f>
        <v>-1.0821294906182354E-2</v>
      </c>
      <c r="DG44" s="23"/>
      <c r="DH44" s="23">
        <f t="shared" ref="DH44:DH46" si="929">LN(DH33/DG33)</f>
        <v>-1.4198201749254298E-2</v>
      </c>
      <c r="DI44" s="23">
        <f t="shared" ref="DI44:DI46" si="930">LN(DI33/DG33)</f>
        <v>-8.0621719698248592E-3</v>
      </c>
      <c r="DJ44" s="23">
        <f t="shared" ref="DJ44:DJ46" si="931">LN(DJ33/DG33)</f>
        <v>-1.2526317055449316E-2</v>
      </c>
      <c r="DK44" s="23">
        <f t="shared" ref="DK44:DK46" si="932">LN(DK33/DG33)</f>
        <v>-7.1294427491609821E-3</v>
      </c>
      <c r="DL44" s="23"/>
      <c r="DM44" s="23">
        <f t="shared" ref="DM44:DM46" si="933">LN(DM33/DL33)</f>
        <v>-9.6699388883186195E-3</v>
      </c>
      <c r="DN44" s="23">
        <f t="shared" ref="DN44:DN46" si="934">LN(DN33/DL33)</f>
        <v>-5.9193984492703433E-3</v>
      </c>
      <c r="DO44" s="23">
        <f t="shared" ref="DO44:DO46" si="935">LN(DO33/DL33)</f>
        <v>-6.7845828366941419E-3</v>
      </c>
      <c r="DP44" s="23">
        <f t="shared" ref="DP44:DP46" si="936">LN(DP33/DL33)</f>
        <v>-3.205047451141987E-3</v>
      </c>
      <c r="DQ44" s="23"/>
      <c r="DR44" s="23">
        <f t="shared" ref="DR44:DR46" si="937">LN(DR33/DQ33)</f>
        <v>-5.1559015330584265E-3</v>
      </c>
      <c r="DS44" s="23">
        <f t="shared" ref="DS44:DS46" si="938">LN(DS33/DQ33)</f>
        <v>-3.7430506138058819E-3</v>
      </c>
      <c r="DT44" s="23">
        <f t="shared" ref="DT44:DT46" si="939">LN(DT33/DQ33)</f>
        <v>-2.2846028260257861E-3</v>
      </c>
      <c r="DU44" s="23">
        <f t="shared" ref="DU44:DU46" si="940">LN(DU33/DQ33)</f>
        <v>-1.0609956971933177E-3</v>
      </c>
      <c r="DV44" s="23"/>
      <c r="DW44" s="23">
        <f t="shared" ref="DW44:DW46" si="941">LN(DW33/DV33)</f>
        <v>-3.8833166348149387E-2</v>
      </c>
      <c r="DX44" s="23">
        <f t="shared" ref="DX44:DX46" si="942">LN(DX33/DV33)</f>
        <v>-2.8680413108599468E-2</v>
      </c>
      <c r="DY44" s="23">
        <f t="shared" ref="DY44:DY46" si="943">LN(DY33/DV33)</f>
        <v>-3.2376992861756604E-2</v>
      </c>
      <c r="DZ44" s="23">
        <f t="shared" ref="DZ44:DZ46" si="944">LN(DZ33/DV33)</f>
        <v>-2.2067589819908147E-2</v>
      </c>
      <c r="EA44" s="23"/>
      <c r="EB44" s="23">
        <f t="shared" ref="EB44:EB46" si="945">LN(EB33/EA33)</f>
        <v>-3.685756560280485E-2</v>
      </c>
      <c r="EC44" s="23">
        <f t="shared" ref="EC44:EC46" si="946">LN(EC33/EA33)</f>
        <v>-2.7088759861412962E-2</v>
      </c>
      <c r="ED44" s="23">
        <f t="shared" ref="ED44:ED46" si="947">LN(ED33/EA33)</f>
        <v>-3.062039552010477E-2</v>
      </c>
      <c r="EE44" s="23">
        <f t="shared" ref="EE44:EE46" si="948">LN(EE33/EA33)</f>
        <v>-2.0567323476518157E-2</v>
      </c>
      <c r="EF44" s="23"/>
      <c r="EG44" s="23">
        <f t="shared" ref="EG44:EG46" si="949">LN(EG33/EF33)</f>
        <v>-3.5128659301172677E-2</v>
      </c>
      <c r="EH44" s="23">
        <f t="shared" ref="EH44:EH46" si="950">LN(EH33/EF33)</f>
        <v>-2.5363936572294334E-2</v>
      </c>
      <c r="EI44" s="23">
        <f t="shared" ref="EI44:EI46" si="951">LN(EI33/EF33)</f>
        <v>-2.907142930490832E-2</v>
      </c>
      <c r="EJ44" s="23">
        <f t="shared" ref="EJ44:EJ46" si="952">LN(EJ33/EF33)</f>
        <v>-1.9371232381191608E-2</v>
      </c>
      <c r="EK44" s="23"/>
      <c r="EL44" s="23">
        <f t="shared" ref="EL44:EL46" si="953">LN(EL33/EK33)</f>
        <v>-3.3589889540829747E-2</v>
      </c>
      <c r="EM44" s="23">
        <f t="shared" ref="EM44:EM46" si="954">LN(EM33/EK33)</f>
        <v>-2.4151094472847849E-2</v>
      </c>
      <c r="EN44" s="23">
        <f t="shared" ref="EN44:EN46" si="955">LN(EN33/EK33)</f>
        <v>-2.7396887814541439E-2</v>
      </c>
      <c r="EO44" s="23">
        <f t="shared" ref="EO44:EO46" si="956">LN(EO33/EK33)</f>
        <v>-1.7992430328368347E-2</v>
      </c>
      <c r="EP44" s="23"/>
      <c r="EQ44" s="23">
        <f t="shared" ref="EQ44:EQ46" si="957">LN(EQ33/EP33)</f>
        <v>-3.1940506081557268E-2</v>
      </c>
      <c r="ER44" s="23">
        <f t="shared" ref="ER44:ER46" si="958">LN(ER33/EP33)</f>
        <v>-2.2799394942118991E-2</v>
      </c>
      <c r="ES44" s="23">
        <f t="shared" ref="ES44:ES46" si="959">LN(ES33/EP33)</f>
        <v>-2.5905182225878315E-2</v>
      </c>
      <c r="ET44" s="23">
        <f t="shared" ref="ET44:ET46" si="960">LN(ET33/EP33)</f>
        <v>-1.6884302643148771E-2</v>
      </c>
      <c r="EU44" s="23"/>
      <c r="EV44" s="23">
        <f t="shared" ref="EV44:EV46" si="961">LN(EV33/EU33)</f>
        <v>-3.0467238096821267E-2</v>
      </c>
      <c r="EW44" s="23">
        <f t="shared" ref="EW44:EW46" si="962">LN(EW33/EU33)</f>
        <v>-2.1521843055289896E-2</v>
      </c>
      <c r="EX44" s="23">
        <f t="shared" ref="EX44:EX46" si="963">LN(EX33/EU33)</f>
        <v>-2.4440402498833794E-2</v>
      </c>
      <c r="EY44" s="23">
        <f t="shared" ref="EY44:EY46" si="964">LN(EY33/EU33)</f>
        <v>-1.5821134965477976E-2</v>
      </c>
      <c r="EZ44" s="23"/>
      <c r="FA44" s="23">
        <f t="shared" ref="FA44:FA46" si="965">LN(FA33/EZ33)</f>
        <v>-2.8905379307624376E-2</v>
      </c>
      <c r="FB44" s="23">
        <f t="shared" ref="FB44:FB46" si="966">LN(FB33/EZ33)</f>
        <v>-2.048477467957344E-2</v>
      </c>
      <c r="FC44" s="23">
        <f t="shared" ref="FC44:FC46" si="967">LN(FC33/EZ33)</f>
        <v>-2.2998724449797451E-2</v>
      </c>
      <c r="FD44" s="23">
        <f t="shared" ref="FD44:FD46" si="968">LN(FD33/EZ33)</f>
        <v>-1.4651526802939314E-2</v>
      </c>
      <c r="FE44" s="23"/>
      <c r="FF44" s="23">
        <f t="shared" ref="FF44:FF46" si="969">LN(FF33/FE33)</f>
        <v>-2.7486099168446691E-2</v>
      </c>
      <c r="FG44" s="23">
        <f t="shared" ref="FG44:FG46" si="970">LN(FG33/FE33)</f>
        <v>-1.9478451942636595E-2</v>
      </c>
      <c r="FH44" s="23">
        <f t="shared" ref="FH44:FH46" si="971">LN(FH33/FE33)</f>
        <v>-2.1591210087965794E-2</v>
      </c>
      <c r="FI44" s="23">
        <f t="shared" ref="FI44:FI46" si="972">LN(FI33/FE33)</f>
        <v>-1.3820329856981744E-2</v>
      </c>
      <c r="FJ44" s="23"/>
      <c r="FK44" s="23">
        <f t="shared" ref="FK44:FK46" si="973">LN(FK33/FJ33)</f>
        <v>-2.6097419381267643E-2</v>
      </c>
      <c r="FL44" s="23">
        <f t="shared" ref="FL44:FL46" si="974">LN(FL33/FJ33)</f>
        <v>-1.8518597640179445E-2</v>
      </c>
      <c r="FM44" s="23">
        <f t="shared" ref="FM44:FM46" si="975">LN(FM33/FJ33)</f>
        <v>-2.0206052165609074E-2</v>
      </c>
      <c r="FN44" s="23">
        <f t="shared" ref="FN44:FN46" si="976">LN(FN33/FJ33)</f>
        <v>-1.2883826422886787E-2</v>
      </c>
      <c r="FO44" s="23"/>
      <c r="FP44" s="23">
        <f t="shared" ref="FP44:FP46" si="977">LN(FP33/FO33)</f>
        <v>-2.3476999405561683E-2</v>
      </c>
      <c r="FQ44" s="23">
        <f t="shared" ref="FQ44:FQ46" si="978">LN(FQ33/FO33)</f>
        <v>-1.6721233148070003E-2</v>
      </c>
      <c r="FR44" s="23">
        <f t="shared" ref="FR44:FR46" si="979">LN(FR33/FO33)</f>
        <v>-1.7584336786329695E-2</v>
      </c>
      <c r="FS44" s="23">
        <f t="shared" ref="FS44:FS46" si="980">LN(FS33/FO33)</f>
        <v>-1.1238030377351438E-2</v>
      </c>
      <c r="FT44" s="23"/>
      <c r="FU44" s="23">
        <f t="shared" ref="FU44:FU46" si="981">LN(FU33/FT33)</f>
        <v>-1.84276806426883E-2</v>
      </c>
      <c r="FV44" s="23">
        <f t="shared" ref="FV44:FV46" si="982">LN(FV33/FT33)</f>
        <v>-1.3800042954614416E-2</v>
      </c>
      <c r="FW44" s="23">
        <f t="shared" ref="FW44:FW46" si="983">LN(FW33/FT33)</f>
        <v>-1.2633249953501784E-2</v>
      </c>
      <c r="FX44" s="23">
        <f t="shared" ref="FX44:FX46" si="984">LN(FX33/FT33)</f>
        <v>-8.3480941691968878E-3</v>
      </c>
      <c r="FY44" s="23"/>
      <c r="FZ44" s="23">
        <f t="shared" ref="FZ44:FZ46" si="985">LN(FZ33/FY33)</f>
        <v>-1.3668053177473763E-2</v>
      </c>
      <c r="GA44" s="23">
        <f t="shared" ref="GA44:GA46" si="986">LN(GA33/FY33)</f>
        <v>-1.1231410653935748E-2</v>
      </c>
      <c r="GB44" s="23">
        <f t="shared" ref="GB44:GB46" si="987">LN(GB33/FY33)</f>
        <v>-8.0308068016681708E-3</v>
      </c>
      <c r="GC44" s="23">
        <f t="shared" ref="GC44:GC46" si="988">LN(GC33/FY33)</f>
        <v>-6.0898612718077918E-3</v>
      </c>
      <c r="GD44" s="23"/>
      <c r="GE44" s="23">
        <f t="shared" ref="GE44:GE46" si="989">LN(GE33/GD33)</f>
        <v>-2.9081394925271099E-2</v>
      </c>
      <c r="GF44" s="23">
        <f t="shared" ref="GF44:GF46" si="990">LN(GF33/GD33)</f>
        <v>-1.8897464908625362E-2</v>
      </c>
      <c r="GG44" s="23">
        <f t="shared" ref="GG44:GG46" si="991">LN(GG33/GD33)</f>
        <v>-2.5887427726326677E-2</v>
      </c>
      <c r="GH44" s="23">
        <f t="shared" ref="GH44:GH46" si="992">LN(GH33/GD33)</f>
        <v>-1.5726323726507879E-2</v>
      </c>
      <c r="GI44" s="23"/>
      <c r="GJ44" s="23">
        <f t="shared" ref="GJ44:GJ46" si="993">LN(GJ33/GI33)</f>
        <v>-2.7335813921181177E-2</v>
      </c>
      <c r="GK44" s="23">
        <f t="shared" ref="GK44:GK46" si="994">LN(GK33/GI33)</f>
        <v>-1.7432321420854924E-2</v>
      </c>
      <c r="GL44" s="23">
        <f t="shared" ref="GL44:GL46" si="995">LN(GL33/GI33)</f>
        <v>-2.430798080119333E-2</v>
      </c>
      <c r="GM44" s="23">
        <f t="shared" ref="GM44:GM46" si="996">LN(GM33/GI33)</f>
        <v>-1.4502530646894255E-2</v>
      </c>
      <c r="GN44" s="23"/>
      <c r="GO44" s="23">
        <f t="shared" ref="GO44:GO46" si="997">LN(GO33/GN33)</f>
        <v>-2.5785845863309828E-2</v>
      </c>
      <c r="GP44" s="23">
        <f t="shared" ref="GP44:GP46" si="998">LN(GP33/GN33)</f>
        <v>-1.6244605766034623E-2</v>
      </c>
      <c r="GQ44" s="23">
        <f t="shared" ref="GQ44:GQ46" si="999">LN(GQ33/GN33)</f>
        <v>-2.2615360178126164E-2</v>
      </c>
      <c r="GR44" s="23">
        <f t="shared" ref="GR44:GR46" si="1000">LN(GR33/GN33)</f>
        <v>-1.3130283001439815E-2</v>
      </c>
      <c r="GS44" s="23"/>
      <c r="GT44" s="23">
        <f t="shared" ref="GT44:GT46" si="1001">LN(GT33/GS33)</f>
        <v>-2.426463014629612E-2</v>
      </c>
      <c r="GU44" s="23">
        <f t="shared" ref="GU44:GU46" si="1002">LN(GU33/GS33)</f>
        <v>-1.5102189906408802E-2</v>
      </c>
      <c r="GV44" s="23">
        <f t="shared" ref="GV44:GV46" si="1003">LN(GV33/GS33)</f>
        <v>-2.1102391568276316E-2</v>
      </c>
      <c r="GW44" s="23">
        <f t="shared" ref="GW44:GW46" si="1004">LN(GW33/GS33)</f>
        <v>-1.2014007695378498E-2</v>
      </c>
      <c r="GX44" s="23"/>
      <c r="GY44" s="23">
        <f t="shared" ref="GY44:GY46" si="1005">LN(GY33/GX33)</f>
        <v>-2.2770384854586486E-2</v>
      </c>
      <c r="GZ44" s="23">
        <f t="shared" ref="GZ44:GZ46" si="1006">LN(GZ33/GX33)</f>
        <v>-1.3833509207602542E-2</v>
      </c>
      <c r="HA44" s="23">
        <f t="shared" ref="HA44:HA46" si="1007">LN(HA33/GX33)</f>
        <v>-1.9618107189034426E-2</v>
      </c>
      <c r="HB44" s="23">
        <f t="shared" ref="HB44:HB46" si="1008">LN(HB33/GX33)</f>
        <v>-1.0941313855569757E-2</v>
      </c>
      <c r="HC44" s="23"/>
      <c r="HD44" s="23">
        <f t="shared" ref="HD44:HD46" si="1009">LN(HD33/HC33)</f>
        <v>-2.1303571601007199E-2</v>
      </c>
      <c r="HE44" s="23">
        <f t="shared" ref="HE44:HE46" si="1010">LN(HE33/HC33)</f>
        <v>-1.2794460927133818E-2</v>
      </c>
      <c r="HF44" s="23">
        <f t="shared" ref="HF44:HF46" si="1011">LN(HF33/HC33)</f>
        <v>-1.8274667774440825E-2</v>
      </c>
      <c r="HG44" s="23">
        <f t="shared" ref="HG44:HG46" si="1012">LN(HG33/HC33)</f>
        <v>-9.9131587046902229E-3</v>
      </c>
      <c r="HH44" s="23"/>
      <c r="HI44" s="23">
        <f t="shared" ref="HI44:HI46" si="1013">LN(HI33/HH33)</f>
        <v>-1.9863531411538026E-2</v>
      </c>
      <c r="HJ44" s="23">
        <f t="shared" ref="HJ44:HJ46" si="1014">LN(HJ33/HH33)</f>
        <v>-1.1798647353145423E-2</v>
      </c>
      <c r="HK44" s="23">
        <f t="shared" ref="HK44:HK46" si="1015">LN(HK33/HH33)</f>
        <v>-1.6836224942098521E-2</v>
      </c>
      <c r="HL44" s="23">
        <f t="shared" ref="HL44:HL46" si="1016">LN(HL33/HH33)</f>
        <v>-8.9289228871385889E-3</v>
      </c>
      <c r="HM44" s="23"/>
      <c r="HN44" s="23">
        <f t="shared" ref="HN44:HN46" si="1017">LN(HN33/HM33)</f>
        <v>-1.8450863105618019E-2</v>
      </c>
      <c r="HO44" s="23">
        <f t="shared" ref="HO44:HO46" si="1018">LN(HO33/HM33)</f>
        <v>-1.0979268617438214E-2</v>
      </c>
      <c r="HP44" s="23">
        <f t="shared" ref="HP44:HP46" si="1019">LN(HP33/HM33)</f>
        <v>-1.5425163958346604E-2</v>
      </c>
      <c r="HQ44" s="23">
        <f t="shared" ref="HQ44:HQ46" si="1020">LN(HQ33/HM33)</f>
        <v>-8.1174624031044255E-3</v>
      </c>
      <c r="HR44" s="23"/>
      <c r="HS44" s="23">
        <f t="shared" ref="HS44:HS46" si="1021">LN(HS33/HR33)</f>
        <v>-1.7154726117130609E-2</v>
      </c>
      <c r="HT44" s="23">
        <f t="shared" ref="HT44:HT46" si="1022">LN(HT33/HR33)</f>
        <v>-1.005535298902949E-2</v>
      </c>
      <c r="HU44" s="23">
        <f t="shared" ref="HU44:HU46" si="1023">LN(HU33/HR33)</f>
        <v>-1.4127938499996407E-2</v>
      </c>
      <c r="HV44" s="23">
        <f t="shared" ref="HV44:HV46" si="1024">LN(HV33/HR33)</f>
        <v>-7.2059215522829456E-3</v>
      </c>
      <c r="HW44" s="23"/>
      <c r="HX44" s="23">
        <f t="shared" ref="HX44:HX46" si="1025">LN(HX33/HW33)</f>
        <v>-1.4517998685054529E-2</v>
      </c>
      <c r="HY44" s="23">
        <f t="shared" ref="HY44:HY46" si="1026">LN(HY33/HW33)</f>
        <v>-8.4313291170662538E-3</v>
      </c>
      <c r="HZ44" s="23">
        <f t="shared" ref="HZ44:HZ46" si="1027">LN(HZ33/HW33)</f>
        <v>-1.1490838846288704E-2</v>
      </c>
      <c r="IA44" s="23">
        <f t="shared" ref="IA44:IA46" si="1028">LN(IA33/HW33)</f>
        <v>-5.6035380287628774E-3</v>
      </c>
      <c r="IB44" s="23"/>
      <c r="IC44" s="23">
        <f t="shared" ref="IC44:IC46" si="1029">LN(IC33/IB33)</f>
        <v>-9.5868268757742462E-3</v>
      </c>
      <c r="ID44" s="23">
        <f t="shared" ref="ID44:ID46" si="1030">LN(ID33/IB33)</f>
        <v>-5.7107261370953405E-3</v>
      </c>
      <c r="IE44" s="23">
        <f t="shared" ref="IE44:IE46" si="1031">LN(IE33/IB33)</f>
        <v>-6.7845866760675617E-3</v>
      </c>
      <c r="IF44" s="23">
        <f t="shared" ref="IF44:IF46" si="1032">LN(IF33/IB33)</f>
        <v>-3.2050501284356806E-3</v>
      </c>
      <c r="IG44" s="23"/>
      <c r="IH44" s="23">
        <f t="shared" ref="IH44:IH46" si="1033">LN(IH33/IG33)</f>
        <v>-5.0778416173570011E-3</v>
      </c>
      <c r="II44" s="23">
        <f t="shared" ref="II44:II46" si="1034">LN(II33/IG33)</f>
        <v>-3.5768272445710729E-3</v>
      </c>
      <c r="IJ44" s="23">
        <f t="shared" ref="IJ44:IJ46" si="1035">LN(IJ33/IG33)</f>
        <v>-2.2789679037050425E-3</v>
      </c>
      <c r="IK44" s="23">
        <f t="shared" ref="IK44:IK46" si="1036">LN(IK33/IG33)</f>
        <v>-1.0630907061300772E-3</v>
      </c>
      <c r="IL44" s="23"/>
      <c r="IM44" s="23">
        <f t="shared" ref="IM44:IM46" si="1037">LN(IM33/IL33)</f>
        <v>-3.6995140469213317E-2</v>
      </c>
      <c r="IN44" s="23">
        <f t="shared" ref="IN44:IN46" si="1038">LN(IN33/IL33)</f>
        <v>-2.8320329733625568E-2</v>
      </c>
      <c r="IO44" s="23">
        <f t="shared" ref="IO44:IO46" si="1039">LN(IO33/IL33)</f>
        <v>-3.3028387900994695E-2</v>
      </c>
      <c r="IP44" s="23">
        <f t="shared" ref="IP44:IP46" si="1040">LN(IP33/IL33)</f>
        <v>-2.5592687261837048E-2</v>
      </c>
      <c r="IQ44" s="23"/>
      <c r="IR44" s="23">
        <f t="shared" ref="IR44:IR46" si="1041">LN(IR33/IQ33)</f>
        <v>-3.4583008188349293E-2</v>
      </c>
      <c r="IS44" s="23">
        <f t="shared" ref="IS44:IS46" si="1042">LN(IS33/IQ33)</f>
        <v>-2.5880261979848863E-2</v>
      </c>
      <c r="IT44" s="23">
        <f t="shared" ref="IT44:IT46" si="1043">LN(IT33/IQ33)</f>
        <v>-3.0923511693212682E-2</v>
      </c>
      <c r="IU44" s="23">
        <f t="shared" ref="IU44:IU46" si="1044">LN(IU33/IQ33)</f>
        <v>-2.3375019612205523E-2</v>
      </c>
      <c r="IV44" s="23"/>
      <c r="IW44" s="23">
        <f t="shared" ref="IW44:IW46" si="1045">LN(IW33/IV33)</f>
        <v>-3.2220888483023978E-2</v>
      </c>
      <c r="IX44" s="23">
        <f t="shared" ref="IX44:IX46" si="1046">LN(IX33/IV33)</f>
        <v>-2.3404360858921322E-2</v>
      </c>
      <c r="IY44" s="23">
        <f t="shared" ref="IY44:IY46" si="1047">LN(IY33/IV33)</f>
        <v>-2.8949501577329683E-2</v>
      </c>
      <c r="IZ44" s="23">
        <f t="shared" ref="IZ44:IZ46" si="1048">LN(IZ33/IV33)</f>
        <v>-2.1399260442244682E-2</v>
      </c>
      <c r="JA44" s="23"/>
      <c r="JB44" s="23">
        <f t="shared" ref="JB44:JB46" si="1049">LN(JB33/JA33)</f>
        <v>-3.0029746833039342E-2</v>
      </c>
      <c r="JC44" s="23">
        <f t="shared" ref="JC44:JC46" si="1050">LN(JC33/JA33)</f>
        <v>-2.0931992482859665E-2</v>
      </c>
      <c r="JD44" s="23">
        <f t="shared" ref="JD44:JD46" si="1051">LN(JD33/JA33)</f>
        <v>-2.6998567790651962E-2</v>
      </c>
      <c r="JE44" s="23">
        <f t="shared" ref="JE44:JE46" si="1052">LN(JE33/JA33)</f>
        <v>-1.9180838353726214E-2</v>
      </c>
      <c r="JF44" s="23"/>
      <c r="JG44" s="23">
        <f t="shared" ref="JG44:JG46" si="1053">LN(JG33/JF33)</f>
        <v>-2.8846422800640009E-2</v>
      </c>
      <c r="JH44" s="23">
        <f t="shared" ref="JH44:JH46" si="1054">LN(JH33/JF33)</f>
        <v>-2.0232596875233721E-2</v>
      </c>
      <c r="JI44" s="23">
        <f t="shared" ref="JI44:JI46" si="1055">LN(JI33/JF33)</f>
        <v>-2.4984210458879396E-2</v>
      </c>
      <c r="JJ44" s="23">
        <f t="shared" ref="JJ44:JJ46" si="1056">LN(JJ33/JF33)</f>
        <v>-1.7235716193385479E-2</v>
      </c>
      <c r="JK44" s="23"/>
      <c r="JL44" s="23">
        <f t="shared" ref="JL44:JL46" si="1057">LN(JL33/JK33)</f>
        <v>-2.7694770021125248E-2</v>
      </c>
      <c r="JM44" s="23">
        <f t="shared" ref="JM44:JM46" si="1058">LN(JM33/JK33)</f>
        <v>-1.956757271308969E-2</v>
      </c>
      <c r="JN44" s="23">
        <f t="shared" ref="JN44:JN46" si="1059">LN(JN33/JK33)</f>
        <v>-2.2926623691258627E-2</v>
      </c>
      <c r="JO44" s="23">
        <f t="shared" ref="JO44:JO46" si="1060">LN(JO33/JK33)</f>
        <v>-1.5320679741215966E-2</v>
      </c>
      <c r="JP44" s="23"/>
      <c r="JQ44" s="23">
        <f t="shared" ref="JQ44:JQ46" si="1061">LN(JQ33/JP33)</f>
        <v>-2.6541820913703218E-2</v>
      </c>
      <c r="JR44" s="23">
        <f t="shared" ref="JR44:JR46" si="1062">LN(JR33/JP33)</f>
        <v>-1.8936132744536045E-2</v>
      </c>
      <c r="JS44" s="23">
        <f t="shared" ref="JS44:JS46" si="1063">LN(JS33/JP33)</f>
        <v>-2.117024245474191E-2</v>
      </c>
      <c r="JT44" s="23">
        <f t="shared" ref="JT44:JT46" si="1064">LN(JT33/JP33)</f>
        <v>-1.3707876742645179E-2</v>
      </c>
      <c r="JU44" s="23"/>
      <c r="JV44" s="23">
        <f t="shared" ref="JV44:JV46" si="1065">LN(JV33/JU33)</f>
        <v>-2.5474721063432963E-2</v>
      </c>
      <c r="JW44" s="23">
        <f t="shared" ref="JW44:JW46" si="1066">LN(JW33/JU33)</f>
        <v>-1.8238371087740513E-2</v>
      </c>
      <c r="JX44" s="23">
        <f t="shared" ref="JX44:JX46" si="1067">LN(JX33/JU33)</f>
        <v>-2.0036062052736801E-2</v>
      </c>
      <c r="JY44" s="23">
        <f t="shared" ref="JY44:JY46" si="1068">LN(JY33/JU33)</f>
        <v>-1.3045701311606022E-2</v>
      </c>
      <c r="JZ44" s="23"/>
      <c r="KA44" s="23">
        <f t="shared" ref="KA44:KA46" si="1069">LN(KA33/JZ33)</f>
        <v>-2.4326963294874632E-2</v>
      </c>
      <c r="KB44" s="23">
        <f t="shared" ref="KB44:KB46" si="1070">LN(KB33/JZ33)</f>
        <v>-1.7547682126810196E-2</v>
      </c>
      <c r="KC44" s="23">
        <f t="shared" ref="KC44:KC46" si="1071">LN(KC33/JZ33)</f>
        <v>-1.8907479931085464E-2</v>
      </c>
      <c r="KD44" s="23">
        <f t="shared" ref="KD44:KD46" si="1072">LN(KD33/JZ33)</f>
        <v>-1.2387186672357704E-2</v>
      </c>
      <c r="KE44" s="23"/>
      <c r="KF44" s="23">
        <f t="shared" ref="KF44:KF46" si="1073">LN(KF33/KE33)</f>
        <v>-2.2048347161584915E-2</v>
      </c>
      <c r="KG44" s="23">
        <f t="shared" ref="KG44:KG46" si="1074">LN(KG33/KE33)</f>
        <v>-1.6182411133857592E-2</v>
      </c>
      <c r="KH44" s="23">
        <f t="shared" ref="KH44:KH46" si="1075">LN(KH33/KE33)</f>
        <v>-1.6721410898556853E-2</v>
      </c>
      <c r="KI44" s="23">
        <f t="shared" ref="KI44:KI46" si="1076">LN(KI33/KE33)</f>
        <v>-1.1161716415381589E-2</v>
      </c>
      <c r="KJ44" s="23"/>
      <c r="KK44" s="23">
        <f t="shared" ref="KK44:KK46" si="1077">LN(KK33/KJ33)</f>
        <v>-1.7684708111207686E-2</v>
      </c>
      <c r="KL44" s="23">
        <f t="shared" ref="KL44:KL46" si="1078">LN(KL33/KJ33)</f>
        <v>-1.3694425145165437E-2</v>
      </c>
      <c r="KM44" s="23">
        <f t="shared" ref="KM44:KM46" si="1079">LN(KM33/KJ33)</f>
        <v>-1.2381128039227808E-2</v>
      </c>
      <c r="KN44" s="23">
        <f t="shared" ref="KN44:KN46" si="1080">LN(KN33/KJ33)</f>
        <v>-8.7352642827621431E-3</v>
      </c>
      <c r="KO44" s="23"/>
      <c r="KP44" s="23">
        <f t="shared" ref="KP44:KP46" si="1081">LN(KP33/KO33)</f>
        <v>-1.3293807946762725E-2</v>
      </c>
      <c r="KQ44" s="23">
        <f t="shared" ref="KQ44:KQ46" si="1082">LN(KQ33/KO33)</f>
        <v>-1.1154837520453077E-2</v>
      </c>
      <c r="KR44" s="23">
        <f t="shared" ref="KR44:KR46" si="1083">LN(KR33/KO33)</f>
        <v>-8.0730944796618114E-3</v>
      </c>
      <c r="KS44" s="23">
        <f t="shared" ref="KS44:KS46" si="1084">LN(KS33/KO33)</f>
        <v>-6.3426007390129059E-3</v>
      </c>
      <c r="KT44" s="23"/>
      <c r="KU44" s="23">
        <f t="shared" ref="KU44:KU46" si="1085">LN(KU33/KT33)</f>
        <v>-3.0711223548597903E-2</v>
      </c>
      <c r="KV44" s="23">
        <f t="shared" ref="KV44:KV46" si="1086">LN(KV33/KT33)</f>
        <v>-2.3987174077989736E-2</v>
      </c>
      <c r="KW44" s="23">
        <f t="shared" ref="KW44:KW46" si="1087">LN(KW33/KT33)</f>
        <v>-2.8194823069621237E-2</v>
      </c>
      <c r="KX44" s="23">
        <f t="shared" ref="KX44:KX46" si="1088">LN(KX33/KT33)</f>
        <v>-2.2646820704464325E-2</v>
      </c>
      <c r="KY44" s="23"/>
      <c r="KZ44" s="23">
        <f t="shared" ref="KZ44:KZ46" si="1089">LN(KZ33/KY33)</f>
        <v>-2.867773349477051E-2</v>
      </c>
      <c r="LA44" s="23">
        <f t="shared" ref="LA44:LA46" si="1090">LN(LA33/KY33)</f>
        <v>-2.2025520469311572E-2</v>
      </c>
      <c r="LB44" s="23">
        <f t="shared" ref="LB44:LB46" si="1091">LN(LB33/KY33)</f>
        <v>-2.6271393728726864E-2</v>
      </c>
      <c r="LC44" s="23">
        <f t="shared" ref="LC44:LC46" si="1092">LN(LC33/KY33)</f>
        <v>-2.0737542697397412E-2</v>
      </c>
      <c r="LD44" s="23"/>
      <c r="LE44" s="23">
        <f t="shared" ref="LE44:LE46" si="1093">LN(LE33/LD33)</f>
        <v>-2.6768499786210046E-2</v>
      </c>
      <c r="LF44" s="23">
        <f t="shared" ref="LF44:LF46" si="1094">LN(LF33/LD33)</f>
        <v>-2.0061412692552391E-2</v>
      </c>
      <c r="LG44" s="23">
        <f t="shared" ref="LG44:LG46" si="1095">LN(LG33/LD33)</f>
        <v>-2.4433570082413817E-2</v>
      </c>
      <c r="LH44" s="23">
        <f t="shared" ref="LH44:LH46" si="1096">LN(LH33/LD33)</f>
        <v>-1.8783660578728479E-2</v>
      </c>
      <c r="LI44" s="23"/>
      <c r="LJ44" s="23">
        <f t="shared" ref="LJ44:LJ46" si="1097">LN(LJ33/LI33)</f>
        <v>-2.4852064127300066E-2</v>
      </c>
      <c r="LK44" s="23">
        <f t="shared" ref="LK44:LK46" si="1098">LN(LK33/LI33)</f>
        <v>-1.8221911056657901E-2</v>
      </c>
      <c r="LL44" s="23">
        <f t="shared" ref="LL44:LL46" si="1099">LN(LL33/LI33)</f>
        <v>-2.2659703268475717E-2</v>
      </c>
      <c r="LM44" s="23">
        <f t="shared" ref="LM44:LM46" si="1100">LN(LM33/LI33)</f>
        <v>-1.6952241294839215E-2</v>
      </c>
      <c r="LN44" s="23"/>
      <c r="LO44" s="23">
        <f t="shared" ref="LO44:LO46" si="1101">LN(LO33/LN33)</f>
        <v>-2.3005775198854952E-2</v>
      </c>
      <c r="LP44" s="23">
        <f t="shared" ref="LP44:LP46" si="1102">LN(LP33/LN33)</f>
        <v>-1.6318573736878367E-2</v>
      </c>
      <c r="LQ44" s="23">
        <f t="shared" ref="LQ44:LQ46" si="1103">LN(LQ33/LN33)</f>
        <v>-2.0972975291950326E-2</v>
      </c>
      <c r="LR44" s="23">
        <f t="shared" ref="LR44:LR46" si="1104">LN(LR33/LN33)</f>
        <v>-1.5122159928137409E-2</v>
      </c>
      <c r="LS44" s="23"/>
      <c r="LT44" s="23">
        <f t="shared" ref="LT44:LT46" si="1105">LN(LT33/LS33)</f>
        <v>-2.1051632252860508E-2</v>
      </c>
      <c r="LU44" s="23">
        <f t="shared" ref="LU44:LU46" si="1106">LN(LU33/LS33)</f>
        <v>-1.4478782450030125E-2</v>
      </c>
      <c r="LV44" s="23">
        <f t="shared" ref="LV44:LV46" si="1107">LN(LV33/LS33)</f>
        <v>-1.9092283134284047E-2</v>
      </c>
      <c r="LW44" s="23">
        <f t="shared" ref="LW44:LW46" si="1108">LN(LW33/LS33)</f>
        <v>-1.3325430411057734E-2</v>
      </c>
      <c r="LX44" s="23"/>
      <c r="LY44" s="23">
        <f t="shared" ref="LY44:LY46" si="1109">LN(LY33/LX33)</f>
        <v>-1.9234935943156947E-2</v>
      </c>
      <c r="LZ44" s="23">
        <f t="shared" ref="LZ44:LZ46" si="1110">LN(LZ33/LX33)</f>
        <v>-1.2645945325131077E-2</v>
      </c>
      <c r="MA44" s="23">
        <f t="shared" ref="MA44:MA46" si="1111">LN(MA33/LX33)</f>
        <v>-1.7303496880423791E-2</v>
      </c>
      <c r="MB44" s="23">
        <f t="shared" ref="MB44:MB46" si="1112">LN(MB33/LX33)</f>
        <v>-1.1638001485890342E-2</v>
      </c>
      <c r="MC44" s="23"/>
      <c r="MD44" s="23">
        <f t="shared" ref="MD44:MD46" si="1113">LN(MD33/MC33)</f>
        <v>-1.7252513870433094E-2</v>
      </c>
      <c r="ME44" s="23">
        <f t="shared" ref="ME44:ME46" si="1114">LN(ME33/MC33)</f>
        <v>-1.0789522978661436E-2</v>
      </c>
      <c r="MF44" s="23">
        <f t="shared" ref="MF44:MF46" si="1115">LN(MF33/MC33)</f>
        <v>-1.5575934103897751E-2</v>
      </c>
      <c r="MG44" s="23">
        <f t="shared" ref="MG44:MG46" si="1116">LN(MG33/MC33)</f>
        <v>-9.9043534216624856E-3</v>
      </c>
      <c r="MH44" s="23"/>
      <c r="MI44" s="23">
        <f t="shared" ref="MI44:MI46" si="1117">LN(MI33/MH33)</f>
        <v>-1.5936315793554853E-2</v>
      </c>
      <c r="MJ44" s="23">
        <f t="shared" ref="MJ44:MJ46" si="1118">LN(MJ33/MH33)</f>
        <v>-9.7731119193454428E-3</v>
      </c>
      <c r="MK44" s="23">
        <f t="shared" ref="MK44:MK46" si="1119">LN(MK33/MH33)</f>
        <v>-1.3790467937716261E-2</v>
      </c>
      <c r="ML44" s="23">
        <f t="shared" ref="ML44:ML46" si="1120">LN(ML33/MH33)</f>
        <v>-8.2710503439855001E-3</v>
      </c>
      <c r="MM44" s="23"/>
      <c r="MN44" s="23">
        <f t="shared" ref="MN44:MN46" si="1121">LN(MN33/MM33)</f>
        <v>-1.3758257983277199E-2</v>
      </c>
      <c r="MO44" s="23">
        <f t="shared" ref="MO44:MO46" si="1122">LN(MO33/MM33)</f>
        <v>-8.5651485030451575E-3</v>
      </c>
      <c r="MP44" s="23">
        <f t="shared" ref="MP44:MP46" si="1123">LN(MP33/MM33)</f>
        <v>-1.0771788611931853E-2</v>
      </c>
      <c r="MQ44" s="23">
        <f t="shared" ref="MQ44:MQ46" si="1124">LN(MQ33/MM33)</f>
        <v>-5.8505127419170889E-3</v>
      </c>
      <c r="MR44" s="23"/>
      <c r="MS44" s="23">
        <f t="shared" ref="MS44:MS46" si="1125">LN(MS33/MR33)</f>
        <v>-9.4312662698234125E-3</v>
      </c>
      <c r="MT44" s="23">
        <f t="shared" ref="MT44:MT46" si="1126">LN(MT33/MR33)</f>
        <v>-6.1724954086451664E-3</v>
      </c>
      <c r="MU44" s="23">
        <f t="shared" ref="MU44:MU46" si="1127">LN(MU33/MR33)</f>
        <v>-6.4556493786427898E-3</v>
      </c>
      <c r="MV44" s="23">
        <f t="shared" ref="MV44:MV46" si="1128">LN(MV33/MR33)</f>
        <v>-3.4855310138937052E-3</v>
      </c>
      <c r="MW44" s="23"/>
      <c r="MX44" s="23">
        <f t="shared" ref="MX44:MX46" si="1129">LN(MX33/MW33)</f>
        <v>-5.1318292529989526E-3</v>
      </c>
      <c r="MY44" s="23">
        <f t="shared" ref="MY44:MY46" si="1130">LN(MY33/MW33)</f>
        <v>-3.8093024405789194E-3</v>
      </c>
      <c r="MZ44" s="23">
        <f t="shared" ref="MZ44:MZ46" si="1131">LN(MZ33/MW33)</f>
        <v>-2.1652284338476682E-3</v>
      </c>
      <c r="NA44" s="23">
        <f t="shared" ref="NA44:NA46" si="1132">LN(NA33/MW33)</f>
        <v>-1.1518916348505488E-3</v>
      </c>
      <c r="NB44" s="23"/>
      <c r="NC44" s="23">
        <f t="shared" ref="NC44:NC46" si="1133">LN(NC33/NB33)</f>
        <v>-3.3958396743007581E-2</v>
      </c>
      <c r="ND44" s="23">
        <f t="shared" ref="ND44:ND46" si="1134">LN(ND33/NB33)</f>
        <v>-2.2395657015776855E-2</v>
      </c>
      <c r="NE44" s="23">
        <f t="shared" ref="NE44:NE46" si="1135">LN(NE33/NB33)</f>
        <v>-3.1786804705197839E-2</v>
      </c>
      <c r="NF44" s="23">
        <f t="shared" ref="NF44:NF46" si="1136">LN(NF33/NB33)</f>
        <v>-2.2403994843626544E-2</v>
      </c>
      <c r="NG44" s="23"/>
      <c r="NH44" s="23">
        <f t="shared" ref="NH44:NH46" si="1137">LN(NH33/NG33)</f>
        <v>-3.2082429906081449E-2</v>
      </c>
      <c r="NI44" s="23">
        <f t="shared" ref="NI44:NI46" si="1138">LN(NI33/NG33)</f>
        <v>-2.0823118838070455E-2</v>
      </c>
      <c r="NJ44" s="23">
        <f t="shared" ref="NJ44:NJ46" si="1139">LN(NJ33/NG33)</f>
        <v>-2.9764784678826282E-2</v>
      </c>
      <c r="NK44" s="23">
        <f t="shared" ref="NK44:NK46" si="1140">LN(NK33/NG33)</f>
        <v>-2.030088590454112E-2</v>
      </c>
      <c r="NL44" s="23"/>
      <c r="NM44" s="23">
        <f t="shared" ref="NM44:NM46" si="1141">LN(NM33/NL33)</f>
        <v>-3.0339388114791688E-2</v>
      </c>
      <c r="NN44" s="23">
        <f t="shared" ref="NN44:NN46" si="1142">LN(NN33/NL33)</f>
        <v>-1.9370639765152235E-2</v>
      </c>
      <c r="NO44" s="23">
        <f t="shared" ref="NO44:NO46" si="1143">LN(NO33/NL33)</f>
        <v>-2.7802631038257575E-2</v>
      </c>
      <c r="NP44" s="23">
        <f t="shared" ref="NP44:NP46" si="1144">LN(NP33/NL33)</f>
        <v>-1.8417337818948776E-2</v>
      </c>
      <c r="NQ44" s="23"/>
      <c r="NR44" s="23">
        <f t="shared" ref="NR44:NR46" si="1145">LN(NR33/NQ33)</f>
        <v>-2.8603625848116699E-2</v>
      </c>
      <c r="NS44" s="23">
        <f t="shared" ref="NS44:NS46" si="1146">LN(NS33/NQ33)</f>
        <v>-1.7870437095262696E-2</v>
      </c>
      <c r="NT44" s="23">
        <f t="shared" ref="NT44:NT46" si="1147">LN(NT33/NQ33)</f>
        <v>-2.592443728640444E-2</v>
      </c>
      <c r="NU44" s="23">
        <f t="shared" ref="NU44:NU46" si="1148">LN(NU33/NQ33)</f>
        <v>-1.6683268460948718E-2</v>
      </c>
      <c r="NV44" s="23"/>
      <c r="NW44" s="23">
        <f t="shared" ref="NW44:NW46" si="1149">LN(NW33/NV33)</f>
        <v>-2.693684149539604E-2</v>
      </c>
      <c r="NX44" s="23">
        <f t="shared" ref="NX44:NX46" si="1150">LN(NX33/NV33)</f>
        <v>-1.6497771987389453E-2</v>
      </c>
      <c r="NY44" s="23">
        <f t="shared" ref="NY44:NY46" si="1151">LN(NY33/NV33)</f>
        <v>-2.4137909474162212E-2</v>
      </c>
      <c r="NZ44" s="23">
        <f t="shared" ref="NZ44:NZ46" si="1152">LN(NZ33/NV33)</f>
        <v>-1.5117583549849527E-2</v>
      </c>
      <c r="OA44" s="23"/>
      <c r="OB44" s="23">
        <f t="shared" ref="OB44:OB46" si="1153">LN(OB33/OA33)</f>
        <v>-2.5811951563351559E-2</v>
      </c>
      <c r="OC44" s="23">
        <f t="shared" ref="OC44:OC46" si="1154">LN(OC33/OA33)</f>
        <v>-1.5916738863871158E-2</v>
      </c>
      <c r="OD44" s="23">
        <f t="shared" ref="OD44:OD46" si="1155">LN(OD33/OA33)</f>
        <v>-2.2390792375766442E-2</v>
      </c>
      <c r="OE44" s="23">
        <f t="shared" ref="OE44:OE46" si="1156">LN(OE33/OA33)</f>
        <v>-1.3635018836173631E-2</v>
      </c>
      <c r="OF44" s="23"/>
      <c r="OG44" s="23">
        <f t="shared" ref="OG44:OG46" si="1157">LN(OG33/OF33)</f>
        <v>-2.4663861829999575E-2</v>
      </c>
      <c r="OH44" s="23">
        <f t="shared" ref="OH44:OH46" si="1158">LN(OH33/OF33)</f>
        <v>-1.5379567913709209E-2</v>
      </c>
      <c r="OI44" s="23">
        <f t="shared" ref="OI44:OI46" si="1159">LN(OI33/OF33)</f>
        <v>-2.0733530477545829E-2</v>
      </c>
      <c r="OJ44" s="23">
        <f t="shared" ref="OJ44:OJ46" si="1160">LN(OJ33/OF33)</f>
        <v>-1.2308207409146078E-2</v>
      </c>
      <c r="OK44" s="23"/>
      <c r="OL44" s="23">
        <f t="shared" ref="OL44:OL46" si="1161">LN(OL33/OK33)</f>
        <v>-2.3547803611271321E-2</v>
      </c>
      <c r="OM44" s="23">
        <f t="shared" ref="OM44:OM46" si="1162">LN(OM33/OK33)</f>
        <v>-1.4845183837277062E-2</v>
      </c>
      <c r="ON44" s="23">
        <f t="shared" ref="ON44:ON46" si="1163">LN(ON33/OK33)</f>
        <v>-1.9083313107372882E-2</v>
      </c>
      <c r="OO44" s="23">
        <f t="shared" ref="OO44:OO46" si="1164">LN(OO33/OK33)</f>
        <v>-1.1056902169794809E-2</v>
      </c>
      <c r="OP44" s="23"/>
      <c r="OQ44" s="23">
        <f t="shared" ref="OQ44:OQ46" si="1165">LN(OQ33/OP33)</f>
        <v>-2.2435175424554202E-2</v>
      </c>
      <c r="OR44" s="23">
        <f t="shared" ref="OR44:OR46" si="1166">LN(OR33/OP33)</f>
        <v>-1.427203177287739E-2</v>
      </c>
      <c r="OS44" s="23">
        <f t="shared" ref="OS44:OS46" si="1167">LN(OS33/OP33)</f>
        <v>-1.7975715198788642E-2</v>
      </c>
      <c r="OT44" s="23">
        <f t="shared" ref="OT44:OT46" si="1168">LN(OT33/OP33)</f>
        <v>-1.0414288048874501E-2</v>
      </c>
      <c r="OU44" s="23"/>
      <c r="OV44" s="23">
        <f t="shared" ref="OV44:OV46" si="1169">LN(OV33/OU33)</f>
        <v>-2.0220065897256317E-2</v>
      </c>
      <c r="OW44" s="23">
        <f t="shared" ref="OW44:OW46" si="1170">LN(OW33/OU33)</f>
        <v>-1.3202595021198922E-2</v>
      </c>
      <c r="OX44" s="23">
        <f t="shared" ref="OX44:OX46" si="1171">LN(OX33/OU33)</f>
        <v>-1.5768308265938866E-2</v>
      </c>
      <c r="OY44" s="23">
        <f t="shared" ref="OY44:OY46" si="1172">LN(OY33/OU33)</f>
        <v>-9.3430080992140882E-3</v>
      </c>
      <c r="OZ44" s="23"/>
      <c r="PA44" s="23">
        <f t="shared" ref="PA44:PA46" si="1173">LN(PA33/OZ33)</f>
        <v>-1.582024199633696E-2</v>
      </c>
      <c r="PB44" s="23">
        <f t="shared" ref="PB44:PB46" si="1174">LN(PB33/OZ33)</f>
        <v>-1.1066726774275764E-2</v>
      </c>
      <c r="PC44" s="23">
        <f t="shared" ref="PC44:PC46" si="1175">LN(PC33/OZ33)</f>
        <v>-1.1378056016331281E-2</v>
      </c>
      <c r="PD44" s="23">
        <f t="shared" ref="PD44:PD46" si="1176">LN(PD33/OZ33)</f>
        <v>-7.2015440206897414E-3</v>
      </c>
      <c r="PE44" s="23"/>
      <c r="PF44" s="23">
        <f t="shared" ref="PF44:PF46" si="1177">LN(PF33/PE33)</f>
        <v>-1.1444282159781291E-2</v>
      </c>
      <c r="PG44" s="23">
        <f t="shared" ref="PG44:PG46" si="1178">LN(PG33/PE33)</f>
        <v>-8.9261624635650055E-3</v>
      </c>
      <c r="PH44" s="23">
        <f t="shared" ref="PH44:PH46" si="1179">LN(PH33/PE33)</f>
        <v>-7.0071170071387577E-3</v>
      </c>
      <c r="PI44" s="23">
        <f t="shared" ref="PI44:PI46" si="1180">LN(PI33/PE33)</f>
        <v>-5.0671386234471521E-3</v>
      </c>
      <c r="PJ44" s="23"/>
      <c r="PK44" s="23">
        <f t="shared" ref="PK44:PK46" si="1181">LN(PK33/PJ33)</f>
        <v>-3.1598086269173389E-2</v>
      </c>
      <c r="PL44" s="23">
        <f t="shared" ref="PL44:PL46" si="1182">LN(PL33/PJ33)</f>
        <v>-2.3969271789495109E-2</v>
      </c>
      <c r="PM44" s="23">
        <f t="shared" ref="PM44:PM46" si="1183">LN(PM33/PJ33)</f>
        <v>-3.3196981647000232E-2</v>
      </c>
      <c r="PN44" s="23">
        <f t="shared" ref="PN44:PN46" si="1184">LN(PN33/PJ33)</f>
        <v>-2.8170671212923156E-2</v>
      </c>
      <c r="PO44" s="23"/>
      <c r="PP44" s="23">
        <f t="shared" ref="PP44:PP46" si="1185">LN(PP33/PO33)</f>
        <v>-2.9287552737066441E-2</v>
      </c>
      <c r="PQ44" s="23">
        <f t="shared" ref="PQ44:PQ46" si="1186">LN(PQ33/PO33)</f>
        <v>-2.1464753542373489E-2</v>
      </c>
      <c r="PR44" s="23">
        <f t="shared" ref="PR44:PR46" si="1187">LN(PR33/PO33)</f>
        <v>-3.0016385838170439E-2</v>
      </c>
      <c r="PS44" s="23">
        <f t="shared" ref="PS44:PS46" si="1188">LN(PS33/PO33)</f>
        <v>-2.4956788590579215E-2</v>
      </c>
      <c r="PT44" s="23"/>
      <c r="PU44" s="23">
        <f t="shared" ref="PU44:PU46" si="1189">LN(PU33/PT33)</f>
        <v>-2.7003065655893447E-2</v>
      </c>
      <c r="PV44" s="23">
        <f t="shared" ref="PV44:PV46" si="1190">LN(PV33/PT33)</f>
        <v>-1.9053030930559527E-2</v>
      </c>
      <c r="PW44" s="23">
        <f t="shared" ref="PW44:PW46" si="1191">LN(PW33/PT33)</f>
        <v>-2.763345952104709E-2</v>
      </c>
      <c r="PX44" s="23">
        <f t="shared" ref="PX44:PX46" si="1192">LN(PX33/PT33)</f>
        <v>-2.2237136617545842E-2</v>
      </c>
      <c r="PY44" s="23"/>
      <c r="PZ44" s="23">
        <f t="shared" ref="PZ44:PZ46" si="1193">LN(PZ33/PY33)</f>
        <v>-2.4963153148727817E-2</v>
      </c>
      <c r="QA44" s="23">
        <f t="shared" ref="QA44:QA46" si="1194">LN(QA33/PY33)</f>
        <v>-1.7021083287936417E-2</v>
      </c>
      <c r="QB44" s="23">
        <f t="shared" ref="QB44:QB46" si="1195">LN(QB33/PY33)</f>
        <v>-2.5193243644775844E-2</v>
      </c>
      <c r="QC44" s="23">
        <f t="shared" ref="QC44:QC46" si="1196">LN(QC33/PY33)</f>
        <v>-1.9205447993832218E-2</v>
      </c>
      <c r="QD44" s="23"/>
      <c r="QE44" s="23">
        <f t="shared" ref="QE44:QE46" si="1197">LN(QE33/QD33)</f>
        <v>-2.2887644863497862E-2</v>
      </c>
      <c r="QF44" s="23">
        <f t="shared" ref="QF44:QF46" si="1198">LN(QF33/QD33)</f>
        <v>-1.5127108839019061E-2</v>
      </c>
      <c r="QG44" s="23">
        <f t="shared" ref="QG44:QG46" si="1199">LN(QG33/QD33)</f>
        <v>-2.2738619106662954E-2</v>
      </c>
      <c r="QH44" s="23">
        <f t="shared" ref="QH44:QH46" si="1200">LN(QH33/QD33)</f>
        <v>-1.6605886061919994E-2</v>
      </c>
      <c r="QI44" s="23"/>
      <c r="QJ44" s="23">
        <f t="shared" ref="QJ44:QJ46" si="1201">LN(QJ33/QI33)</f>
        <v>-2.1042823365040302E-2</v>
      </c>
      <c r="QK44" s="23">
        <f t="shared" ref="QK44:QK46" si="1202">LN(QK33/QI33)</f>
        <v>-1.3404156610974726E-2</v>
      </c>
      <c r="QL44" s="23">
        <f t="shared" ref="QL44:QL46" si="1203">LN(QL33/QI33)</f>
        <v>-2.041670981714756E-2</v>
      </c>
      <c r="QM44" s="23">
        <f t="shared" ref="QM44:QM46" si="1204">LN(QM33/QI33)</f>
        <v>-1.41144916605717E-2</v>
      </c>
      <c r="QN44" s="23"/>
      <c r="QO44" s="23">
        <f t="shared" ref="QO44:QO46" si="1205">LN(QO33/QN33)</f>
        <v>-1.9288287090446995E-2</v>
      </c>
      <c r="QP44" s="23">
        <f t="shared" ref="QP44:QP46" si="1206">LN(QP33/QN33)</f>
        <v>-1.1781614095013255E-2</v>
      </c>
      <c r="QQ44" s="23">
        <f t="shared" ref="QQ44:QQ46" si="1207">LN(QQ33/QN33)</f>
        <v>-1.8400407656148351E-2</v>
      </c>
      <c r="QR44" s="23">
        <f t="shared" ref="QR44:QR46" si="1208">LN(QR33/QN33)</f>
        <v>-1.2157985838155956E-2</v>
      </c>
      <c r="QS44" s="23"/>
      <c r="QT44" s="23">
        <f t="shared" ref="QT44:QT46" si="1209">LN(QT33/QS33)</f>
        <v>-1.760189128235664E-2</v>
      </c>
      <c r="QU44" s="23">
        <f t="shared" ref="QU44:QU46" si="1210">LN(QU33/QS33)</f>
        <v>-1.0364938720447895E-2</v>
      </c>
      <c r="QV44" s="23">
        <f t="shared" ref="QV44:QV46" si="1211">LN(QV33/QS33)</f>
        <v>-1.6458780554970947E-2</v>
      </c>
      <c r="QW44" s="23">
        <f t="shared" ref="QW44:QW46" si="1212">LN(QW33/QS33)</f>
        <v>-1.0234675316623029E-2</v>
      </c>
      <c r="QX44" s="23"/>
      <c r="QY44" s="23">
        <f t="shared" ref="QY44:QY46" si="1213">LN(QY33/QX33)</f>
        <v>-1.5945760220920764E-2</v>
      </c>
      <c r="QZ44" s="23">
        <f t="shared" ref="QZ44:QZ46" si="1214">LN(QZ33/QX33)</f>
        <v>-9.0275230752453091E-3</v>
      </c>
      <c r="RA44" s="23">
        <f t="shared" ref="RA44:RA46" si="1215">LN(RA33/QX33)</f>
        <v>-1.4647427021079995E-2</v>
      </c>
      <c r="RB44" s="23">
        <f t="shared" ref="RB44:RB46" si="1216">LN(RB33/QX33)</f>
        <v>-8.6016919347102379E-3</v>
      </c>
      <c r="RC44" s="23"/>
      <c r="RD44" s="23">
        <f t="shared" ref="RD44:RD46" si="1217">LN(RD33/RC33)</f>
        <v>-1.3365137737193552E-2</v>
      </c>
      <c r="RE44" s="23">
        <f t="shared" ref="RE44:RE46" si="1218">LN(RE33/RC33)</f>
        <v>-7.3711743016951275E-3</v>
      </c>
      <c r="RF44" s="23">
        <f t="shared" ref="RF44:RF46" si="1219">LN(RF33/RC33)</f>
        <v>-1.1304506902233244E-2</v>
      </c>
      <c r="RG44" s="23">
        <f t="shared" ref="RG44:RG46" si="1220">LN(RG33/RC33)</f>
        <v>-5.8417439540492094E-3</v>
      </c>
      <c r="RH44" s="23"/>
      <c r="RI44" s="23">
        <f t="shared" ref="RI44:RI46" si="1221">LN(RI33/RH33)</f>
        <v>-8.9814647370782541E-3</v>
      </c>
      <c r="RJ44" s="23">
        <f t="shared" ref="RJ44:RJ46" si="1222">LN(RJ33/RH33)</f>
        <v>-5.2407723882000063E-3</v>
      </c>
      <c r="RK44" s="23">
        <f t="shared" ref="RK44:RK46" si="1223">LN(RK33/RH33)</f>
        <v>-6.5701652474873416E-3</v>
      </c>
      <c r="RL44" s="23">
        <f t="shared" ref="RL44:RL46" si="1224">LN(RL33/RH33)</f>
        <v>-3.192570754372015E-3</v>
      </c>
      <c r="RM44" s="23"/>
      <c r="RN44" s="23">
        <f t="shared" ref="RN44:RN46" si="1225">LN(RN33/RM33)</f>
        <v>-4.6122316407203531E-3</v>
      </c>
      <c r="RO44" s="23">
        <f t="shared" ref="RO44:RO46" si="1226">LN(RO33/RM33)</f>
        <v>-3.1047123591211928E-3</v>
      </c>
      <c r="RP44" s="23">
        <f t="shared" ref="RP44:RP46" si="1227">LN(RP33/RM33)</f>
        <v>-2.1993448062150797E-3</v>
      </c>
      <c r="RQ44" s="23">
        <f t="shared" ref="RQ44:RQ46" si="1228">LN(RQ33/RM33)</f>
        <v>-1.0603773615950401E-3</v>
      </c>
      <c r="RR44" s="23"/>
      <c r="RS44" s="23">
        <f t="shared" ref="RS44:RS46" si="1229">LN(RS33/RR33)</f>
        <v>-4.4603141324633375E-2</v>
      </c>
      <c r="RT44" s="23">
        <f t="shared" ref="RT44:RT46" si="1230">LN(RT33/RR33)</f>
        <v>-3.678882746674652E-2</v>
      </c>
      <c r="RU44" s="23">
        <f t="shared" ref="RU44:RU46" si="1231">LN(RU33/RR33)</f>
        <v>-3.9082967690858589E-2</v>
      </c>
      <c r="RV44" s="23">
        <f t="shared" ref="RV44:RV46" si="1232">LN(RV33/RR33)</f>
        <v>-3.2127071124222521E-2</v>
      </c>
      <c r="RW44" s="23"/>
      <c r="RX44" s="23">
        <f t="shared" ref="RX44:RX46" si="1233">LN(RX33/RW33)</f>
        <v>-4.1773024603307958E-2</v>
      </c>
      <c r="RY44" s="23">
        <f t="shared" ref="RY44:RY46" si="1234">LN(RY33/RW33)</f>
        <v>-3.3527701620631484E-2</v>
      </c>
      <c r="RZ44" s="23">
        <f t="shared" ref="RZ44:RZ46" si="1235">LN(RZ33/RW33)</f>
        <v>-3.68128621023638E-2</v>
      </c>
      <c r="SA44" s="23">
        <f t="shared" ref="SA44:SA46" si="1236">LN(SA33/RW33)</f>
        <v>-2.9601542365437522E-2</v>
      </c>
      <c r="SB44" s="23"/>
      <c r="SC44" s="23">
        <f t="shared" ref="SC44:SC46" si="1237">LN(SC33/SB33)</f>
        <v>-3.8888572999257923E-2</v>
      </c>
      <c r="SD44" s="23">
        <f t="shared" ref="SD44:SD46" si="1238">LN(SD33/SB33)</f>
        <v>-3.0707447048088959E-2</v>
      </c>
      <c r="SE44" s="23">
        <f t="shared" ref="SE44:SE46" si="1239">LN(SE33/SB33)</f>
        <v>-3.4386091691315269E-2</v>
      </c>
      <c r="SF44" s="23">
        <f t="shared" ref="SF44:SF46" si="1240">LN(SF33/SB33)</f>
        <v>-2.7080970487223431E-2</v>
      </c>
      <c r="SG44" s="23"/>
      <c r="SH44" s="23">
        <f t="shared" ref="SH44:SH46" si="1241">LN(SH33/SG33)</f>
        <v>-3.6248824859600931E-2</v>
      </c>
      <c r="SI44" s="23">
        <f t="shared" ref="SI44:SI46" si="1242">LN(SI33/SG33)</f>
        <v>-2.7619155853690479E-2</v>
      </c>
      <c r="SJ44" s="23">
        <f t="shared" ref="SJ44:SJ46" si="1243">LN(SJ33/SG33)</f>
        <v>-3.2238248812699266E-2</v>
      </c>
      <c r="SK44" s="23">
        <f t="shared" ref="SK44:SK46" si="1244">LN(SK33/SG33)</f>
        <v>-2.4588373402229823E-2</v>
      </c>
      <c r="SL44" s="23"/>
      <c r="SM44" s="23">
        <f t="shared" ref="SM44:SM46" si="1245">LN(SM33/SL33)</f>
        <v>-3.3535870055417465E-2</v>
      </c>
      <c r="SN44" s="23">
        <f t="shared" ref="SN44:SN46" si="1246">LN(SN33/SL33)</f>
        <v>-2.4793777950081312E-2</v>
      </c>
      <c r="SO44" s="23">
        <f t="shared" ref="SO44:SO46" si="1247">LN(SO33/SL33)</f>
        <v>-2.992052771005731E-2</v>
      </c>
      <c r="SP44" s="23">
        <f t="shared" ref="SP44:SP46" si="1248">LN(SP33/SL33)</f>
        <v>-2.236891482667765E-2</v>
      </c>
      <c r="SQ44" s="23"/>
      <c r="SR44" s="23">
        <f t="shared" ref="SR44:SR46" si="1249">LN(SR33/SQ33)</f>
        <v>-3.0838959484279251E-2</v>
      </c>
      <c r="SS44" s="23">
        <f t="shared" ref="SS44:SS46" si="1250">LN(SS33/SQ33)</f>
        <v>-2.1873538097598049E-2</v>
      </c>
      <c r="ST44" s="23">
        <f t="shared" ref="ST44:ST46" si="1251">LN(ST33/SQ33)</f>
        <v>-2.7760235917232607E-2</v>
      </c>
      <c r="SU44" s="23">
        <f t="shared" ref="SU44:SU46" si="1252">LN(SU33/SQ33)</f>
        <v>-1.9993767709637077E-2</v>
      </c>
      <c r="SV44" s="23"/>
      <c r="SW44" s="23">
        <f t="shared" ref="SW44:SW46" si="1253">LN(SW33/SV33)</f>
        <v>-2.8355245862661582E-2</v>
      </c>
      <c r="SX44" s="23">
        <f t="shared" ref="SX44:SX46" si="1254">LN(SX33/SV33)</f>
        <v>-1.9380684815032224E-2</v>
      </c>
      <c r="SY44" s="23">
        <f t="shared" ref="SY44:SY46" si="1255">LN(SY33/SV33)</f>
        <v>-2.5405271478936092E-2</v>
      </c>
      <c r="SZ44" s="23">
        <f t="shared" ref="SZ44:SZ46" si="1256">LN(SZ33/SV33)</f>
        <v>-1.779735127721354E-2</v>
      </c>
      <c r="TA44" s="23"/>
      <c r="TB44" s="23">
        <f t="shared" ref="TB44:TB46" si="1257">LN(TB33/TA33)</f>
        <v>-2.7167699948489187E-2</v>
      </c>
      <c r="TC44" s="23">
        <f t="shared" ref="TC44:TC46" si="1258">LN(TC33/TA33)</f>
        <v>-1.883398411494663E-2</v>
      </c>
      <c r="TD44" s="23">
        <f t="shared" ref="TD44:TD46" si="1259">LN(TD33/TA33)</f>
        <v>-2.3142059442757466E-2</v>
      </c>
      <c r="TE44" s="23">
        <f t="shared" ref="TE44:TE46" si="1260">LN(TE33/TA33)</f>
        <v>-1.5603555053717626E-2</v>
      </c>
      <c r="TF44" s="23"/>
      <c r="TG44" s="23">
        <f t="shared" ref="TG44:TG46" si="1261">LN(TG33/TF33)</f>
        <v>-2.5984786007205513E-2</v>
      </c>
      <c r="TH44" s="23">
        <f t="shared" ref="TH44:TH46" si="1262">LN(TH33/TF33)</f>
        <v>-1.8288336627628243E-2</v>
      </c>
      <c r="TI44" s="23">
        <f t="shared" ref="TI44:TI46" si="1263">LN(TI33/TF33)</f>
        <v>-2.0775168998505743E-2</v>
      </c>
      <c r="TJ44" s="23">
        <f t="shared" ref="TJ44:TJ46" si="1264">LN(TJ33/TF33)</f>
        <v>-1.334897820230844E-2</v>
      </c>
      <c r="TK44" s="23"/>
      <c r="TL44" s="23">
        <f t="shared" ref="TL44:TL46" si="1265">LN(TL33/TK33)</f>
        <v>-2.3549085485166685E-2</v>
      </c>
      <c r="TM44" s="23">
        <f t="shared" ref="TM44:TM46" si="1266">LN(TM33/TK33)</f>
        <v>-1.7199949820328766E-2</v>
      </c>
      <c r="TN44" s="23">
        <f t="shared" ref="TN44:TN46" si="1267">LN(TN33/TK33)</f>
        <v>-1.7961990907850695E-2</v>
      </c>
      <c r="TO44" s="23">
        <f t="shared" ref="TO44:TO46" si="1268">LN(TO33/TK33)</f>
        <v>-1.1330198897556164E-2</v>
      </c>
      <c r="TP44" s="23"/>
      <c r="TQ44" s="23">
        <f t="shared" ref="TQ44:TQ46" si="1269">LN(TQ33/TP33)</f>
        <v>-1.8880755137858297E-2</v>
      </c>
      <c r="TR44" s="23">
        <f t="shared" ref="TR44:TR46" si="1270">LN(TR33/TP33)</f>
        <v>-1.4921277254373703E-2</v>
      </c>
      <c r="TS44" s="23">
        <f t="shared" ref="TS44:TS46" si="1271">LN(TS33/TP33)</f>
        <v>-1.3322025032532492E-2</v>
      </c>
      <c r="TT44" s="23">
        <f t="shared" ref="TT44:TT46" si="1272">LN(TT33/TP33)</f>
        <v>-9.1786733362970094E-3</v>
      </c>
      <c r="TU44" s="23"/>
      <c r="TV44" s="23">
        <f t="shared" ref="TV44:TV46" si="1273">LN(TV33/TU33)</f>
        <v>-1.4246287301530059E-2</v>
      </c>
      <c r="TW44" s="23">
        <f t="shared" ref="TW44:TW46" si="1274">LN(TW33/TU33)</f>
        <v>-1.2764095940783716E-2</v>
      </c>
      <c r="TX44" s="23">
        <f t="shared" ref="TX44:TX46" si="1275">LN(TX33/TU33)</f>
        <v>-8.7103517674201499E-3</v>
      </c>
      <c r="TY44" s="23">
        <f t="shared" ref="TY44:TY46" si="1276">LN(TY33/TU33)</f>
        <v>-7.0326394846980667E-3</v>
      </c>
      <c r="TZ44" s="23"/>
      <c r="UA44" s="23">
        <f t="shared" ref="UA44:UA46" si="1277">LN(UA33/TZ33)</f>
        <v>-3.5783584954541932E-2</v>
      </c>
      <c r="UB44" s="23">
        <f t="shared" ref="UB44:UB46" si="1278">LN(UB33/TZ33)</f>
        <v>-2.9984621681418903E-2</v>
      </c>
      <c r="UC44" s="23">
        <f t="shared" ref="UC44:UC46" si="1279">LN(UC33/TZ33)</f>
        <v>-3.2461221720400446E-2</v>
      </c>
      <c r="UD44" s="23">
        <f t="shared" ref="UD44:UD46" si="1280">LN(UD33/TZ33)</f>
        <v>-2.7703133970928107E-2</v>
      </c>
      <c r="UE44" s="23"/>
      <c r="UF44" s="23">
        <f t="shared" ref="UF44:UF46" si="1281">LN(UF33/UE33)</f>
        <v>-3.3600225479368778E-2</v>
      </c>
      <c r="UG44" s="23">
        <f t="shared" ref="UG44:UG46" si="1282">LN(UG33/UE33)</f>
        <v>-2.742199042548394E-2</v>
      </c>
      <c r="UH44" s="23">
        <f t="shared" ref="UH44:UH46" si="1283">LN(UH33/UE33)</f>
        <v>-3.0438709978476315E-2</v>
      </c>
      <c r="UI44" s="23">
        <f t="shared" ref="UI44:UI46" si="1284">LN(UI33/UE33)</f>
        <v>-2.5580987050957668E-2</v>
      </c>
      <c r="UJ44" s="23"/>
      <c r="UK44" s="23">
        <f t="shared" ref="UK44:UK46" si="1285">LN(UK33/UJ33)</f>
        <v>-3.1535218715064317E-2</v>
      </c>
      <c r="UL44" s="23">
        <f t="shared" ref="UL44:UL46" si="1286">LN(UL33/UJ33)</f>
        <v>-2.5283231220629945E-2</v>
      </c>
      <c r="UM44" s="23">
        <f t="shared" ref="UM44:UM46" si="1287">LN(UM33/UJ33)</f>
        <v>-2.8595728079742932E-2</v>
      </c>
      <c r="UN44" s="23">
        <f t="shared" ref="UN44:UN46" si="1288">LN(UN33/UJ33)</f>
        <v>-2.3183756635869759E-2</v>
      </c>
      <c r="UO44" s="23"/>
      <c r="UP44" s="23">
        <f t="shared" ref="UP44:UP46" si="1289">LN(UP33/UO33)</f>
        <v>-2.9439157290972608E-2</v>
      </c>
      <c r="UQ44" s="23">
        <f t="shared" ref="UQ44:UQ46" si="1290">LN(UQ33/UO33)</f>
        <v>-2.3018664928491746E-2</v>
      </c>
      <c r="UR44" s="23">
        <f t="shared" ref="UR44:UR46" si="1291">LN(UR33/UO33)</f>
        <v>-2.6522593444463963E-2</v>
      </c>
      <c r="US44" s="23">
        <f t="shared" ref="US44:US46" si="1292">LN(US33/UO33)</f>
        <v>-2.1236351037486834E-2</v>
      </c>
      <c r="UT44" s="23"/>
      <c r="UU44" s="23">
        <f t="shared" ref="UU44:UU46" si="1293">LN(UU33/UT33)</f>
        <v>-2.7342465808471619E-2</v>
      </c>
      <c r="UV44" s="23">
        <f t="shared" ref="UV44:UV46" si="1294">LN(UV33/UT33)</f>
        <v>-2.0807573786120671E-2</v>
      </c>
      <c r="UW44" s="23">
        <f t="shared" ref="UW44:UW46" si="1295">LN(UW33/UT33)</f>
        <v>-2.4660551537203514E-2</v>
      </c>
      <c r="UX44" s="23">
        <f t="shared" ref="UX44:UX46" si="1296">LN(UX33/UT33)</f>
        <v>-1.9245585914901376E-2</v>
      </c>
      <c r="UY44" s="23"/>
      <c r="UZ44" s="23">
        <f t="shared" ref="UZ44:UZ46" si="1297">LN(UZ33/UY33)</f>
        <v>-2.5269026422751018E-2</v>
      </c>
      <c r="VA44" s="23">
        <f t="shared" ref="VA44:VA46" si="1298">LN(VA33/UY33)</f>
        <v>-1.8565938270969466E-2</v>
      </c>
      <c r="VB44" s="23">
        <f t="shared" ref="VB44:VB46" si="1299">LN(VB33/UY33)</f>
        <v>-2.2720652362053066E-2</v>
      </c>
      <c r="VC44" s="23">
        <f t="shared" ref="VC44:VC46" si="1300">LN(VC33/UY33)</f>
        <v>-1.7181281377866928E-2</v>
      </c>
      <c r="VD44" s="23"/>
      <c r="VE44" s="23">
        <f t="shared" ref="VE44:VE46" si="1301">LN(VE33/VD33)</f>
        <v>-2.3229655828610231E-2</v>
      </c>
      <c r="VF44" s="23">
        <f t="shared" ref="VF44:VF46" si="1302">LN(VF33/VD33)</f>
        <v>-1.6472669630290718E-2</v>
      </c>
      <c r="VG44" s="23">
        <f t="shared" ref="VG44:VG46" si="1303">LN(VG33/VD33)</f>
        <v>-2.0787902809366959E-2</v>
      </c>
      <c r="VH44" s="23">
        <f t="shared" ref="VH44:VH46" si="1304">LN(VH33/VD33)</f>
        <v>-1.5186165872545978E-2</v>
      </c>
      <c r="VI44" s="23"/>
      <c r="VJ44" s="23">
        <f t="shared" ref="VJ44:VJ46" si="1305">LN(VJ33/VI33)</f>
        <v>-2.1150944576063185E-2</v>
      </c>
      <c r="VK44" s="23">
        <f t="shared" ref="VK44:VK46" si="1306">LN(VK33/VI33)</f>
        <v>-1.4447733473742582E-2</v>
      </c>
      <c r="VL44" s="23">
        <f t="shared" ref="VL44:VL46" si="1307">LN(VL33/VI33)</f>
        <v>-1.8835887577784857E-2</v>
      </c>
      <c r="VM44" s="23">
        <f t="shared" ref="VM44:VM46" si="1308">LN(VM33/VI33)</f>
        <v>-1.3202511242220853E-2</v>
      </c>
      <c r="VN44" s="23"/>
      <c r="VO44" s="23">
        <f t="shared" ref="VO44:VO46" si="1309">LN(VO33/VN33)</f>
        <v>-1.9038440199943659E-2</v>
      </c>
      <c r="VP44" s="23">
        <f t="shared" ref="VP44:VP46" si="1310">LN(VP33/VN33)</f>
        <v>-1.2431885029212499E-2</v>
      </c>
      <c r="VQ44" s="23">
        <f t="shared" ref="VQ44:VQ46" si="1311">LN(VQ33/VN33)</f>
        <v>-1.6992607493437777E-2</v>
      </c>
      <c r="VR44" s="23">
        <f t="shared" ref="VR44:VR46" si="1312">LN(VR33/VN33)</f>
        <v>-1.1295127016910031E-2</v>
      </c>
      <c r="VS44" s="23"/>
      <c r="VT44" s="23">
        <f t="shared" ref="VT44:VT46" si="1313">LN(VT33/VS33)</f>
        <v>-1.4689123767406052E-2</v>
      </c>
      <c r="VU44" s="23">
        <f t="shared" ref="VU44:VU46" si="1314">LN(VU33/VS33)</f>
        <v>-8.3854980997509643E-3</v>
      </c>
      <c r="VV44" s="23">
        <f t="shared" ref="VV44:VV46" si="1315">LN(VV33/VS33)</f>
        <v>-1.3051951940810314E-2</v>
      </c>
      <c r="VW44" s="23">
        <f t="shared" ref="VW44:VW46" si="1316">LN(VW33/VS33)</f>
        <v>-7.5809985216695125E-3</v>
      </c>
      <c r="VX44" s="23"/>
      <c r="VY44" s="23">
        <f t="shared" ref="VY44:VY46" si="1317">LN(VY33/VX33)</f>
        <v>-1.0072794094699661E-2</v>
      </c>
      <c r="VZ44" s="23">
        <f t="shared" ref="VZ44:VZ46" si="1318">LN(VZ33/VX33)</f>
        <v>-6.2397136733449501E-3</v>
      </c>
      <c r="WA44" s="23">
        <f t="shared" ref="WA44:WA46" si="1319">LN(WA33/VX33)</f>
        <v>-6.9331013637776665E-3</v>
      </c>
      <c r="WB44" s="23">
        <f t="shared" ref="WB44:WB46" si="1320">LN(WB33/VX33)</f>
        <v>-3.2074124669826979E-3</v>
      </c>
      <c r="WC44" s="23"/>
      <c r="WD44" s="23">
        <f t="shared" ref="WD44:WD46" si="1321">LN(WD33/WC33)</f>
        <v>-5.4783624070911599E-3</v>
      </c>
      <c r="WE44" s="23">
        <f t="shared" ref="WE44:WE46" si="1322">LN(WE33/WC33)</f>
        <v>-4.100701445249392E-3</v>
      </c>
      <c r="WF44" s="23">
        <f t="shared" ref="WF44:WF46" si="1323">LN(WF33/WC33)</f>
        <v>-2.3471843364003108E-3</v>
      </c>
      <c r="WG44" s="23">
        <f t="shared" ref="WG44:WG46" si="1324">LN(WG33/WC33)</f>
        <v>-1.0668994316909439E-3</v>
      </c>
      <c r="WH44" s="23"/>
      <c r="WI44" s="23">
        <f t="shared" ref="WI44:WI46" si="1325">LN(WI33/WH33)</f>
        <v>-4.5058799569001357E-2</v>
      </c>
      <c r="WJ44" s="23">
        <f t="shared" ref="WJ44:WJ46" si="1326">LN(WJ33/WH33)</f>
        <v>-3.6244802044665243E-2</v>
      </c>
      <c r="WK44" s="23">
        <f t="shared" ref="WK44:WK46" si="1327">LN(WK33/WH33)</f>
        <v>-4.3231373351834274E-2</v>
      </c>
      <c r="WL44" s="23">
        <f t="shared" ref="WL44:WL46" si="1328">LN(WL33/WH33)</f>
        <v>-3.1799711041381601E-2</v>
      </c>
      <c r="WM44" s="23"/>
      <c r="WN44" s="23">
        <f t="shared" ref="WN44:WN46" si="1329">LN(WN33/WM33)</f>
        <v>-4.2381859944560639E-2</v>
      </c>
      <c r="WO44" s="23">
        <f t="shared" ref="WO44:WO46" si="1330">LN(WO33/WM33)</f>
        <v>-3.3377979866275595E-2</v>
      </c>
      <c r="WP44" s="23">
        <f t="shared" ref="WP44:WP46" si="1331">LN(WP33/WM33)</f>
        <v>-4.0783489153279257E-2</v>
      </c>
      <c r="WQ44" s="23">
        <f t="shared" ref="WQ44:WQ46" si="1332">LN(WQ33/WM33)</f>
        <v>-2.9264850705959754E-2</v>
      </c>
      <c r="WR44" s="23"/>
      <c r="WS44" s="23">
        <f t="shared" ref="WS44:WS46" si="1333">LN(WS33/WR33)</f>
        <v>-3.9731498921192189E-2</v>
      </c>
      <c r="WT44" s="23">
        <f t="shared" ref="WT44:WT46" si="1334">LN(WT33/WR33)</f>
        <v>-3.0589822644846176E-2</v>
      </c>
      <c r="WU44" s="23">
        <f t="shared" ref="WU44:WU46" si="1335">LN(WU33/WR33)</f>
        <v>-3.8451685952119029E-2</v>
      </c>
      <c r="WV44" s="23">
        <f t="shared" ref="WV44:WV46" si="1336">LN(WV33/WR33)</f>
        <v>-2.6583555622715901E-2</v>
      </c>
      <c r="WW44" s="23"/>
      <c r="WX44" s="23">
        <f t="shared" ref="WX44:WX46" si="1337">LN(WX33/WW33)</f>
        <v>-3.7025301937521946E-2</v>
      </c>
      <c r="WY44" s="23">
        <f t="shared" ref="WY44:WY46" si="1338">LN(WY33/WW33)</f>
        <v>-2.7788908909929563E-2</v>
      </c>
      <c r="WZ44" s="23">
        <f t="shared" ref="WZ44:WZ46" si="1339">LN(WZ33/WW33)</f>
        <v>-3.6235762491865699E-2</v>
      </c>
      <c r="XA44" s="23">
        <f t="shared" ref="XA44:XA46" si="1340">LN(XA33/WW33)</f>
        <v>-2.4350675060045034E-2</v>
      </c>
      <c r="XB44" s="23"/>
      <c r="XC44" s="23">
        <f t="shared" ref="XC44:XC46" si="1341">LN(XC33/XB33)</f>
        <v>-3.4340256775773077E-2</v>
      </c>
      <c r="XD44" s="23">
        <f t="shared" ref="XD44:XD46" si="1342">LN(XD33/XB33)</f>
        <v>-2.5087231467537309E-2</v>
      </c>
      <c r="XE44" s="23">
        <f t="shared" ref="XE44:XE46" si="1343">LN(XE33/XB33)</f>
        <v>-3.4005871708774491E-2</v>
      </c>
      <c r="XF44" s="23">
        <f t="shared" ref="XF44:XF46" si="1344">LN(XF33/XB33)</f>
        <v>-2.2165063402158791E-2</v>
      </c>
      <c r="XG44" s="23"/>
      <c r="XH44" s="23">
        <f t="shared" ref="XH44:XH46" si="1345">LN(XH33/XG33)</f>
        <v>-3.1655327539970871E-2</v>
      </c>
      <c r="XI44" s="23">
        <f t="shared" ref="XI44:XI46" si="1346">LN(XI33/XG33)</f>
        <v>-2.2561516917022992E-2</v>
      </c>
      <c r="XJ44" s="23">
        <f t="shared" ref="XJ44:XJ46" si="1347">LN(XJ33/XG33)</f>
        <v>-3.1686905738457317E-2</v>
      </c>
      <c r="XK44" s="23">
        <f t="shared" ref="XK44:XK46" si="1348">LN(XK33/XG33)</f>
        <v>-1.9865094917008528E-2</v>
      </c>
      <c r="XL44" s="23"/>
      <c r="XM44" s="23">
        <f t="shared" ref="XM44:XM46" si="1349">LN(XM33/XL33)</f>
        <v>-2.9805337513788697E-2</v>
      </c>
      <c r="XN44" s="23">
        <f t="shared" ref="XN44:XN46" si="1350">LN(XN33/XL33)</f>
        <v>-2.0671322123164755E-2</v>
      </c>
      <c r="XO44" s="23">
        <f t="shared" ref="XO44:XO46" si="1351">LN(XO33/XL33)</f>
        <v>-2.9391041260923761E-2</v>
      </c>
      <c r="XP44" s="23">
        <f t="shared" ref="XP44:XP46" si="1352">LN(XP33/XL33)</f>
        <v>-1.7741242649560569E-2</v>
      </c>
      <c r="XQ44" s="23"/>
      <c r="XR44" s="23">
        <f t="shared" ref="XR44:XR46" si="1353">LN(XR33/XQ33)</f>
        <v>-2.8587671835666559E-2</v>
      </c>
      <c r="XS44" s="23">
        <f t="shared" ref="XS44:XS46" si="1354">LN(XS33/XQ33)</f>
        <v>-2.0119604117507541E-2</v>
      </c>
      <c r="XT44" s="23">
        <f t="shared" ref="XT44:XT46" si="1355">LN(XT33/XQ33)</f>
        <v>-2.7032782723909732E-2</v>
      </c>
      <c r="XU44" s="23">
        <f t="shared" ref="XU44:XU46" si="1356">LN(XU33/XQ33)</f>
        <v>-1.5782278951442314E-2</v>
      </c>
      <c r="XV44" s="23"/>
      <c r="XW44" s="23">
        <f t="shared" ref="XW44:XW46" si="1357">LN(XW33/XV33)</f>
        <v>-2.72980426072011E-2</v>
      </c>
      <c r="XX44" s="23">
        <f t="shared" ref="XX44:XX46" si="1358">LN(XX33/XV33)</f>
        <v>-1.9568731348057825E-2</v>
      </c>
      <c r="XY44" s="23">
        <f t="shared" ref="XY44:XY46" si="1359">LN(XY33/XV33)</f>
        <v>-2.4464076192694979E-2</v>
      </c>
      <c r="XZ44" s="23">
        <f t="shared" ref="XZ44:XZ46" si="1360">LN(XZ33/XV33)</f>
        <v>-1.3525198761170726E-2</v>
      </c>
      <c r="YA44" s="23"/>
      <c r="YB44" s="23">
        <f t="shared" ref="YB44:YB46" si="1361">LN(YB33/YA33)</f>
        <v>-2.4886387975984182E-2</v>
      </c>
      <c r="YC44" s="23">
        <f t="shared" ref="YC44:YC46" si="1362">LN(YC33/YA33)</f>
        <v>-1.8366941377475094E-2</v>
      </c>
      <c r="YD44" s="23">
        <f t="shared" ref="YD44:YD46" si="1363">LN(YD33/YA33)</f>
        <v>-2.1834548238040468E-2</v>
      </c>
      <c r="YE44" s="23">
        <f t="shared" ref="YE44:YE46" si="1364">LN(YE33/YA33)</f>
        <v>-1.1951219061442373E-2</v>
      </c>
      <c r="YF44" s="23"/>
      <c r="YG44" s="23">
        <f t="shared" ref="YG44:YG46" si="1365">LN(YG33/YF33)</f>
        <v>-2.0109000514468126E-2</v>
      </c>
      <c r="YH44" s="23">
        <f t="shared" ref="YH44:YH46" si="1366">LN(YH33/YF33)</f>
        <v>-1.6185052126341155E-2</v>
      </c>
      <c r="YI44" s="23">
        <f t="shared" ref="YI44:YI46" si="1367">LN(YI33/YF33)</f>
        <v>-1.7025138345405259E-2</v>
      </c>
      <c r="YJ44" s="23">
        <f t="shared" ref="YJ44:YJ46" si="1368">LN(YJ33/YF33)</f>
        <v>-9.7922868644228465E-3</v>
      </c>
      <c r="YK44" s="23"/>
      <c r="YL44" s="23">
        <f t="shared" ref="YL44:YL46" si="1369">LN(YL33/YK33)</f>
        <v>-1.5373064872722851E-2</v>
      </c>
      <c r="YM44" s="23">
        <f t="shared" ref="YM44:YM46" si="1370">LN(YM33/YK33)</f>
        <v>-1.4017653401336068E-2</v>
      </c>
      <c r="YN44" s="23">
        <f t="shared" ref="YN44:YN46" si="1371">LN(YN33/YK33)</f>
        <v>-1.22717843652258E-2</v>
      </c>
      <c r="YO44" s="23">
        <f t="shared" ref="YO44:YO46" si="1372">LN(YO33/YK33)</f>
        <v>-7.6428954053611841E-3</v>
      </c>
      <c r="YP44" s="23"/>
      <c r="YQ44" s="23">
        <f t="shared" ref="YQ44:YQ46" si="1373">LN(YQ33/YP33)</f>
        <v>-3.615683662622636E-2</v>
      </c>
      <c r="YR44" s="23">
        <f t="shared" ref="YR44:YR46" si="1374">LN(YR33/YP33)</f>
        <v>-2.9759565520689438E-2</v>
      </c>
      <c r="YS44" s="23">
        <f t="shared" ref="YS44:YS46" si="1375">LN(YS33/YP33)</f>
        <v>-3.4024557585578902E-2</v>
      </c>
      <c r="YT44" s="23">
        <f t="shared" ref="YT44:YT46" si="1376">LN(YT33/YP33)</f>
        <v>-2.7976377423903086E-2</v>
      </c>
      <c r="YU44" s="23"/>
      <c r="YV44" s="23">
        <f t="shared" ref="YV44:YV46" si="1377">LN(YV33/YU33)</f>
        <v>-3.3969798092523915E-2</v>
      </c>
      <c r="YW44" s="23">
        <f t="shared" ref="YW44:YW46" si="1378">LN(YW33/YU33)</f>
        <v>-2.711301244466913E-2</v>
      </c>
      <c r="YX44" s="23">
        <f t="shared" ref="YX44:YX46" si="1379">LN(YX33/YU33)</f>
        <v>-3.2053072274358461E-2</v>
      </c>
      <c r="YY44" s="23">
        <f t="shared" ref="YY44:YY46" si="1380">LN(YY33/YU33)</f>
        <v>-2.566141378530612E-2</v>
      </c>
      <c r="YZ44" s="23"/>
      <c r="ZA44" s="23">
        <f t="shared" ref="ZA44:ZA46" si="1381">LN(ZA33/YZ33)</f>
        <v>-3.1719864266053721E-2</v>
      </c>
      <c r="ZB44" s="23">
        <f t="shared" ref="ZB44:ZB46" si="1382">LN(ZB33/YZ33)</f>
        <v>-2.4877303249732589E-2</v>
      </c>
      <c r="ZC44" s="23">
        <f t="shared" ref="ZC44:ZC46" si="1383">LN(ZC33/YZ33)</f>
        <v>-3.0129174328156864E-2</v>
      </c>
      <c r="ZD44" s="23">
        <f t="shared" ref="ZD44:ZD46" si="1384">LN(ZD33/YZ33)</f>
        <v>-2.3478837164771733E-2</v>
      </c>
      <c r="ZE44" s="23"/>
      <c r="ZF44" s="23">
        <f t="shared" ref="ZF44:ZF46" si="1385">LN(ZF33/ZE33)</f>
        <v>-2.9584906189600597E-2</v>
      </c>
      <c r="ZG44" s="23">
        <f t="shared" ref="ZG44:ZG46" si="1386">LN(ZG33/ZE33)</f>
        <v>-2.2617929232304799E-2</v>
      </c>
      <c r="ZH44" s="23">
        <f t="shared" ref="ZH44:ZH46" si="1387">LN(ZH33/ZE33)</f>
        <v>-2.8097288503613753E-2</v>
      </c>
      <c r="ZI44" s="23">
        <f t="shared" ref="ZI44:ZI46" si="1388">LN(ZI33/ZE33)</f>
        <v>-2.1190653129002774E-2</v>
      </c>
      <c r="ZJ44" s="23"/>
      <c r="ZK44" s="23">
        <f t="shared" ref="ZK44:ZK46" si="1389">LN(ZK33/ZJ33)</f>
        <v>-2.7437344291032045E-2</v>
      </c>
      <c r="ZL44" s="23">
        <f t="shared" ref="ZL44:ZL46" si="1390">LN(ZL33/ZJ33)</f>
        <v>-2.053930849741922E-2</v>
      </c>
      <c r="ZM44" s="23">
        <f t="shared" ref="ZM44:ZM46" si="1391">LN(ZM33/ZJ33)</f>
        <v>-2.6142913977801854E-2</v>
      </c>
      <c r="ZN44" s="23">
        <f t="shared" ref="ZN44:ZN46" si="1392">LN(ZN33/ZJ33)</f>
        <v>-1.8870256681629172E-2</v>
      </c>
      <c r="ZO44" s="23"/>
      <c r="ZP44" s="23">
        <f t="shared" ref="ZP44:ZP46" si="1393">LN(ZP33/ZO33)</f>
        <v>-2.5398493064689494E-2</v>
      </c>
      <c r="ZQ44" s="23">
        <f t="shared" ref="ZQ44:ZQ46" si="1394">LN(ZQ33/ZO33)</f>
        <v>-1.8347151957482058E-2</v>
      </c>
      <c r="ZR44" s="23">
        <f t="shared" ref="ZR44:ZR46" si="1395">LN(ZR33/ZO33)</f>
        <v>-2.4008817663121747E-2</v>
      </c>
      <c r="ZS44" s="23">
        <f t="shared" ref="ZS44:ZS46" si="1396">LN(ZS33/ZO33)</f>
        <v>-1.6755595313932038E-2</v>
      </c>
      <c r="ZT44" s="23"/>
      <c r="ZU44" s="23">
        <f t="shared" ref="ZU44:ZU46" si="1397">LN(ZU33/ZT33)</f>
        <v>-2.3396008332827851E-2</v>
      </c>
      <c r="ZV44" s="23">
        <f t="shared" ref="ZV44:ZV46" si="1398">LN(ZV33/ZT33)</f>
        <v>-1.638563255759827E-2</v>
      </c>
      <c r="ZW44" s="23">
        <f t="shared" ref="ZW44:ZW46" si="1399">LN(ZW33/ZT33)</f>
        <v>-2.2000127086337588E-2</v>
      </c>
      <c r="ZX44" s="23">
        <f t="shared" ref="ZX44:ZX46" si="1400">LN(ZX33/ZT33)</f>
        <v>-1.4974353018507571E-2</v>
      </c>
      <c r="ZY44" s="23"/>
      <c r="ZZ44" s="23">
        <f t="shared" ref="ZZ44:ZZ46" si="1401">LN(ZZ33/ZY33)</f>
        <v>-2.1312079558219774E-2</v>
      </c>
      <c r="AAA44" s="23">
        <f t="shared" ref="AAA44:AAA46" si="1402">LN(AAA33/ZY33)</f>
        <v>-1.4261456753241241E-2</v>
      </c>
      <c r="AAB44" s="23">
        <f t="shared" ref="AAB44:AAB46" si="1403">LN(AAB33/ZY33)</f>
        <v>-2.0090526489149583E-2</v>
      </c>
      <c r="AAC44" s="23">
        <f t="shared" ref="AAC44:AAC46" si="1404">LN(AAC33/ZY33)</f>
        <v>-1.2922068695338965E-2</v>
      </c>
      <c r="AAD44" s="23"/>
      <c r="AAE44" s="23">
        <f t="shared" ref="AAE44:AAE46" si="1405">LN(AAE33/AAD33)</f>
        <v>-1.9149520677784922E-2</v>
      </c>
      <c r="AAF44" s="23">
        <f t="shared" ref="AAF44:AAF46" si="1406">LN(AAF33/AAD33)</f>
        <v>-1.2430484698045516E-2</v>
      </c>
      <c r="AAG44" s="23">
        <f t="shared" ref="AAG44:AAG46" si="1407">LN(AAG33/AAD33)</f>
        <v>-1.8116310400159437E-2</v>
      </c>
      <c r="AAH44" s="23">
        <f t="shared" ref="AAH44:AAH46" si="1408">LN(AAH33/AAD33)</f>
        <v>-1.1001273394030628E-2</v>
      </c>
      <c r="AAI44" s="23"/>
      <c r="AAJ44" s="23">
        <f t="shared" ref="AAJ44:AAJ46" si="1409">LN(AAJ33/AAI33)</f>
        <v>-1.5107357158989414E-2</v>
      </c>
      <c r="AAK44" s="23">
        <f t="shared" ref="AAK44:AAK46" si="1410">LN(AAK33/AAI33)</f>
        <v>-8.6666715940234406E-3</v>
      </c>
      <c r="AAL44" s="23">
        <f t="shared" ref="AAL44:AAL46" si="1411">LN(AAL33/AAI33)</f>
        <v>-1.4198273381805158E-2</v>
      </c>
      <c r="AAM44" s="23">
        <f t="shared" ref="AAM44:AAM46" si="1412">LN(AAM33/AAI33)</f>
        <v>-7.3198620817718643E-3</v>
      </c>
      <c r="AAN44" s="23"/>
      <c r="AAO44" s="23">
        <f t="shared" ref="AAO44:AAO46" si="1413">LN(AAO33/AAN33)</f>
        <v>-1.0409593377412103E-2</v>
      </c>
      <c r="AAP44" s="23">
        <f t="shared" ref="AAP44:AAP46" si="1414">LN(AAP33/AAN33)</f>
        <v>-6.5237610325427006E-3</v>
      </c>
      <c r="AAQ44" s="23">
        <f t="shared" ref="AAQ44:AAQ46" si="1415">LN(AAQ33/AAN33)</f>
        <v>-8.1170516669547312E-3</v>
      </c>
      <c r="AAR44" s="23">
        <f t="shared" ref="AAR44:AAR46" si="1416">LN(AAR33/AAN33)</f>
        <v>-3.2008642865414072E-3</v>
      </c>
      <c r="AAS44" s="23"/>
      <c r="AAT44" s="23">
        <f t="shared" ref="AAT44:AAT46" si="1417">LN(AAT33/AAS33)</f>
        <v>-5.7345061372765533E-3</v>
      </c>
      <c r="AAU44" s="23">
        <f t="shared" ref="AAU44:AAU46" si="1418">LN(AAU33/AAS33)</f>
        <v>-4.374360826975834E-3</v>
      </c>
      <c r="AAV44" s="23">
        <f t="shared" ref="AAV44:AAV46" si="1419">LN(AAV33/AAS33)</f>
        <v>-3.4473387158772003E-3</v>
      </c>
      <c r="AAW44" s="23">
        <f t="shared" ref="AAW44:AAW46" si="1420">LN(AAW33/AAS33)</f>
        <v>-1.0681212323028018E-3</v>
      </c>
      <c r="AAX44" s="23"/>
      <c r="AAY44" s="23">
        <f t="shared" ref="AAY44:AAY46" si="1421">LN(AAY33/AAX33)</f>
        <v>-4.2567393006117511E-2</v>
      </c>
      <c r="AAZ44" s="23">
        <f t="shared" ref="AAZ44:AAZ46" si="1422">LN(AAZ33/AAX33)</f>
        <v>-3.2725060459505385E-2</v>
      </c>
      <c r="ABA44" s="23">
        <f t="shared" ref="ABA44:ABA46" si="1423">LN(ABA33/AAX33)</f>
        <v>-3.776892901926733E-2</v>
      </c>
      <c r="ABB44" s="23">
        <f t="shared" ref="ABB44:ABB46" si="1424">LN(ABB33/AAX33)</f>
        <v>-2.4099176038095704E-2</v>
      </c>
      <c r="ABC44" s="23"/>
      <c r="ABD44" s="23">
        <f t="shared" ref="ABD44:ABD46" si="1425">LN(ABD33/ABC33)</f>
        <v>-4.0599494002764566E-2</v>
      </c>
      <c r="ABE44" s="23">
        <f t="shared" ref="ABE44:ABE46" si="1426">LN(ABE33/ABC33)</f>
        <v>-3.0593872724193245E-2</v>
      </c>
      <c r="ABF44" s="23">
        <f t="shared" ref="ABF44:ABF46" si="1427">LN(ABF33/ABC33)</f>
        <v>-3.5973272294290586E-2</v>
      </c>
      <c r="ABG44" s="23">
        <f t="shared" ref="ABG44:ABG46" si="1428">LN(ABG33/ABC33)</f>
        <v>-2.2478383836059882E-2</v>
      </c>
      <c r="ABH44" s="23"/>
      <c r="ABI44" s="23">
        <f t="shared" ref="ABI44:ABI46" si="1429">LN(ABI33/ABH33)</f>
        <v>-3.8701752025829574E-2</v>
      </c>
      <c r="ABJ44" s="23">
        <f t="shared" ref="ABJ44:ABJ46" si="1430">LN(ABJ33/ABH33)</f>
        <v>-2.8926611134096742E-2</v>
      </c>
      <c r="ABK44" s="23">
        <f t="shared" ref="ABK44:ABK46" si="1431">LN(ABK33/ABH33)</f>
        <v>-3.4236346627923527E-2</v>
      </c>
      <c r="ABL44" s="23">
        <f t="shared" ref="ABL44:ABL46" si="1432">LN(ABL33/ABH33)</f>
        <v>-2.0955998040499999E-2</v>
      </c>
      <c r="ABM44" s="23"/>
      <c r="ABN44" s="23">
        <f t="shared" ref="ABN44:ABN46" si="1433">LN(ABN33/ABM33)</f>
        <v>-3.6870462846601428E-2</v>
      </c>
      <c r="ABO44" s="23">
        <f t="shared" ref="ABO44:ABO46" si="1434">LN(ABO33/ABM33)</f>
        <v>-2.7365291694862875E-2</v>
      </c>
      <c r="ABP44" s="23">
        <f t="shared" ref="ABP44:ABP46" si="1435">LN(ABP33/ABM33)</f>
        <v>-3.2556436188495727E-2</v>
      </c>
      <c r="ABQ44" s="23">
        <f t="shared" ref="ABQ44:ABQ46" si="1436">LN(ABQ33/ABM33)</f>
        <v>-1.9526442963658845E-2</v>
      </c>
      <c r="ABR44" s="23"/>
      <c r="ABS44" s="23">
        <f t="shared" ref="ABS44:ABS46" si="1437">LN(ABS33/ABR33)</f>
        <v>-3.5103747567578579E-2</v>
      </c>
      <c r="ABT44" s="23">
        <f t="shared" ref="ABT44:ABT46" si="1438">LN(ABT33/ABR33)</f>
        <v>-2.5903126276956741E-2</v>
      </c>
      <c r="ABU44" s="23">
        <f t="shared" ref="ABU44:ABU46" si="1439">LN(ABU33/ABR33)</f>
        <v>-3.1046413377419414E-2</v>
      </c>
      <c r="ABV44" s="23">
        <f t="shared" ref="ABV44:ABV46" si="1440">LN(ABV33/ABR33)</f>
        <v>-1.8384383341319359E-2</v>
      </c>
      <c r="ABW44" s="23"/>
      <c r="ABX44" s="23">
        <f t="shared" ref="ABX44:ABX46" si="1441">LN(ABX33/ABW33)</f>
        <v>-3.3544330957320456E-2</v>
      </c>
      <c r="ABY44" s="23">
        <f t="shared" ref="ABY44:ABY46" si="1442">LN(ABY33/ABW33)</f>
        <v>-2.4743025922520742E-2</v>
      </c>
      <c r="ABZ44" s="23">
        <f t="shared" ref="ABZ44:ABZ46" si="1443">LN(ABZ33/ABW33)</f>
        <v>-2.9565812310947053E-2</v>
      </c>
      <c r="ACA44" s="23">
        <f t="shared" ref="ACA44:ACA46" si="1444">LN(ACA33/ABW33)</f>
        <v>-1.7288758958968642E-2</v>
      </c>
      <c r="ACB44" s="23"/>
      <c r="ACC44" s="23">
        <f t="shared" ref="ACC44:ACC46" si="1445">LN(ACC33/ACB33)</f>
        <v>-3.2015346976218231E-2</v>
      </c>
      <c r="ACD44" s="23">
        <f t="shared" ref="ACD44:ACD46" si="1446">LN(ACD33/ACB33)</f>
        <v>-2.3440555132608017E-2</v>
      </c>
      <c r="ACE44" s="23">
        <f t="shared" ref="ACE44:ACE46" si="1447">LN(ACE33/ACB33)</f>
        <v>-2.811131661611245E-2</v>
      </c>
      <c r="ACF44" s="23">
        <f t="shared" ref="ACF44:ACF46" si="1448">LN(ACF33/ACB33)</f>
        <v>-1.6238493252921496E-2</v>
      </c>
      <c r="ACG44" s="23"/>
      <c r="ACH44" s="23">
        <f t="shared" ref="ACH44:ACH46" si="1449">LN(ACH33/ACG33)</f>
        <v>-3.0389344048786592E-2</v>
      </c>
      <c r="ACI44" s="23">
        <f t="shared" ref="ACI44:ACI46" si="1450">LN(ACI33/ACG33)</f>
        <v>-2.2392966064234757E-2</v>
      </c>
      <c r="ACJ44" s="23">
        <f t="shared" ref="ACJ44:ACJ46" si="1451">LN(ACJ33/ACG33)</f>
        <v>-2.6685097846053104E-2</v>
      </c>
      <c r="ACK44" s="23">
        <f t="shared" ref="ACK44:ACK46" si="1452">LN(ACK33/ACG33)</f>
        <v>-1.523231474833155E-2</v>
      </c>
      <c r="ACL44" s="23"/>
      <c r="ACM44" s="23">
        <f t="shared" ref="ACM44:ACM46" si="1453">LN(ACM33/ACL33)</f>
        <v>-2.8927070665411173E-2</v>
      </c>
      <c r="ACN44" s="23">
        <f t="shared" ref="ACN44:ACN46" si="1454">LN(ACN33/ACL33)</f>
        <v>-2.1390568497804598E-2</v>
      </c>
      <c r="ACO44" s="23">
        <f t="shared" ref="ACO44:ACO46" si="1455">LN(ACO33/ACL33)</f>
        <v>-2.5286697545634361E-2</v>
      </c>
      <c r="ACP44" s="23">
        <f t="shared" ref="ACP44:ACP46" si="1456">LN(ACP33/ACL33)</f>
        <v>-1.426984305775386E-2</v>
      </c>
      <c r="ACQ44" s="23"/>
      <c r="ACR44" s="23">
        <f t="shared" ref="ACR44:ACR46" si="1457">LN(ACR33/ACQ33)</f>
        <v>-2.6173771349257795E-2</v>
      </c>
      <c r="ACS44" s="23">
        <f t="shared" ref="ACS44:ACS46" si="1458">LN(ACS33/ACQ33)</f>
        <v>-1.9519593854128294E-2</v>
      </c>
      <c r="ACT44" s="23">
        <f t="shared" ref="ACT44:ACT46" si="1459">LN(ACT33/ACQ33)</f>
        <v>-2.2625676724511334E-2</v>
      </c>
      <c r="ACU44" s="23">
        <f t="shared" ref="ACU44:ACU46" si="1460">LN(ACU33/ACQ33)</f>
        <v>-1.2471591042402962E-2</v>
      </c>
      <c r="ACV44" s="23"/>
      <c r="ACW44" s="23">
        <f t="shared" ref="ACW44:ACW46" si="1461">LN(ACW33/ACV33)</f>
        <v>-2.0866381574745234E-2</v>
      </c>
      <c r="ACX44" s="23">
        <f t="shared" ref="ACX44:ACX46" si="1462">LN(ACX33/ACV33)</f>
        <v>-1.6423537141499047E-2</v>
      </c>
      <c r="ACY44" s="23">
        <f t="shared" ref="ACY44:ACY46" si="1463">LN(ACY33/ACV33)</f>
        <v>-1.7540853640466886E-2</v>
      </c>
      <c r="ACZ44" s="23">
        <f t="shared" ref="ACZ44:ACZ46" si="1464">LN(ACZ33/ACV33)</f>
        <v>-9.5595576249028896E-3</v>
      </c>
      <c r="ADA44" s="23"/>
      <c r="ADB44" s="23">
        <f t="shared" ref="ADB44:ADB46" si="1465">LN(ADB33/ADA33)</f>
        <v>-1.5867186683552952E-2</v>
      </c>
      <c r="ADC44" s="23">
        <f t="shared" ref="ADC44:ADC46" si="1466">LN(ADC33/ADA33)</f>
        <v>-1.3849566572593853E-2</v>
      </c>
      <c r="ADD44" s="23">
        <f t="shared" ref="ADD44:ADD46" si="1467">LN(ADD33/ADA33)</f>
        <v>-1.275784624383431E-2</v>
      </c>
      <c r="ADE44" s="23">
        <f t="shared" ref="ADE44:ADE46" si="1468">LN(ADE33/ADA33)</f>
        <v>-7.3441029391749305E-3</v>
      </c>
      <c r="ADF44" s="23"/>
      <c r="ADG44" s="23">
        <f t="shared" ref="ADG44:ADG46" si="1469">LN(ADG33/ADF33)</f>
        <v>-3.0577800600837337E-2</v>
      </c>
      <c r="ADH44" s="23">
        <f t="shared" ref="ADH44:ADH46" si="1470">LN(ADH33/ADF33)</f>
        <v>-2.0081782401965041E-2</v>
      </c>
      <c r="ADI44" s="23">
        <f t="shared" ref="ADI44:ADI46" si="1471">LN(ADI33/ADF33)</f>
        <v>-2.7904403936568831E-2</v>
      </c>
      <c r="ADJ44" s="23">
        <f t="shared" ref="ADJ44:ADJ46" si="1472">LN(ADJ33/ADF33)</f>
        <v>-1.6138033515405558E-2</v>
      </c>
      <c r="ADK44" s="23"/>
      <c r="ADL44" s="23">
        <f t="shared" ref="ADL44:ADL46" si="1473">LN(ADL33/ADK33)</f>
        <v>-2.8915344804265795E-2</v>
      </c>
      <c r="ADM44" s="23">
        <f t="shared" ref="ADM44:ADM46" si="1474">LN(ADM33/ADK33)</f>
        <v>-1.853227070598093E-2</v>
      </c>
      <c r="ADN44" s="23">
        <f t="shared" ref="ADN44:ADN46" si="1475">LN(ADN33/ADK33)</f>
        <v>-2.6115668973067066E-2</v>
      </c>
      <c r="ADO44" s="23">
        <f t="shared" ref="ADO44:ADO46" si="1476">LN(ADO33/ADK33)</f>
        <v>-1.4649944685654464E-2</v>
      </c>
      <c r="ADP44" s="23"/>
      <c r="ADQ44" s="23">
        <f t="shared" ref="ADQ44:ADQ46" si="1477">LN(ADQ33/ADP33)</f>
        <v>-2.7129834314124496E-2</v>
      </c>
      <c r="ADR44" s="23">
        <f t="shared" ref="ADR44:ADR46" si="1478">LN(ADR33/ADP33)</f>
        <v>-1.7072356900618355E-2</v>
      </c>
      <c r="ADS44" s="23">
        <f t="shared" ref="ADS44:ADS46" si="1479">LN(ADS33/ADP33)</f>
        <v>-2.4530440075361839E-2</v>
      </c>
      <c r="ADT44" s="23">
        <f t="shared" ref="ADT44:ADT46" si="1480">LN(ADT33/ADP33)</f>
        <v>-1.3459715176635811E-2</v>
      </c>
      <c r="ADU44" s="23"/>
      <c r="ADV44" s="23">
        <f t="shared" ref="ADV44:ADV46" si="1481">LN(ADV33/ADU33)</f>
        <v>-2.555020081144806E-2</v>
      </c>
      <c r="ADW44" s="23">
        <f t="shared" ref="ADW44:ADW46" si="1482">LN(ADW33/ADU33)</f>
        <v>-1.5906317180836797E-2</v>
      </c>
      <c r="ADX44" s="23">
        <f t="shared" ref="ADX44:ADX46" si="1483">LN(ADX33/ADU33)</f>
        <v>-2.2974957293837427E-2</v>
      </c>
      <c r="ADY44" s="23">
        <f t="shared" ref="ADY44:ADY46" si="1484">LN(ADY33/ADU33)</f>
        <v>-1.2118563542875464E-2</v>
      </c>
      <c r="ADZ44" s="23"/>
      <c r="AEA44" s="23">
        <f t="shared" ref="AEA44:AEA46" si="1485">LN(AEA33/ADZ33)</f>
        <v>-2.4000265007924387E-2</v>
      </c>
      <c r="AEB44" s="23">
        <f t="shared" ref="AEB44:AEB46" si="1486">LN(AEB33/ADZ33)</f>
        <v>-1.4787238742902423E-2</v>
      </c>
      <c r="AEC44" s="23">
        <f t="shared" ref="AEC44:AEC46" si="1487">LN(AEC33/ADZ33)</f>
        <v>-2.132464786953684E-2</v>
      </c>
      <c r="AED44" s="23">
        <f t="shared" ref="AED44:AED46" si="1488">LN(AED33/ADZ33)</f>
        <v>-1.1035521423725318E-2</v>
      </c>
      <c r="AEE44" s="23"/>
      <c r="AEF44" s="23">
        <f t="shared" ref="AEF44:AEF46" si="1489">LN(AEF33/AEE33)</f>
        <v>-2.2479036087882015E-2</v>
      </c>
      <c r="AEG44" s="23">
        <f t="shared" ref="AEG44:AEG46" si="1490">LN(AEG33/AEE33)</f>
        <v>-1.353860117914191E-2</v>
      </c>
      <c r="AEH44" s="23">
        <f t="shared" ref="AEH44:AEH46" si="1491">LN(AEH33/AEE33)</f>
        <v>-1.9947822729981909E-2</v>
      </c>
      <c r="AEI44" s="23">
        <f t="shared" ref="AEI44:AEI46" si="1492">LN(AEI33/AEE33)</f>
        <v>-9.9964321809828029E-3</v>
      </c>
      <c r="AEJ44" s="23"/>
      <c r="AEK44" s="23">
        <f t="shared" ref="AEK44:AEK46" si="1493">LN(AEK33/AEJ33)</f>
        <v>-2.098491594010557E-2</v>
      </c>
      <c r="AEL44" s="23">
        <f t="shared" ref="AEL44:AEL46" si="1494">LN(AEL33/AEJ33)</f>
        <v>-1.2524314500733888E-2</v>
      </c>
      <c r="AEM44" s="23">
        <f t="shared" ref="AEM44:AEM46" si="1495">LN(AEM33/AEJ33)</f>
        <v>-1.8476660612357809E-2</v>
      </c>
      <c r="AEN44" s="23">
        <f t="shared" ref="AEN44:AEN46" si="1496">LN(AEN33/AEJ33)</f>
        <v>-9.0000832393612434E-3</v>
      </c>
      <c r="AEO44" s="23"/>
      <c r="AEP44" s="23">
        <f t="shared" ref="AEP44:AEP46" si="1497">LN(AEP33/AEO33)</f>
        <v>-1.9518680953294461E-2</v>
      </c>
      <c r="AEQ44" s="23">
        <f t="shared" ref="AEQ44:AEQ46" si="1498">LN(AEQ33/AEO33)</f>
        <v>-1.1697646237543635E-2</v>
      </c>
      <c r="AER44" s="23">
        <f t="shared" ref="AER44:AER46" si="1499">LN(AER33/AEO33)</f>
        <v>-1.7032849671797572E-2</v>
      </c>
      <c r="AES44" s="23">
        <f t="shared" ref="AES44:AES46" si="1500">LN(AES33/AEO33)</f>
        <v>-8.1841874528554136E-3</v>
      </c>
      <c r="AET44" s="23"/>
      <c r="AEU44" s="23">
        <f t="shared" ref="AEU44:AEU46" si="1501">LN(AEU33/AET33)</f>
        <v>-1.8079824271995597E-2</v>
      </c>
      <c r="AEV44" s="23">
        <f t="shared" ref="AEV44:AEV46" si="1502">LN(AEV33/AET33)</f>
        <v>-1.0753857972709783E-2</v>
      </c>
      <c r="AEW44" s="23">
        <f t="shared" ref="AEW44:AEW46" si="1503">LN(AEW33/AET33)</f>
        <v>-1.5699552361108784E-2</v>
      </c>
      <c r="AEX44" s="23">
        <f t="shared" ref="AEX44:AEX46" si="1504">LN(AEX33/AET33)</f>
        <v>-7.2577764719197945E-3</v>
      </c>
      <c r="AEY44" s="23"/>
      <c r="AEZ44" s="23">
        <f t="shared" ref="AEZ44:AEZ46" si="1505">LN(AEZ33/AEY33)</f>
        <v>-1.5356124229171297E-2</v>
      </c>
      <c r="AFA44" s="23">
        <f t="shared" ref="AFA44:AFA46" si="1506">LN(AFA33/AEY33)</f>
        <v>-9.0990329346005566E-3</v>
      </c>
      <c r="AFB44" s="23">
        <f t="shared" ref="AFB44:AFB46" si="1507">LN(AFB33/AEY33)</f>
        <v>-1.2992483187568925E-2</v>
      </c>
      <c r="AFC44" s="23">
        <f t="shared" ref="AFC44:AFC46" si="1508">LN(AFC33/AEY33)</f>
        <v>-5.6283300300933575E-3</v>
      </c>
      <c r="AFD44" s="23"/>
      <c r="AFE44" s="23">
        <f t="shared" ref="AFE44:AFE46" si="1509">LN(AFE33/AFD33)</f>
        <v>-1.0303366600433253E-2</v>
      </c>
      <c r="AFF44" s="23">
        <f t="shared" ref="AFF44:AFF46" si="1510">LN(AFF33/AFD33)</f>
        <v>-6.3265640549831871E-3</v>
      </c>
      <c r="AFG44" s="23">
        <f t="shared" ref="AFG44:AFG46" si="1511">LN(AFG33/AFD33)</f>
        <v>-8.1173224747403648E-3</v>
      </c>
      <c r="AFH44" s="23">
        <f t="shared" ref="AFH44:AFH46" si="1512">LN(AFH33/AFD33)</f>
        <v>-3.2084775515610008E-3</v>
      </c>
      <c r="AFI44" s="23"/>
      <c r="AFJ44" s="23">
        <f t="shared" ref="AFJ44:AFJ46" si="1513">LN(AFJ33/AFI33)</f>
        <v>-5.6288265167912833E-3</v>
      </c>
      <c r="AFK44" s="23">
        <f t="shared" ref="AFK44:AFK46" si="1514">LN(AFK33/AFI33)</f>
        <v>-4.1846540280402007E-3</v>
      </c>
      <c r="AFL44" s="23">
        <f t="shared" ref="AFL44:AFL46" si="1515">LN(AFL33/AFI33)</f>
        <v>-3.447252456044287E-3</v>
      </c>
      <c r="AFM44" s="23">
        <f t="shared" ref="AFM44:AFM46" si="1516">LN(AFM33/AFI33)</f>
        <v>-1.0669285802168977E-3</v>
      </c>
    </row>
    <row r="45" spans="1:845">
      <c r="A45" s="23" t="s">
        <v>141</v>
      </c>
      <c r="C45" s="23">
        <f t="shared" si="843"/>
        <v>-0.2137372435760512</v>
      </c>
      <c r="D45" s="23">
        <f t="shared" si="844"/>
        <v>-0.2610793695902946</v>
      </c>
      <c r="F45" s="23"/>
      <c r="G45" s="23">
        <f t="shared" si="845"/>
        <v>-0.21375599003270393</v>
      </c>
      <c r="H45" s="23">
        <f t="shared" si="846"/>
        <v>-0.26098753685032761</v>
      </c>
      <c r="I45" s="23">
        <f t="shared" si="847"/>
        <v>-0.17975412690001938</v>
      </c>
      <c r="J45" s="23">
        <f t="shared" si="848"/>
        <v>-0.21752018361170042</v>
      </c>
      <c r="K45" s="23"/>
      <c r="L45" s="23">
        <f t="shared" si="849"/>
        <v>-0.2133381328668105</v>
      </c>
      <c r="M45" s="23">
        <f t="shared" si="850"/>
        <v>-0.26114091992493543</v>
      </c>
      <c r="N45" s="23">
        <f t="shared" si="851"/>
        <v>-0.17986930803819229</v>
      </c>
      <c r="O45" s="23">
        <f t="shared" si="852"/>
        <v>-0.21952652179333643</v>
      </c>
      <c r="P45" s="23"/>
      <c r="Q45" s="23">
        <f t="shared" si="853"/>
        <v>-0.21198753045860985</v>
      </c>
      <c r="R45" s="23">
        <f t="shared" si="854"/>
        <v>-0.26028708122799887</v>
      </c>
      <c r="S45" s="23">
        <f t="shared" si="855"/>
        <v>-0.17872836190500269</v>
      </c>
      <c r="T45" s="23">
        <f t="shared" si="856"/>
        <v>-0.21883164635509592</v>
      </c>
      <c r="U45" s="23"/>
      <c r="V45" s="23">
        <f t="shared" si="857"/>
        <v>-0.20877812481264857</v>
      </c>
      <c r="W45" s="23">
        <f t="shared" si="858"/>
        <v>-0.25699186924502915</v>
      </c>
      <c r="X45" s="23">
        <f t="shared" si="859"/>
        <v>-0.17702042012690922</v>
      </c>
      <c r="Y45" s="23">
        <f t="shared" si="860"/>
        <v>-0.2175837990664608</v>
      </c>
      <c r="Z45" s="23"/>
      <c r="AA45" s="23">
        <f t="shared" si="861"/>
        <v>-0.20566403827741073</v>
      </c>
      <c r="AB45" s="23">
        <f t="shared" si="862"/>
        <v>-0.25385071502722989</v>
      </c>
      <c r="AC45" s="23">
        <f t="shared" si="863"/>
        <v>-0.17457585578933987</v>
      </c>
      <c r="AD45" s="23">
        <f t="shared" si="864"/>
        <v>-0.21523316524279579</v>
      </c>
      <c r="AE45" s="23"/>
      <c r="AF45" s="23">
        <f t="shared" si="865"/>
        <v>-0.20090970063297747</v>
      </c>
      <c r="AG45" s="23">
        <f t="shared" si="866"/>
        <v>-0.248547903863302</v>
      </c>
      <c r="AH45" s="23">
        <f t="shared" si="867"/>
        <v>-0.17125812564155887</v>
      </c>
      <c r="AI45" s="23">
        <f t="shared" si="868"/>
        <v>-0.21231938889656385</v>
      </c>
      <c r="AJ45" s="23"/>
      <c r="AK45" s="23">
        <f t="shared" si="869"/>
        <v>-0.19166826657281305</v>
      </c>
      <c r="AL45" s="23">
        <f t="shared" si="870"/>
        <v>-0.23844619618845952</v>
      </c>
      <c r="AM45" s="23">
        <f t="shared" si="871"/>
        <v>-0.16731283525847629</v>
      </c>
      <c r="AN45" s="23">
        <f t="shared" si="872"/>
        <v>-0.20745111971650265</v>
      </c>
      <c r="AO45" s="23"/>
      <c r="AP45" s="23">
        <f t="shared" si="873"/>
        <v>-0.1791553854483901</v>
      </c>
      <c r="AQ45" s="23">
        <f t="shared" si="874"/>
        <v>-0.22267692840322187</v>
      </c>
      <c r="AR45" s="23">
        <f t="shared" si="875"/>
        <v>-0.16248947586588519</v>
      </c>
      <c r="AS45" s="23">
        <f t="shared" si="876"/>
        <v>-0.20128605022407839</v>
      </c>
      <c r="AT45" s="23"/>
      <c r="AU45" s="23">
        <f t="shared" si="877"/>
        <v>-0.16673026131401136</v>
      </c>
      <c r="AV45" s="23">
        <f t="shared" si="878"/>
        <v>-0.20748381422527276</v>
      </c>
      <c r="AW45" s="23">
        <f t="shared" si="879"/>
        <v>-0.15685096281740582</v>
      </c>
      <c r="AX45" s="23">
        <f t="shared" si="880"/>
        <v>-0.194824508524962</v>
      </c>
      <c r="AY45" s="23"/>
      <c r="AZ45" s="23">
        <f t="shared" si="881"/>
        <v>-0.142110287108627</v>
      </c>
      <c r="BA45" s="23">
        <f t="shared" si="882"/>
        <v>-0.17645643465965699</v>
      </c>
      <c r="BB45" s="23">
        <f t="shared" si="883"/>
        <v>-0.13291626048031199</v>
      </c>
      <c r="BC45" s="23">
        <f t="shared" si="884"/>
        <v>-0.16604612423519441</v>
      </c>
      <c r="BD45" s="23"/>
      <c r="BE45" s="23">
        <f t="shared" si="885"/>
        <v>-9.3631706319001501E-2</v>
      </c>
      <c r="BF45" s="23">
        <f t="shared" si="886"/>
        <v>-0.11537850733437993</v>
      </c>
      <c r="BG45" s="23">
        <f t="shared" si="887"/>
        <v>-8.4688705317120555E-2</v>
      </c>
      <c r="BH45" s="23">
        <f t="shared" si="888"/>
        <v>-0.10527551915960626</v>
      </c>
      <c r="BI45" s="23"/>
      <c r="BJ45" s="23">
        <f t="shared" si="889"/>
        <v>-4.5850480432359786E-2</v>
      </c>
      <c r="BK45" s="23">
        <f t="shared" si="890"/>
        <v>-5.5190554062105539E-2</v>
      </c>
      <c r="BL45" s="23">
        <f t="shared" si="891"/>
        <v>-3.7058744448275262E-2</v>
      </c>
      <c r="BM45" s="23">
        <f t="shared" si="892"/>
        <v>-4.5295371774521344E-2</v>
      </c>
      <c r="BN45" s="23"/>
      <c r="BO45" s="23">
        <f t="shared" si="893"/>
        <v>-0.15573121053739622</v>
      </c>
      <c r="BP45" s="23">
        <f t="shared" si="894"/>
        <v>-0.18935912404704539</v>
      </c>
      <c r="BQ45" s="23">
        <f t="shared" si="895"/>
        <v>-0.1279870825282699</v>
      </c>
      <c r="BR45" s="23">
        <f t="shared" si="896"/>
        <v>-0.15321516924465503</v>
      </c>
      <c r="BS45" s="23"/>
      <c r="BT45" s="23">
        <f t="shared" si="897"/>
        <v>-0.15734294379058841</v>
      </c>
      <c r="BU45" s="23">
        <f t="shared" si="898"/>
        <v>-0.19116886801339292</v>
      </c>
      <c r="BV45" s="23">
        <f t="shared" si="899"/>
        <v>-0.12955206962076463</v>
      </c>
      <c r="BW45" s="23">
        <f t="shared" si="900"/>
        <v>-0.15593894895900931</v>
      </c>
      <c r="BX45" s="23"/>
      <c r="BY45" s="23">
        <f t="shared" si="901"/>
        <v>-0.15707841257661054</v>
      </c>
      <c r="BZ45" s="23">
        <f t="shared" si="902"/>
        <v>-0.19158364734251557</v>
      </c>
      <c r="CA45" s="23">
        <f t="shared" si="903"/>
        <v>-0.13021074887925413</v>
      </c>
      <c r="CB45" s="23">
        <f t="shared" si="904"/>
        <v>-0.15747768654691435</v>
      </c>
      <c r="CC45" s="23"/>
      <c r="CD45" s="23">
        <f t="shared" si="905"/>
        <v>-0.15645196495296881</v>
      </c>
      <c r="CE45" s="23">
        <f t="shared" si="906"/>
        <v>-0.19128231549380895</v>
      </c>
      <c r="CF45" s="23">
        <f t="shared" si="907"/>
        <v>-0.13077237752683873</v>
      </c>
      <c r="CG45" s="23">
        <f t="shared" si="908"/>
        <v>-0.15895366847402012</v>
      </c>
      <c r="CH45" s="23"/>
      <c r="CI45" s="23">
        <f t="shared" si="909"/>
        <v>-0.154654852630325</v>
      </c>
      <c r="CJ45" s="23">
        <f t="shared" si="910"/>
        <v>-0.18994887361969193</v>
      </c>
      <c r="CK45" s="23">
        <f t="shared" si="911"/>
        <v>-0.12966885737721207</v>
      </c>
      <c r="CL45" s="23">
        <f t="shared" si="912"/>
        <v>-0.15899713587828226</v>
      </c>
      <c r="CM45" s="23"/>
      <c r="CN45" s="23">
        <f t="shared" si="913"/>
        <v>-0.15224415163744012</v>
      </c>
      <c r="CO45" s="23">
        <f t="shared" si="914"/>
        <v>-0.18757847466756494</v>
      </c>
      <c r="CP45" s="23">
        <f t="shared" si="915"/>
        <v>-0.12879487552694574</v>
      </c>
      <c r="CQ45" s="23">
        <f t="shared" si="916"/>
        <v>-0.15855203265426199</v>
      </c>
      <c r="CR45" s="23"/>
      <c r="CS45" s="23">
        <f t="shared" si="917"/>
        <v>-0.14895296333224195</v>
      </c>
      <c r="CT45" s="23">
        <f t="shared" si="918"/>
        <v>-0.18478151992389655</v>
      </c>
      <c r="CU45" s="23">
        <f t="shared" si="919"/>
        <v>-0.12723861607605474</v>
      </c>
      <c r="CV45" s="23">
        <f t="shared" si="920"/>
        <v>-0.15660761630986084</v>
      </c>
      <c r="CW45" s="23"/>
      <c r="CX45" s="23">
        <f t="shared" si="921"/>
        <v>-0.14521522827199884</v>
      </c>
      <c r="CY45" s="23">
        <f t="shared" si="922"/>
        <v>-0.18046313446678694</v>
      </c>
      <c r="CZ45" s="23">
        <f t="shared" si="923"/>
        <v>-0.12403830661880771</v>
      </c>
      <c r="DA45" s="23">
        <f t="shared" si="924"/>
        <v>-0.15364338139669953</v>
      </c>
      <c r="DB45" s="23"/>
      <c r="DC45" s="23">
        <f t="shared" si="925"/>
        <v>-0.14009534880027313</v>
      </c>
      <c r="DD45" s="23">
        <f t="shared" si="926"/>
        <v>-0.17430578252024542</v>
      </c>
      <c r="DE45" s="23">
        <f t="shared" si="927"/>
        <v>-0.12032685928764129</v>
      </c>
      <c r="DF45" s="23">
        <f t="shared" si="928"/>
        <v>-0.14961126888846663</v>
      </c>
      <c r="DG45" s="23"/>
      <c r="DH45" s="23">
        <f t="shared" si="929"/>
        <v>-0.12650772578076275</v>
      </c>
      <c r="DI45" s="23">
        <f t="shared" si="930"/>
        <v>-0.15851342765492848</v>
      </c>
      <c r="DJ45" s="23">
        <f t="shared" si="931"/>
        <v>-0.11114866485683532</v>
      </c>
      <c r="DK45" s="23">
        <f t="shared" si="932"/>
        <v>-0.13912508148797623</v>
      </c>
      <c r="DL45" s="23"/>
      <c r="DM45" s="23">
        <f t="shared" si="933"/>
        <v>-7.8421118955910252E-2</v>
      </c>
      <c r="DN45" s="23">
        <f t="shared" si="934"/>
        <v>-9.7919311117116534E-2</v>
      </c>
      <c r="DO45" s="23">
        <f t="shared" si="935"/>
        <v>-7.1123462359354586E-2</v>
      </c>
      <c r="DP45" s="23">
        <f t="shared" si="936"/>
        <v>-8.9576165066294428E-2</v>
      </c>
      <c r="DQ45" s="23"/>
      <c r="DR45" s="23">
        <f t="shared" si="937"/>
        <v>-3.0915643068677438E-2</v>
      </c>
      <c r="DS45" s="23">
        <f t="shared" si="938"/>
        <v>-3.8236373499012551E-2</v>
      </c>
      <c r="DT45" s="23">
        <f t="shared" si="939"/>
        <v>-2.3651806301373954E-2</v>
      </c>
      <c r="DU45" s="23">
        <f t="shared" si="940"/>
        <v>-2.9825393780067311E-2</v>
      </c>
      <c r="DV45" s="23"/>
      <c r="DW45" s="23">
        <f t="shared" si="941"/>
        <v>-0.22855425618906619</v>
      </c>
      <c r="DX45" s="23">
        <f t="shared" si="942"/>
        <v>-0.28192520610711275</v>
      </c>
      <c r="DY45" s="23">
        <f t="shared" si="943"/>
        <v>-0.22308635909554217</v>
      </c>
      <c r="DZ45" s="23">
        <f t="shared" si="944"/>
        <v>-0.2767552277193821</v>
      </c>
      <c r="EA45" s="23"/>
      <c r="EB45" s="23">
        <f t="shared" si="945"/>
        <v>-0.22357561888894728</v>
      </c>
      <c r="EC45" s="23">
        <f t="shared" si="946"/>
        <v>-0.27485407346419133</v>
      </c>
      <c r="ED45" s="23">
        <f t="shared" si="947"/>
        <v>-0.21622165478771357</v>
      </c>
      <c r="EE45" s="23">
        <f t="shared" si="948"/>
        <v>-0.26845310339371692</v>
      </c>
      <c r="EF45" s="23"/>
      <c r="EG45" s="23">
        <f t="shared" si="949"/>
        <v>-0.21700589695870309</v>
      </c>
      <c r="EH45" s="23">
        <f t="shared" si="950"/>
        <v>-0.26818417820248919</v>
      </c>
      <c r="EI45" s="23">
        <f t="shared" si="951"/>
        <v>-0.2080455579023209</v>
      </c>
      <c r="EJ45" s="23">
        <f t="shared" si="952"/>
        <v>-0.25836902934701389</v>
      </c>
      <c r="EK45" s="23"/>
      <c r="EL45" s="23">
        <f t="shared" si="953"/>
        <v>-0.20918497939648337</v>
      </c>
      <c r="EM45" s="23">
        <f t="shared" si="954"/>
        <v>-0.25861507493472691</v>
      </c>
      <c r="EN45" s="23">
        <f t="shared" si="955"/>
        <v>-0.20036111349145627</v>
      </c>
      <c r="EO45" s="23">
        <f t="shared" si="956"/>
        <v>-0.24904631679015388</v>
      </c>
      <c r="EP45" s="23"/>
      <c r="EQ45" s="23">
        <f t="shared" si="957"/>
        <v>-0.20173554584531403</v>
      </c>
      <c r="ER45" s="23">
        <f t="shared" si="958"/>
        <v>-0.24954395225534209</v>
      </c>
      <c r="ES45" s="23">
        <f t="shared" si="959"/>
        <v>-0.19154016323332548</v>
      </c>
      <c r="ET45" s="23">
        <f t="shared" si="960"/>
        <v>-0.2381618620041063</v>
      </c>
      <c r="EU45" s="23"/>
      <c r="EV45" s="23">
        <f t="shared" si="961"/>
        <v>-0.19316735135647756</v>
      </c>
      <c r="EW45" s="23">
        <f t="shared" si="962"/>
        <v>-0.23989924242144511</v>
      </c>
      <c r="EX45" s="23">
        <f t="shared" si="963"/>
        <v>-0.18243193515567743</v>
      </c>
      <c r="EY45" s="23">
        <f t="shared" si="964"/>
        <v>-0.22689879246797298</v>
      </c>
      <c r="EZ45" s="23"/>
      <c r="FA45" s="23">
        <f t="shared" si="965"/>
        <v>-0.18489544092723159</v>
      </c>
      <c r="FB45" s="23">
        <f t="shared" si="966"/>
        <v>-0.22883794434006766</v>
      </c>
      <c r="FC45" s="23">
        <f t="shared" si="967"/>
        <v>-0.17306808713464047</v>
      </c>
      <c r="FD45" s="23">
        <f t="shared" si="968"/>
        <v>-0.2160508257275052</v>
      </c>
      <c r="FE45" s="23"/>
      <c r="FF45" s="23">
        <f t="shared" si="969"/>
        <v>-0.1757159526458556</v>
      </c>
      <c r="FG45" s="23">
        <f t="shared" si="970"/>
        <v>-0.21746505192203272</v>
      </c>
      <c r="FH45" s="23">
        <f t="shared" si="971"/>
        <v>-0.163401039934786</v>
      </c>
      <c r="FI45" s="23">
        <f t="shared" si="972"/>
        <v>-0.20332921893667566</v>
      </c>
      <c r="FJ45" s="23"/>
      <c r="FK45" s="23">
        <f t="shared" si="973"/>
        <v>-0.16623636522575652</v>
      </c>
      <c r="FL45" s="23">
        <f t="shared" si="974"/>
        <v>-0.20571188228911413</v>
      </c>
      <c r="FM45" s="23">
        <f t="shared" si="975"/>
        <v>-0.15350378509727738</v>
      </c>
      <c r="FN45" s="23">
        <f t="shared" si="976"/>
        <v>-0.19103765898950362</v>
      </c>
      <c r="FO45" s="23"/>
      <c r="FP45" s="23">
        <f t="shared" si="977"/>
        <v>-0.14607107858882093</v>
      </c>
      <c r="FQ45" s="23">
        <f t="shared" si="978"/>
        <v>-0.18119928957112949</v>
      </c>
      <c r="FR45" s="23">
        <f t="shared" si="979"/>
        <v>-0.13259925870019371</v>
      </c>
      <c r="FS45" s="23">
        <f t="shared" si="980"/>
        <v>-0.16497161193604448</v>
      </c>
      <c r="FT45" s="23"/>
      <c r="FU45" s="23">
        <f t="shared" si="981"/>
        <v>-0.10343329449918633</v>
      </c>
      <c r="FV45" s="23">
        <f t="shared" si="982"/>
        <v>-0.12741751281386393</v>
      </c>
      <c r="FW45" s="23">
        <f t="shared" si="983"/>
        <v>-8.8093190105761332E-2</v>
      </c>
      <c r="FX45" s="23">
        <f t="shared" si="984"/>
        <v>-0.109635793173765</v>
      </c>
      <c r="FY45" s="23"/>
      <c r="FZ45" s="23">
        <f t="shared" si="985"/>
        <v>-5.7735857600549577E-2</v>
      </c>
      <c r="GA45" s="23">
        <f t="shared" si="986"/>
        <v>-7.032171250851757E-2</v>
      </c>
      <c r="GB45" s="23">
        <f t="shared" si="987"/>
        <v>-4.0924582635779479E-2</v>
      </c>
      <c r="GC45" s="23">
        <f t="shared" si="988"/>
        <v>-5.026645351651645E-2</v>
      </c>
      <c r="GD45" s="23"/>
      <c r="GE45" s="23">
        <f t="shared" si="989"/>
        <v>-0.21918829929175113</v>
      </c>
      <c r="GF45" s="23">
        <f t="shared" si="990"/>
        <v>-0.27282721072270255</v>
      </c>
      <c r="GG45" s="23">
        <f t="shared" si="991"/>
        <v>-0.21512066061207652</v>
      </c>
      <c r="GH45" s="23">
        <f t="shared" si="992"/>
        <v>-0.2685301252046553</v>
      </c>
      <c r="GI45" s="23"/>
      <c r="GJ45" s="23">
        <f t="shared" si="993"/>
        <v>-0.21193816458968651</v>
      </c>
      <c r="GK45" s="23">
        <f t="shared" si="994"/>
        <v>-0.26402722487506686</v>
      </c>
      <c r="GL45" s="23">
        <f t="shared" si="995"/>
        <v>-0.20670206791946946</v>
      </c>
      <c r="GM45" s="23">
        <f t="shared" si="996"/>
        <v>-0.25818464723117929</v>
      </c>
      <c r="GN45" s="23"/>
      <c r="GO45" s="23">
        <f t="shared" si="997"/>
        <v>-0.20346918916265025</v>
      </c>
      <c r="GP45" s="23">
        <f t="shared" si="998"/>
        <v>-0.25360624402218485</v>
      </c>
      <c r="GQ45" s="23">
        <f t="shared" si="999"/>
        <v>-0.19873743412608372</v>
      </c>
      <c r="GR45" s="23">
        <f t="shared" si="1000"/>
        <v>-0.24845673297514986</v>
      </c>
      <c r="GS45" s="23"/>
      <c r="GT45" s="23">
        <f t="shared" si="1001"/>
        <v>-0.1946947495660471</v>
      </c>
      <c r="GU45" s="23">
        <f t="shared" si="1002"/>
        <v>-0.24279655218190843</v>
      </c>
      <c r="GV45" s="23">
        <f t="shared" si="1003"/>
        <v>-0.18967366573614264</v>
      </c>
      <c r="GW45" s="23">
        <f t="shared" si="1004"/>
        <v>-0.23725763309437545</v>
      </c>
      <c r="GX45" s="23"/>
      <c r="GY45" s="23">
        <f t="shared" si="1005"/>
        <v>-0.18563570850267666</v>
      </c>
      <c r="GZ45" s="23">
        <f t="shared" si="1006"/>
        <v>-0.23249432758330349</v>
      </c>
      <c r="HA45" s="23">
        <f t="shared" si="1007"/>
        <v>-0.18033261765516048</v>
      </c>
      <c r="HB45" s="23">
        <f t="shared" si="1008"/>
        <v>-0.22570616081327774</v>
      </c>
      <c r="HC45" s="23"/>
      <c r="HD45" s="23">
        <f t="shared" si="1009"/>
        <v>-0.17630035875748357</v>
      </c>
      <c r="HE45" s="23">
        <f t="shared" si="1010"/>
        <v>-0.22087247988421874</v>
      </c>
      <c r="HF45" s="23">
        <f t="shared" si="1011"/>
        <v>-0.17012602260416856</v>
      </c>
      <c r="HG45" s="23">
        <f t="shared" si="1012"/>
        <v>-0.21380681891149286</v>
      </c>
      <c r="HH45" s="23"/>
      <c r="HI45" s="23">
        <f t="shared" si="1013"/>
        <v>-0.16670248249152</v>
      </c>
      <c r="HJ45" s="23">
        <f t="shared" si="1014"/>
        <v>-0.20890807492269398</v>
      </c>
      <c r="HK45" s="23">
        <f t="shared" si="1015"/>
        <v>-0.16031327070556206</v>
      </c>
      <c r="HL45" s="23">
        <f t="shared" si="1016"/>
        <v>-0.20157203975288349</v>
      </c>
      <c r="HM45" s="23"/>
      <c r="HN45" s="23">
        <f t="shared" si="1017"/>
        <v>-0.15684889907761099</v>
      </c>
      <c r="HO45" s="23">
        <f t="shared" si="1018"/>
        <v>-0.19591799345061892</v>
      </c>
      <c r="HP45" s="23">
        <f t="shared" si="1019"/>
        <v>-0.15025509144236868</v>
      </c>
      <c r="HQ45" s="23">
        <f t="shared" si="1020"/>
        <v>-0.18833639633347579</v>
      </c>
      <c r="HR45" s="23"/>
      <c r="HS45" s="23">
        <f t="shared" si="1021"/>
        <v>-0.1462763261767791</v>
      </c>
      <c r="HT45" s="23">
        <f t="shared" si="1022"/>
        <v>-0.18336320318622776</v>
      </c>
      <c r="HU45" s="23">
        <f t="shared" si="1023"/>
        <v>-0.1394933366563603</v>
      </c>
      <c r="HV45" s="23">
        <f t="shared" si="1024"/>
        <v>-0.17552351828540164</v>
      </c>
      <c r="HW45" s="23"/>
      <c r="HX45" s="23">
        <f t="shared" si="1025"/>
        <v>-0.12506453907858875</v>
      </c>
      <c r="HY45" s="23">
        <f t="shared" si="1026"/>
        <v>-0.15680751075004312</v>
      </c>
      <c r="HZ45" s="23">
        <f t="shared" si="1027"/>
        <v>-0.11791804857888598</v>
      </c>
      <c r="IA45" s="23">
        <f t="shared" si="1028"/>
        <v>-0.14848180967464308</v>
      </c>
      <c r="IB45" s="23"/>
      <c r="IC45" s="23">
        <f t="shared" si="1029"/>
        <v>-7.978711809376704E-2</v>
      </c>
      <c r="ID45" s="23">
        <f t="shared" si="1030"/>
        <v>-9.9935377542931289E-2</v>
      </c>
      <c r="IE45" s="23">
        <f t="shared" si="1031"/>
        <v>-7.1123442278758761E-2</v>
      </c>
      <c r="IF45" s="23">
        <f t="shared" si="1032"/>
        <v>-8.9576151202736889E-2</v>
      </c>
      <c r="IG45" s="23"/>
      <c r="IH45" s="23">
        <f t="shared" si="1033"/>
        <v>-3.2248730116277866E-2</v>
      </c>
      <c r="II45" s="23">
        <f t="shared" si="1034"/>
        <v>-4.0025384472227733E-2</v>
      </c>
      <c r="IJ45" s="23">
        <f t="shared" si="1035"/>
        <v>-2.3681080654755007E-2</v>
      </c>
      <c r="IK45" s="23">
        <f t="shared" si="1036"/>
        <v>-2.981454529948185E-2</v>
      </c>
      <c r="IL45" s="23"/>
      <c r="IM45" s="23">
        <f t="shared" si="1037"/>
        <v>-0.20287910984489757</v>
      </c>
      <c r="IN45" s="23">
        <f t="shared" si="1038"/>
        <v>-0.24831047570105502</v>
      </c>
      <c r="IO45" s="23">
        <f t="shared" si="1039"/>
        <v>-0.17490856121298579</v>
      </c>
      <c r="IP45" s="23">
        <f t="shared" si="1040"/>
        <v>-0.21321068255214232</v>
      </c>
      <c r="IQ45" s="23"/>
      <c r="IR45" s="23">
        <f t="shared" si="1041"/>
        <v>-0.20201395552732271</v>
      </c>
      <c r="IS45" s="23">
        <f t="shared" si="1042"/>
        <v>-0.24756542937369552</v>
      </c>
      <c r="IT45" s="23">
        <f t="shared" si="1043"/>
        <v>-0.17412309700271567</v>
      </c>
      <c r="IU45" s="23">
        <f t="shared" si="1044"/>
        <v>-0.21298222227087638</v>
      </c>
      <c r="IV45" s="23"/>
      <c r="IW45" s="23">
        <f t="shared" si="1045"/>
        <v>-0.19998297762221909</v>
      </c>
      <c r="IX45" s="23">
        <f t="shared" si="1046"/>
        <v>-0.24610433529513942</v>
      </c>
      <c r="IY45" s="23">
        <f t="shared" si="1047"/>
        <v>-0.1719660318295553</v>
      </c>
      <c r="IZ45" s="23">
        <f t="shared" si="1048"/>
        <v>-0.21082705990840866</v>
      </c>
      <c r="JA45" s="23"/>
      <c r="JB45" s="23">
        <f t="shared" si="1049"/>
        <v>-0.19606325880147712</v>
      </c>
      <c r="JC45" s="23">
        <f t="shared" si="1050"/>
        <v>-0.24363432017086728</v>
      </c>
      <c r="JD45" s="23">
        <f t="shared" si="1051"/>
        <v>-0.16899667088760406</v>
      </c>
      <c r="JE45" s="23">
        <f t="shared" si="1052"/>
        <v>-0.20923190180140233</v>
      </c>
      <c r="JF45" s="23"/>
      <c r="JG45" s="23">
        <f t="shared" si="1053"/>
        <v>-0.18647346902789602</v>
      </c>
      <c r="JH45" s="23">
        <f t="shared" si="1054"/>
        <v>-0.23148056032658157</v>
      </c>
      <c r="JI45" s="23">
        <f t="shared" si="1055"/>
        <v>-0.16562660608886573</v>
      </c>
      <c r="JJ45" s="23">
        <f t="shared" si="1056"/>
        <v>-0.20548820841807081</v>
      </c>
      <c r="JK45" s="23"/>
      <c r="JL45" s="23">
        <f t="shared" si="1057"/>
        <v>-0.17678146662273855</v>
      </c>
      <c r="JM45" s="23">
        <f t="shared" si="1058"/>
        <v>-0.21921763661516327</v>
      </c>
      <c r="JN45" s="23">
        <f t="shared" si="1059"/>
        <v>-0.16168105686905954</v>
      </c>
      <c r="JO45" s="23">
        <f t="shared" si="1060"/>
        <v>-0.20079275396015775</v>
      </c>
      <c r="JP45" s="23"/>
      <c r="JQ45" s="23">
        <f t="shared" si="1061"/>
        <v>-0.16715818301747956</v>
      </c>
      <c r="JR45" s="23">
        <f t="shared" si="1062"/>
        <v>-0.20684251594132178</v>
      </c>
      <c r="JS45" s="23">
        <f t="shared" si="1063"/>
        <v>-0.1553066206080076</v>
      </c>
      <c r="JT45" s="23">
        <f t="shared" si="1064"/>
        <v>-0.19366114586120919</v>
      </c>
      <c r="JU45" s="23"/>
      <c r="JV45" s="23">
        <f t="shared" si="1065"/>
        <v>-0.15714080018174104</v>
      </c>
      <c r="JW45" s="23">
        <f t="shared" si="1066"/>
        <v>-0.19487032731402182</v>
      </c>
      <c r="JX45" s="23">
        <f t="shared" si="1067"/>
        <v>-0.14550567170025128</v>
      </c>
      <c r="JY45" s="23">
        <f t="shared" si="1068"/>
        <v>-0.18137179243991672</v>
      </c>
      <c r="JZ45" s="23"/>
      <c r="KA45" s="23">
        <f t="shared" si="1069"/>
        <v>-0.14759776801243879</v>
      </c>
      <c r="KB45" s="23">
        <f t="shared" si="1070"/>
        <v>-0.18291876537324395</v>
      </c>
      <c r="KC45" s="23">
        <f t="shared" si="1071"/>
        <v>-0.13573241219071602</v>
      </c>
      <c r="KD45" s="23">
        <f t="shared" si="1072"/>
        <v>-0.16912329201140047</v>
      </c>
      <c r="KE45" s="23"/>
      <c r="KF45" s="23">
        <f t="shared" si="1073"/>
        <v>-0.1285719087520055</v>
      </c>
      <c r="KG45" s="23">
        <f t="shared" si="1074"/>
        <v>-0.15909064006562482</v>
      </c>
      <c r="KH45" s="23">
        <f t="shared" si="1075"/>
        <v>-0.11594473140291925</v>
      </c>
      <c r="KI45" s="23">
        <f t="shared" si="1076"/>
        <v>-0.14429542377887997</v>
      </c>
      <c r="KJ45" s="23"/>
      <c r="KK45" s="23">
        <f t="shared" si="1077"/>
        <v>-8.9982499726878135E-2</v>
      </c>
      <c r="KL45" s="23">
        <f t="shared" si="1078"/>
        <v>-0.11068692388583186</v>
      </c>
      <c r="KM45" s="23">
        <f t="shared" si="1079"/>
        <v>-7.6655563691344755E-2</v>
      </c>
      <c r="KN45" s="23">
        <f t="shared" si="1080"/>
        <v>-9.5000366920700866E-2</v>
      </c>
      <c r="KO45" s="23"/>
      <c r="KP45" s="23">
        <f t="shared" si="1081"/>
        <v>-5.1965150735375547E-2</v>
      </c>
      <c r="KQ45" s="23">
        <f t="shared" si="1082"/>
        <v>-6.303355232761032E-2</v>
      </c>
      <c r="KR45" s="23">
        <f t="shared" si="1083"/>
        <v>-3.7575669631157153E-2</v>
      </c>
      <c r="KS45" s="23">
        <f t="shared" si="1084"/>
        <v>-4.5953851139268961E-2</v>
      </c>
      <c r="KT45" s="23"/>
      <c r="KU45" s="23">
        <f t="shared" si="1085"/>
        <v>-0.1556884744496258</v>
      </c>
      <c r="KV45" s="23">
        <f t="shared" si="1086"/>
        <v>-0.1908440987108162</v>
      </c>
      <c r="KW45" s="23">
        <f t="shared" si="1087"/>
        <v>-0.13202154083577977</v>
      </c>
      <c r="KX45" s="23">
        <f t="shared" si="1088"/>
        <v>-0.16085525569753709</v>
      </c>
      <c r="KY45" s="23"/>
      <c r="KZ45" s="23">
        <f t="shared" si="1089"/>
        <v>-0.15559046221115522</v>
      </c>
      <c r="LA45" s="23">
        <f t="shared" si="1090"/>
        <v>-0.1903570296641347</v>
      </c>
      <c r="LB45" s="23">
        <f t="shared" si="1091"/>
        <v>-0.13281320334475433</v>
      </c>
      <c r="LC45" s="23">
        <f t="shared" si="1092"/>
        <v>-0.16156113152628335</v>
      </c>
      <c r="LD45" s="23"/>
      <c r="LE45" s="23">
        <f t="shared" si="1093"/>
        <v>-0.15420578341606933</v>
      </c>
      <c r="LF45" s="23">
        <f t="shared" si="1094"/>
        <v>-0.18925158516423374</v>
      </c>
      <c r="LG45" s="23">
        <f t="shared" si="1095"/>
        <v>-0.13252392524515277</v>
      </c>
      <c r="LH45" s="23">
        <f t="shared" si="1096"/>
        <v>-0.16186503271961086</v>
      </c>
      <c r="LI45" s="23"/>
      <c r="LJ45" s="23">
        <f t="shared" si="1097"/>
        <v>-0.15221822672777371</v>
      </c>
      <c r="LK45" s="23">
        <f t="shared" si="1098"/>
        <v>-0.18685414278976359</v>
      </c>
      <c r="LL45" s="23">
        <f t="shared" si="1099"/>
        <v>-0.13126238181914213</v>
      </c>
      <c r="LM45" s="23">
        <f t="shared" si="1100"/>
        <v>-0.16089598014349171</v>
      </c>
      <c r="LN45" s="23"/>
      <c r="LO45" s="23">
        <f t="shared" si="1101"/>
        <v>-0.14919677923602759</v>
      </c>
      <c r="LP45" s="23">
        <f t="shared" si="1102"/>
        <v>-0.18411962195558471</v>
      </c>
      <c r="LQ45" s="23">
        <f t="shared" si="1103"/>
        <v>-0.12888730442636226</v>
      </c>
      <c r="LR45" s="23">
        <f t="shared" si="1104"/>
        <v>-0.15926681801470585</v>
      </c>
      <c r="LS45" s="23"/>
      <c r="LT45" s="23">
        <f t="shared" si="1105"/>
        <v>-0.14604550207906375</v>
      </c>
      <c r="LU45" s="23">
        <f t="shared" si="1106"/>
        <v>-0.18035521386469849</v>
      </c>
      <c r="LV45" s="23">
        <f t="shared" si="1107"/>
        <v>-0.12686238068589104</v>
      </c>
      <c r="LW45" s="23">
        <f t="shared" si="1108"/>
        <v>-0.15679309712668762</v>
      </c>
      <c r="LX45" s="23"/>
      <c r="LY45" s="23">
        <f t="shared" si="1109"/>
        <v>-0.14141783729729818</v>
      </c>
      <c r="LZ45" s="23">
        <f t="shared" si="1110"/>
        <v>-0.1758016225204975</v>
      </c>
      <c r="MA45" s="23">
        <f t="shared" si="1111"/>
        <v>-0.12365511641974421</v>
      </c>
      <c r="MB45" s="23">
        <f t="shared" si="1112"/>
        <v>-0.15304369274962662</v>
      </c>
      <c r="MC45" s="23"/>
      <c r="MD45" s="23">
        <f t="shared" si="1113"/>
        <v>-0.13681943600139793</v>
      </c>
      <c r="ME45" s="23">
        <f t="shared" si="1114"/>
        <v>-0.17053393674324355</v>
      </c>
      <c r="MF45" s="23">
        <f t="shared" si="1115"/>
        <v>-0.11937230244454433</v>
      </c>
      <c r="MG45" s="23">
        <f t="shared" si="1116"/>
        <v>-0.14879050326997795</v>
      </c>
      <c r="MH45" s="23"/>
      <c r="MI45" s="23">
        <f t="shared" si="1117"/>
        <v>-0.12802467779619736</v>
      </c>
      <c r="MJ45" s="23">
        <f t="shared" si="1118"/>
        <v>-0.1601591787226665</v>
      </c>
      <c r="MK45" s="23">
        <f t="shared" si="1119"/>
        <v>-0.11458344394135977</v>
      </c>
      <c r="ML45" s="23">
        <f t="shared" si="1120"/>
        <v>-0.14320091083620465</v>
      </c>
      <c r="MM45" s="23"/>
      <c r="MN45" s="23">
        <f t="shared" si="1121"/>
        <v>-0.10809476316063155</v>
      </c>
      <c r="MO45" s="23">
        <f t="shared" si="1122"/>
        <v>-0.13513617023002583</v>
      </c>
      <c r="MP45" s="23">
        <f t="shared" si="1123"/>
        <v>-9.9637620224836465E-2</v>
      </c>
      <c r="MQ45" s="23">
        <f t="shared" si="1124"/>
        <v>-0.12511875669096587</v>
      </c>
      <c r="MR45" s="23"/>
      <c r="MS45" s="23">
        <f t="shared" si="1125"/>
        <v>-6.8492053251692844E-2</v>
      </c>
      <c r="MT45" s="23">
        <f t="shared" si="1126"/>
        <v>-8.5417605415903194E-2</v>
      </c>
      <c r="MU45" s="23">
        <f t="shared" si="1127"/>
        <v>-5.9734676569552066E-2</v>
      </c>
      <c r="MV45" s="23">
        <f t="shared" si="1128"/>
        <v>-7.5009821197132079E-2</v>
      </c>
      <c r="MW45" s="23"/>
      <c r="MX45" s="23">
        <f t="shared" si="1129"/>
        <v>-2.9061259851434266E-2</v>
      </c>
      <c r="MY45" s="23">
        <f t="shared" si="1130"/>
        <v>-3.5912889269813328E-2</v>
      </c>
      <c r="MZ45" s="23">
        <f t="shared" si="1131"/>
        <v>-1.9947572219408249E-2</v>
      </c>
      <c r="NA45" s="23">
        <f t="shared" si="1132"/>
        <v>-2.503782424349656E-2</v>
      </c>
      <c r="NB45" s="23"/>
      <c r="NC45" s="23">
        <f t="shared" si="1133"/>
        <v>-0.27018544318079868</v>
      </c>
      <c r="ND45" s="23">
        <f t="shared" si="1134"/>
        <v>-0.33210699233423308</v>
      </c>
      <c r="NE45" s="23">
        <f t="shared" si="1135"/>
        <v>-0.22755114749606062</v>
      </c>
      <c r="NF45" s="23">
        <f t="shared" si="1136"/>
        <v>-0.27713369131620175</v>
      </c>
      <c r="NG45" s="23"/>
      <c r="NH45" s="23">
        <f t="shared" si="1137"/>
        <v>-0.26254631158280345</v>
      </c>
      <c r="NI45" s="23">
        <f t="shared" si="1138"/>
        <v>-0.32275256303017374</v>
      </c>
      <c r="NJ45" s="23">
        <f t="shared" si="1139"/>
        <v>-0.22320888047403545</v>
      </c>
      <c r="NK45" s="23">
        <f t="shared" si="1140"/>
        <v>-0.27314963766474643</v>
      </c>
      <c r="NL45" s="23"/>
      <c r="NM45" s="23">
        <f t="shared" si="1141"/>
        <v>-0.25381392726153129</v>
      </c>
      <c r="NN45" s="23">
        <f t="shared" si="1142"/>
        <v>-0.31239343776062756</v>
      </c>
      <c r="NO45" s="23">
        <f t="shared" si="1143"/>
        <v>-0.21795778826731077</v>
      </c>
      <c r="NP45" s="23">
        <f t="shared" si="1144"/>
        <v>-0.26741014455432199</v>
      </c>
      <c r="NQ45" s="23"/>
      <c r="NR45" s="23">
        <f t="shared" si="1145"/>
        <v>-0.24466777472863849</v>
      </c>
      <c r="NS45" s="23">
        <f t="shared" si="1146"/>
        <v>-0.30190455466223959</v>
      </c>
      <c r="NT45" s="23">
        <f t="shared" si="1147"/>
        <v>-0.21171168343570049</v>
      </c>
      <c r="NU45" s="23">
        <f t="shared" si="1148"/>
        <v>-0.26033304055240769</v>
      </c>
      <c r="NV45" s="23"/>
      <c r="NW45" s="23">
        <f t="shared" si="1149"/>
        <v>-0.23474243984293175</v>
      </c>
      <c r="NX45" s="23">
        <f t="shared" si="1150"/>
        <v>-0.29033937363771001</v>
      </c>
      <c r="NY45" s="23">
        <f t="shared" si="1151"/>
        <v>-0.20446593010252684</v>
      </c>
      <c r="NZ45" s="23">
        <f t="shared" si="1152"/>
        <v>-0.25185943303593278</v>
      </c>
      <c r="OA45" s="23"/>
      <c r="OB45" s="23">
        <f t="shared" si="1153"/>
        <v>-0.22180085279456227</v>
      </c>
      <c r="OC45" s="23">
        <f t="shared" si="1154"/>
        <v>-0.27444027456909326</v>
      </c>
      <c r="OD45" s="23">
        <f t="shared" si="1155"/>
        <v>-0.19652769012577942</v>
      </c>
      <c r="OE45" s="23">
        <f t="shared" si="1156"/>
        <v>-0.2424634811771981</v>
      </c>
      <c r="OF45" s="23"/>
      <c r="OG45" s="23">
        <f t="shared" si="1157"/>
        <v>-0.20911562298394218</v>
      </c>
      <c r="OH45" s="23">
        <f t="shared" si="1158"/>
        <v>-0.25844908148243562</v>
      </c>
      <c r="OI45" s="23">
        <f t="shared" si="1159"/>
        <v>-0.18763870168382571</v>
      </c>
      <c r="OJ45" s="23">
        <f t="shared" si="1160"/>
        <v>-0.23178180057091033</v>
      </c>
      <c r="OK45" s="23"/>
      <c r="OL45" s="23">
        <f t="shared" si="1161"/>
        <v>-0.19637844781246253</v>
      </c>
      <c r="OM45" s="23">
        <f t="shared" si="1162"/>
        <v>-0.24257248271039053</v>
      </c>
      <c r="ON45" s="23">
        <f t="shared" si="1163"/>
        <v>-0.17823386145946696</v>
      </c>
      <c r="OO45" s="23">
        <f t="shared" si="1164"/>
        <v>-0.22022792605075633</v>
      </c>
      <c r="OP45" s="23"/>
      <c r="OQ45" s="23">
        <f t="shared" si="1165"/>
        <v>-0.18373557161897952</v>
      </c>
      <c r="OR45" s="23">
        <f t="shared" si="1166"/>
        <v>-0.22701745452448077</v>
      </c>
      <c r="OS45" s="23">
        <f t="shared" si="1167"/>
        <v>-0.16571289754480992</v>
      </c>
      <c r="OT45" s="23">
        <f t="shared" si="1168"/>
        <v>-0.20521482700308538</v>
      </c>
      <c r="OU45" s="23"/>
      <c r="OV45" s="23">
        <f t="shared" si="1169"/>
        <v>-0.15869762731912845</v>
      </c>
      <c r="OW45" s="23">
        <f t="shared" si="1170"/>
        <v>-0.19582598145890251</v>
      </c>
      <c r="OX45" s="23">
        <f t="shared" si="1171"/>
        <v>-0.14089689221031537</v>
      </c>
      <c r="OY45" s="23">
        <f t="shared" si="1172"/>
        <v>-0.17434700524185431</v>
      </c>
      <c r="OZ45" s="23"/>
      <c r="PA45" s="23">
        <f t="shared" si="1173"/>
        <v>-0.10943365260160445</v>
      </c>
      <c r="PB45" s="23">
        <f t="shared" si="1174"/>
        <v>-0.13447961128340752</v>
      </c>
      <c r="PC45" s="23">
        <f t="shared" si="1175"/>
        <v>-9.198108234453635E-2</v>
      </c>
      <c r="PD45" s="23">
        <f t="shared" si="1176"/>
        <v>-0.11352403089115752</v>
      </c>
      <c r="PE45" s="23"/>
      <c r="PF45" s="23">
        <f t="shared" si="1177"/>
        <v>-6.0929471931260679E-2</v>
      </c>
      <c r="PG45" s="23">
        <f t="shared" si="1178"/>
        <v>-7.4143517910856965E-2</v>
      </c>
      <c r="PH45" s="23">
        <f t="shared" si="1179"/>
        <v>-4.3696314546163163E-2</v>
      </c>
      <c r="PI45" s="23">
        <f t="shared" si="1180"/>
        <v>-5.3489958996635813E-2</v>
      </c>
      <c r="PJ45" s="23"/>
      <c r="PK45" s="23">
        <f t="shared" si="1181"/>
        <v>-0.19206610025590898</v>
      </c>
      <c r="PL45" s="23">
        <f t="shared" si="1182"/>
        <v>-0.23254285508128922</v>
      </c>
      <c r="PM45" s="23">
        <f t="shared" si="1183"/>
        <v>-0.13174877486229492</v>
      </c>
      <c r="PN45" s="23">
        <f t="shared" si="1184"/>
        <v>-0.15827656721371</v>
      </c>
      <c r="PO45" s="23"/>
      <c r="PP45" s="23">
        <f t="shared" si="1185"/>
        <v>-0.19180804689321745</v>
      </c>
      <c r="PQ45" s="23">
        <f t="shared" si="1186"/>
        <v>-0.23327631249338848</v>
      </c>
      <c r="PR45" s="23">
        <f t="shared" si="1187"/>
        <v>-0.14124385274372098</v>
      </c>
      <c r="PS45" s="23">
        <f t="shared" si="1188"/>
        <v>-0.16788827455447822</v>
      </c>
      <c r="PT45" s="23"/>
      <c r="PU45" s="23">
        <f t="shared" si="1189"/>
        <v>-0.19051600855794201</v>
      </c>
      <c r="PV45" s="23">
        <f t="shared" si="1190"/>
        <v>-0.23259419286135508</v>
      </c>
      <c r="PW45" s="23">
        <f t="shared" si="1191"/>
        <v>-0.14494748718186698</v>
      </c>
      <c r="PX45" s="23">
        <f t="shared" si="1192"/>
        <v>-0.1733675567959842</v>
      </c>
      <c r="PY45" s="23"/>
      <c r="PZ45" s="23">
        <f t="shared" si="1193"/>
        <v>-0.1870961704612969</v>
      </c>
      <c r="QA45" s="23">
        <f t="shared" si="1194"/>
        <v>-0.22908416808461629</v>
      </c>
      <c r="QB45" s="23">
        <f t="shared" si="1195"/>
        <v>-0.14754835693224197</v>
      </c>
      <c r="QC45" s="23">
        <f t="shared" si="1196"/>
        <v>-0.17903574676402456</v>
      </c>
      <c r="QD45" s="23"/>
      <c r="QE45" s="23">
        <f t="shared" si="1197"/>
        <v>-0.18311608813665828</v>
      </c>
      <c r="QF45" s="23">
        <f t="shared" si="1198"/>
        <v>-0.22408811757209302</v>
      </c>
      <c r="QG45" s="23">
        <f t="shared" si="1199"/>
        <v>-0.14893640964856003</v>
      </c>
      <c r="QH45" s="23">
        <f t="shared" si="1200"/>
        <v>-0.18112836433505961</v>
      </c>
      <c r="QI45" s="23"/>
      <c r="QJ45" s="23">
        <f t="shared" si="1201"/>
        <v>-0.17721733034510942</v>
      </c>
      <c r="QK45" s="23">
        <f t="shared" si="1202"/>
        <v>-0.21749930450597979</v>
      </c>
      <c r="QL45" s="23">
        <f t="shared" si="1203"/>
        <v>-0.14843572753917825</v>
      </c>
      <c r="QM45" s="23">
        <f t="shared" si="1204"/>
        <v>-0.18147777026050618</v>
      </c>
      <c r="QN45" s="23"/>
      <c r="QO45" s="23">
        <f t="shared" si="1205"/>
        <v>-0.17020626453807061</v>
      </c>
      <c r="QP45" s="23">
        <f t="shared" si="1206"/>
        <v>-0.20974217430815634</v>
      </c>
      <c r="QQ45" s="23">
        <f t="shared" si="1207"/>
        <v>-0.14525159525146314</v>
      </c>
      <c r="QR45" s="23">
        <f t="shared" si="1208"/>
        <v>-0.17794720074120066</v>
      </c>
      <c r="QS45" s="23"/>
      <c r="QT45" s="23">
        <f t="shared" si="1209"/>
        <v>-0.1622429945053861</v>
      </c>
      <c r="QU45" s="23">
        <f t="shared" si="1210"/>
        <v>-0.200318496809473</v>
      </c>
      <c r="QV45" s="23">
        <f t="shared" si="1211"/>
        <v>-0.14071139032998062</v>
      </c>
      <c r="QW45" s="23">
        <f t="shared" si="1212"/>
        <v>-0.17327260925751128</v>
      </c>
      <c r="QX45" s="23"/>
      <c r="QY45" s="23">
        <f t="shared" si="1213"/>
        <v>-0.15355868708008377</v>
      </c>
      <c r="QZ45" s="23">
        <f t="shared" si="1214"/>
        <v>-0.1899153884509833</v>
      </c>
      <c r="RA45" s="23">
        <f t="shared" si="1215"/>
        <v>-0.13462697546583149</v>
      </c>
      <c r="RB45" s="23">
        <f t="shared" si="1216"/>
        <v>-0.16622037148076865</v>
      </c>
      <c r="RC45" s="23"/>
      <c r="RD45" s="23">
        <f t="shared" si="1217"/>
        <v>-0.13106384661586032</v>
      </c>
      <c r="RE45" s="23">
        <f t="shared" si="1218"/>
        <v>-0.16249881581047085</v>
      </c>
      <c r="RF45" s="23">
        <f t="shared" si="1219"/>
        <v>-0.11870262171435933</v>
      </c>
      <c r="RG45" s="23">
        <f t="shared" si="1220"/>
        <v>-0.1471821498826214</v>
      </c>
      <c r="RH45" s="23"/>
      <c r="RI45" s="23">
        <f t="shared" si="1221"/>
        <v>-8.2295184710824962E-2</v>
      </c>
      <c r="RJ45" s="23">
        <f t="shared" si="1222"/>
        <v>-0.10183436355210503</v>
      </c>
      <c r="RK45" s="23">
        <f t="shared" si="1223"/>
        <v>-7.2134749468713497E-2</v>
      </c>
      <c r="RL45" s="23">
        <f t="shared" si="1224"/>
        <v>-8.964077589171951E-2</v>
      </c>
      <c r="RM45" s="23"/>
      <c r="RN45" s="23">
        <f t="shared" si="1225"/>
        <v>-3.4096784752774535E-2</v>
      </c>
      <c r="RO45" s="23">
        <f t="shared" si="1226"/>
        <v>-4.1939964387259283E-2</v>
      </c>
      <c r="RP45" s="23">
        <f t="shared" si="1227"/>
        <v>-2.4005797198203643E-2</v>
      </c>
      <c r="RQ45" s="23">
        <f t="shared" si="1228"/>
        <v>-2.982859556450888E-2</v>
      </c>
      <c r="RR45" s="23"/>
      <c r="RS45" s="23">
        <f t="shared" si="1229"/>
        <v>-0.18891162070918893</v>
      </c>
      <c r="RT45" s="23">
        <f t="shared" si="1230"/>
        <v>-0.22942676858068264</v>
      </c>
      <c r="RU45" s="23">
        <f t="shared" si="1231"/>
        <v>-0.16350565074206869</v>
      </c>
      <c r="RV45" s="23">
        <f t="shared" si="1232"/>
        <v>-0.19843356722752054</v>
      </c>
      <c r="RW45" s="23"/>
      <c r="RX45" s="23">
        <f t="shared" si="1233"/>
        <v>-0.19155066757012379</v>
      </c>
      <c r="RY45" s="23">
        <f t="shared" si="1234"/>
        <v>-0.23427945649871998</v>
      </c>
      <c r="RZ45" s="23">
        <f t="shared" si="1235"/>
        <v>-0.16484638716061553</v>
      </c>
      <c r="SA45" s="23">
        <f t="shared" si="1236"/>
        <v>-0.20106710802288716</v>
      </c>
      <c r="SB45" s="23"/>
      <c r="SC45" s="23">
        <f t="shared" si="1237"/>
        <v>-0.19342283458363624</v>
      </c>
      <c r="SD45" s="23">
        <f t="shared" si="1238"/>
        <v>-0.23580531820515596</v>
      </c>
      <c r="SE45" s="23">
        <f t="shared" si="1239"/>
        <v>-0.16620449251089267</v>
      </c>
      <c r="SF45" s="23">
        <f t="shared" si="1240"/>
        <v>-0.20286996258504875</v>
      </c>
      <c r="SG45" s="23"/>
      <c r="SH45" s="23">
        <f t="shared" si="1241"/>
        <v>-0.19293024771520856</v>
      </c>
      <c r="SI45" s="23">
        <f t="shared" si="1242"/>
        <v>-0.23761691720089312</v>
      </c>
      <c r="SJ45" s="23">
        <f t="shared" si="1243"/>
        <v>-0.16528517119986125</v>
      </c>
      <c r="SK45" s="23">
        <f t="shared" si="1244"/>
        <v>-0.2037217452958337</v>
      </c>
      <c r="SL45" s="23"/>
      <c r="SM45" s="23">
        <f t="shared" si="1245"/>
        <v>-0.19167036204638654</v>
      </c>
      <c r="SN45" s="23">
        <f t="shared" si="1246"/>
        <v>-0.23693176357946086</v>
      </c>
      <c r="SO45" s="23">
        <f t="shared" si="1247"/>
        <v>-0.16444002207166608</v>
      </c>
      <c r="SP45" s="23">
        <f t="shared" si="1248"/>
        <v>-0.20234363733058372</v>
      </c>
      <c r="SQ45" s="23"/>
      <c r="SR45" s="23">
        <f t="shared" si="1249"/>
        <v>-0.18902731162212949</v>
      </c>
      <c r="SS45" s="23">
        <f t="shared" si="1250"/>
        <v>-0.23544815081006931</v>
      </c>
      <c r="ST45" s="23">
        <f t="shared" si="1251"/>
        <v>-0.16190385539528662</v>
      </c>
      <c r="SU45" s="23">
        <f t="shared" si="1252"/>
        <v>-0.20090887068018376</v>
      </c>
      <c r="SV45" s="23"/>
      <c r="SW45" s="23">
        <f t="shared" si="1253"/>
        <v>-0.18377075382424898</v>
      </c>
      <c r="SX45" s="23">
        <f t="shared" si="1254"/>
        <v>-0.23024185588381146</v>
      </c>
      <c r="SY45" s="23">
        <f t="shared" si="1255"/>
        <v>-0.15947476228198762</v>
      </c>
      <c r="SZ45" s="23">
        <f t="shared" si="1256"/>
        <v>-0.19763712051265844</v>
      </c>
      <c r="TA45" s="23"/>
      <c r="TB45" s="23">
        <f t="shared" si="1257"/>
        <v>-0.17138166437851388</v>
      </c>
      <c r="TC45" s="23">
        <f t="shared" si="1258"/>
        <v>-0.21450254859001619</v>
      </c>
      <c r="TD45" s="23">
        <f t="shared" si="1259"/>
        <v>-0.15552603021898512</v>
      </c>
      <c r="TE45" s="23">
        <f t="shared" si="1260"/>
        <v>-0.19333812282946053</v>
      </c>
      <c r="TF45" s="23"/>
      <c r="TG45" s="23">
        <f t="shared" si="1261"/>
        <v>-0.15907782719516264</v>
      </c>
      <c r="TH45" s="23">
        <f t="shared" si="1262"/>
        <v>-0.19887206198144552</v>
      </c>
      <c r="TI45" s="23">
        <f t="shared" si="1263"/>
        <v>-0.15091468782100481</v>
      </c>
      <c r="TJ45" s="23">
        <f t="shared" si="1264"/>
        <v>-0.18816861503522</v>
      </c>
      <c r="TK45" s="23"/>
      <c r="TL45" s="23">
        <f t="shared" si="1265"/>
        <v>-0.1351252155478006</v>
      </c>
      <c r="TM45" s="23">
        <f t="shared" si="1266"/>
        <v>-0.16790311091978116</v>
      </c>
      <c r="TN45" s="23">
        <f t="shared" si="1267"/>
        <v>-0.12927640672814886</v>
      </c>
      <c r="TO45" s="23">
        <f t="shared" si="1268"/>
        <v>-0.16240505370076327</v>
      </c>
      <c r="TP45" s="23"/>
      <c r="TQ45" s="23">
        <f t="shared" si="1269"/>
        <v>-8.7091873514830026E-2</v>
      </c>
      <c r="TR45" s="23">
        <f t="shared" si="1270"/>
        <v>-0.1074742122424181</v>
      </c>
      <c r="TS45" s="23">
        <f t="shared" si="1271"/>
        <v>-8.1462394871213206E-2</v>
      </c>
      <c r="TT45" s="23">
        <f t="shared" si="1272"/>
        <v>-0.10166335550955138</v>
      </c>
      <c r="TU45" s="23"/>
      <c r="TV45" s="23">
        <f t="shared" si="1273"/>
        <v>-3.9729594613417213E-2</v>
      </c>
      <c r="TW45" s="23">
        <f t="shared" si="1274"/>
        <v>-4.7337561620218682E-2</v>
      </c>
      <c r="TX45" s="23">
        <f t="shared" si="1275"/>
        <v>-3.4251633152696269E-2</v>
      </c>
      <c r="TY45" s="23">
        <f t="shared" si="1276"/>
        <v>-4.1705851617226265E-2</v>
      </c>
      <c r="TZ45" s="23"/>
      <c r="UA45" s="23">
        <f t="shared" si="1277"/>
        <v>-0.14416142081003611</v>
      </c>
      <c r="UB45" s="23">
        <f t="shared" si="1278"/>
        <v>-0.17427094567808202</v>
      </c>
      <c r="UC45" s="23">
        <f t="shared" si="1279"/>
        <v>-0.11871801318341112</v>
      </c>
      <c r="UD45" s="23">
        <f t="shared" si="1280"/>
        <v>-0.14315265355234599</v>
      </c>
      <c r="UE45" s="23"/>
      <c r="UF45" s="23">
        <f t="shared" si="1281"/>
        <v>-0.14615272085373046</v>
      </c>
      <c r="UG45" s="23">
        <f t="shared" si="1282"/>
        <v>-0.17823594800213133</v>
      </c>
      <c r="UH45" s="23">
        <f t="shared" si="1283"/>
        <v>-0.12144937172610668</v>
      </c>
      <c r="UI45" s="23">
        <f t="shared" si="1284"/>
        <v>-0.14640284813074589</v>
      </c>
      <c r="UJ45" s="23"/>
      <c r="UK45" s="23">
        <f t="shared" si="1285"/>
        <v>-0.14678405653116661</v>
      </c>
      <c r="UL45" s="23">
        <f t="shared" si="1286"/>
        <v>-0.17927477723493973</v>
      </c>
      <c r="UM45" s="23">
        <f t="shared" si="1287"/>
        <v>-0.12254356019778896</v>
      </c>
      <c r="UN45" s="23">
        <f t="shared" si="1288"/>
        <v>-0.15037116459229322</v>
      </c>
      <c r="UO45" s="23"/>
      <c r="UP45" s="23">
        <f t="shared" si="1289"/>
        <v>-0.14684929964449936</v>
      </c>
      <c r="UQ45" s="23">
        <f t="shared" si="1290"/>
        <v>-0.18021872359111357</v>
      </c>
      <c r="UR45" s="23">
        <f t="shared" si="1291"/>
        <v>-0.12413655285061423</v>
      </c>
      <c r="US45" s="23">
        <f t="shared" si="1292"/>
        <v>-0.15130975189970816</v>
      </c>
      <c r="UT45" s="23"/>
      <c r="UU45" s="23">
        <f t="shared" si="1293"/>
        <v>-0.14616630607527017</v>
      </c>
      <c r="UV45" s="23">
        <f t="shared" si="1294"/>
        <v>-0.18013877981972107</v>
      </c>
      <c r="UW45" s="23">
        <f t="shared" si="1295"/>
        <v>-0.12390987764166157</v>
      </c>
      <c r="UX45" s="23">
        <f t="shared" si="1296"/>
        <v>-0.15176109022307527</v>
      </c>
      <c r="UY45" s="23"/>
      <c r="UZ45" s="23">
        <f t="shared" si="1297"/>
        <v>-0.14459743872139899</v>
      </c>
      <c r="VA45" s="23">
        <f t="shared" si="1298"/>
        <v>-0.17944250748364526</v>
      </c>
      <c r="VB45" s="23">
        <f t="shared" si="1299"/>
        <v>-0.12335993150241974</v>
      </c>
      <c r="VC45" s="23">
        <f t="shared" si="1300"/>
        <v>-0.15185643294582057</v>
      </c>
      <c r="VD45" s="23"/>
      <c r="VE45" s="23">
        <f t="shared" si="1301"/>
        <v>-0.14204264479975592</v>
      </c>
      <c r="VF45" s="23">
        <f t="shared" si="1302"/>
        <v>-0.17717102091099121</v>
      </c>
      <c r="VG45" s="23">
        <f t="shared" si="1303"/>
        <v>-0.12201592516104116</v>
      </c>
      <c r="VH45" s="23">
        <f t="shared" si="1304"/>
        <v>-0.15083410169218286</v>
      </c>
      <c r="VI45" s="23"/>
      <c r="VJ45" s="23">
        <f t="shared" si="1305"/>
        <v>-0.13883384704091428</v>
      </c>
      <c r="VK45" s="23">
        <f t="shared" si="1306"/>
        <v>-0.17368471267325888</v>
      </c>
      <c r="VL45" s="23">
        <f t="shared" si="1307"/>
        <v>-0.1199812807263935</v>
      </c>
      <c r="VM45" s="23">
        <f t="shared" si="1308"/>
        <v>-0.14895763379387728</v>
      </c>
      <c r="VN45" s="23"/>
      <c r="VO45" s="23">
        <f t="shared" si="1309"/>
        <v>-0.13485595878431236</v>
      </c>
      <c r="VP45" s="23">
        <f t="shared" si="1310"/>
        <v>-0.16920619647393698</v>
      </c>
      <c r="VQ45" s="23">
        <f t="shared" si="1311"/>
        <v>-0.11652523849730846</v>
      </c>
      <c r="VR45" s="23">
        <f t="shared" si="1312"/>
        <v>-0.14584212425353502</v>
      </c>
      <c r="VS45" s="23"/>
      <c r="VT45" s="23">
        <f t="shared" si="1313"/>
        <v>-0.12407078027174435</v>
      </c>
      <c r="VU45" s="23">
        <f t="shared" si="1314"/>
        <v>-0.15685104279208786</v>
      </c>
      <c r="VV45" s="23">
        <f t="shared" si="1315"/>
        <v>-0.10808754527363904</v>
      </c>
      <c r="VW45" s="23">
        <f t="shared" si="1316"/>
        <v>-0.13622664294039261</v>
      </c>
      <c r="VX45" s="23"/>
      <c r="VY45" s="23">
        <f t="shared" si="1317"/>
        <v>-7.6397686416360272E-2</v>
      </c>
      <c r="VZ45" s="23">
        <f t="shared" si="1318"/>
        <v>-9.6271972448980239E-2</v>
      </c>
      <c r="WA45" s="23">
        <f t="shared" si="1319"/>
        <v>-7.0535156021390766E-2</v>
      </c>
      <c r="WB45" s="23">
        <f t="shared" si="1320"/>
        <v>-8.9563920110551351E-2</v>
      </c>
      <c r="WC45" s="23"/>
      <c r="WD45" s="23">
        <f t="shared" si="1321"/>
        <v>-2.9273242704381083E-2</v>
      </c>
      <c r="WE45" s="23">
        <f t="shared" si="1322"/>
        <v>-3.6395566007368055E-2</v>
      </c>
      <c r="WF45" s="23">
        <f t="shared" si="1323"/>
        <v>-2.3499555289658407E-2</v>
      </c>
      <c r="WG45" s="23">
        <f t="shared" si="1324"/>
        <v>-2.9794822934055953E-2</v>
      </c>
      <c r="WH45" s="23"/>
      <c r="WI45" s="23">
        <f t="shared" si="1325"/>
        <v>-0.19762937618473653</v>
      </c>
      <c r="WJ45" s="23">
        <f t="shared" si="1326"/>
        <v>-0.24271858065904839</v>
      </c>
      <c r="WK45" s="23">
        <f t="shared" si="1327"/>
        <v>-0.17380808022452612</v>
      </c>
      <c r="WL45" s="23">
        <f t="shared" si="1328"/>
        <v>-0.20842729865231749</v>
      </c>
      <c r="WM45" s="23"/>
      <c r="WN45" s="23">
        <f t="shared" si="1329"/>
        <v>-0.19789542290559003</v>
      </c>
      <c r="WO45" s="23">
        <f t="shared" si="1330"/>
        <v>-0.24396497893492117</v>
      </c>
      <c r="WP45" s="23">
        <f t="shared" si="1331"/>
        <v>-0.1748930810245895</v>
      </c>
      <c r="WQ45" s="23">
        <f t="shared" si="1332"/>
        <v>-0.20985414172540942</v>
      </c>
      <c r="WR45" s="23"/>
      <c r="WS45" s="23">
        <f t="shared" si="1333"/>
        <v>-0.19714885314568459</v>
      </c>
      <c r="WT45" s="23">
        <f t="shared" si="1334"/>
        <v>-0.24393078205576296</v>
      </c>
      <c r="WU45" s="23">
        <f t="shared" si="1335"/>
        <v>-0.17463179998117562</v>
      </c>
      <c r="WV45" s="23">
        <f t="shared" si="1336"/>
        <v>-0.21132614556128676</v>
      </c>
      <c r="WW45" s="23"/>
      <c r="WX45" s="23">
        <f t="shared" si="1337"/>
        <v>-0.1957827989367065</v>
      </c>
      <c r="WY45" s="23">
        <f t="shared" si="1338"/>
        <v>-0.24305205668070146</v>
      </c>
      <c r="WZ45" s="23">
        <f t="shared" si="1339"/>
        <v>-0.17279003336829604</v>
      </c>
      <c r="XA45" s="23">
        <f t="shared" si="1340"/>
        <v>-0.20979591593632629</v>
      </c>
      <c r="XB45" s="23"/>
      <c r="XC45" s="23">
        <f t="shared" si="1341"/>
        <v>-0.19332662407608131</v>
      </c>
      <c r="XD45" s="23">
        <f t="shared" si="1342"/>
        <v>-0.24069233833495277</v>
      </c>
      <c r="XE45" s="23">
        <f t="shared" si="1343"/>
        <v>-0.17021696009559034</v>
      </c>
      <c r="XF45" s="23">
        <f t="shared" si="1344"/>
        <v>-0.20729969879386359</v>
      </c>
      <c r="XG45" s="23"/>
      <c r="XH45" s="23">
        <f t="shared" si="1345"/>
        <v>-0.18972671578970221</v>
      </c>
      <c r="XI45" s="23">
        <f t="shared" si="1346"/>
        <v>-0.23631802521043682</v>
      </c>
      <c r="XJ45" s="23">
        <f t="shared" si="1347"/>
        <v>-0.16720017706218523</v>
      </c>
      <c r="XK45" s="23">
        <f t="shared" si="1348"/>
        <v>-0.20462876933282273</v>
      </c>
      <c r="XL45" s="23"/>
      <c r="XM45" s="23">
        <f t="shared" si="1349"/>
        <v>-0.18070314673266774</v>
      </c>
      <c r="XN45" s="23">
        <f t="shared" si="1350"/>
        <v>-0.22749975763686098</v>
      </c>
      <c r="XO45" s="23">
        <f t="shared" si="1351"/>
        <v>-0.16317415237171373</v>
      </c>
      <c r="XP45" s="23">
        <f t="shared" si="1352"/>
        <v>-0.20024444092859733</v>
      </c>
      <c r="XQ45" s="23"/>
      <c r="XR45" s="23">
        <f t="shared" si="1353"/>
        <v>-0.1683953529748774</v>
      </c>
      <c r="XS45" s="23">
        <f t="shared" si="1354"/>
        <v>-0.21175361573526744</v>
      </c>
      <c r="XT45" s="23">
        <f t="shared" si="1355"/>
        <v>-0.15840334500298534</v>
      </c>
      <c r="XU45" s="23">
        <f t="shared" si="1356"/>
        <v>-0.19411303367191174</v>
      </c>
      <c r="XV45" s="23"/>
      <c r="XW45" s="23">
        <f t="shared" si="1357"/>
        <v>-0.15656828897039318</v>
      </c>
      <c r="XX45" s="23">
        <f t="shared" si="1358"/>
        <v>-0.19611971679361087</v>
      </c>
      <c r="XY45" s="23">
        <f t="shared" si="1359"/>
        <v>-0.15328650838136759</v>
      </c>
      <c r="XZ45" s="23">
        <f t="shared" si="1360"/>
        <v>-0.1884451073840637</v>
      </c>
      <c r="YA45" s="23"/>
      <c r="YB45" s="23">
        <f t="shared" si="1361"/>
        <v>-0.13235045380144961</v>
      </c>
      <c r="YC45" s="23">
        <f t="shared" si="1362"/>
        <v>-0.16566991390480199</v>
      </c>
      <c r="YD45" s="23">
        <f t="shared" si="1363"/>
        <v>-0.12996166943207574</v>
      </c>
      <c r="YE45" s="23">
        <f t="shared" si="1364"/>
        <v>-0.16022274557096008</v>
      </c>
      <c r="YF45" s="23"/>
      <c r="YG45" s="23">
        <f t="shared" si="1365"/>
        <v>-8.4653385462106351E-2</v>
      </c>
      <c r="YH45" s="23">
        <f t="shared" si="1366"/>
        <v>-0.10465893214523879</v>
      </c>
      <c r="YI45" s="23">
        <f t="shared" si="1367"/>
        <v>-8.2436991317279551E-2</v>
      </c>
      <c r="YJ45" s="23">
        <f t="shared" si="1368"/>
        <v>-9.9503086081531134E-2</v>
      </c>
      <c r="YK45" s="23"/>
      <c r="YL45" s="23">
        <f t="shared" si="1369"/>
        <v>-3.7628920588832875E-2</v>
      </c>
      <c r="YM45" s="23">
        <f t="shared" si="1370"/>
        <v>-4.4522265040381703E-2</v>
      </c>
      <c r="YN45" s="23">
        <f t="shared" si="1371"/>
        <v>-3.5534590752576214E-2</v>
      </c>
      <c r="YO45" s="23">
        <f t="shared" si="1372"/>
        <v>-3.9553268017111447E-2</v>
      </c>
      <c r="YP45" s="23"/>
      <c r="YQ45" s="23">
        <f t="shared" si="1373"/>
        <v>-0.14995758521539324</v>
      </c>
      <c r="YR45" s="23">
        <f t="shared" si="1374"/>
        <v>-0.1829292504403443</v>
      </c>
      <c r="YS45" s="23">
        <f t="shared" si="1375"/>
        <v>-0.12302319274764759</v>
      </c>
      <c r="YT45" s="23">
        <f t="shared" si="1376"/>
        <v>-0.14790635523004192</v>
      </c>
      <c r="YU45" s="23"/>
      <c r="YV45" s="23">
        <f t="shared" si="1377"/>
        <v>-0.1509305785450081</v>
      </c>
      <c r="YW45" s="23">
        <f t="shared" si="1378"/>
        <v>-0.18630185234871471</v>
      </c>
      <c r="YX45" s="23">
        <f t="shared" si="1379"/>
        <v>-0.12521843601688326</v>
      </c>
      <c r="YY45" s="23">
        <f t="shared" si="1380"/>
        <v>-0.15152187651314036</v>
      </c>
      <c r="YZ45" s="23"/>
      <c r="ZA45" s="23">
        <f t="shared" si="1381"/>
        <v>-0.15155709759708239</v>
      </c>
      <c r="ZB45" s="23">
        <f t="shared" si="1382"/>
        <v>-0.18688324108900367</v>
      </c>
      <c r="ZC45" s="23">
        <f t="shared" si="1383"/>
        <v>-0.12637229792737181</v>
      </c>
      <c r="ZD45" s="23">
        <f t="shared" si="1384"/>
        <v>-0.15375965542131056</v>
      </c>
      <c r="ZE45" s="23"/>
      <c r="ZF45" s="23">
        <f t="shared" si="1385"/>
        <v>-0.15090773561081436</v>
      </c>
      <c r="ZG45" s="23">
        <f t="shared" si="1386"/>
        <v>-0.18690569275864524</v>
      </c>
      <c r="ZH45" s="23">
        <f t="shared" si="1387"/>
        <v>-0.12735442147512621</v>
      </c>
      <c r="ZI45" s="23">
        <f t="shared" si="1388"/>
        <v>-0.15583885426675465</v>
      </c>
      <c r="ZJ45" s="23"/>
      <c r="ZK45" s="23">
        <f t="shared" si="1389"/>
        <v>-0.14963826411836945</v>
      </c>
      <c r="ZL45" s="23">
        <f t="shared" si="1390"/>
        <v>-0.18530444601838947</v>
      </c>
      <c r="ZM45" s="23">
        <f t="shared" si="1391"/>
        <v>-0.12715630143813844</v>
      </c>
      <c r="ZN45" s="23">
        <f t="shared" si="1392"/>
        <v>-0.15738155384792213</v>
      </c>
      <c r="ZO45" s="23"/>
      <c r="ZP45" s="23">
        <f t="shared" si="1393"/>
        <v>-0.14709317947990438</v>
      </c>
      <c r="ZQ45" s="23">
        <f t="shared" si="1394"/>
        <v>-0.18357160940993372</v>
      </c>
      <c r="ZR45" s="23">
        <f t="shared" si="1395"/>
        <v>-0.12713770505427821</v>
      </c>
      <c r="ZS45" s="23">
        <f t="shared" si="1396"/>
        <v>-0.15714216315057492</v>
      </c>
      <c r="ZT45" s="23"/>
      <c r="ZU45" s="23">
        <f t="shared" si="1397"/>
        <v>-0.14361958150726351</v>
      </c>
      <c r="ZV45" s="23">
        <f t="shared" si="1398"/>
        <v>-0.17990944244825216</v>
      </c>
      <c r="ZW45" s="23">
        <f t="shared" si="1399"/>
        <v>-0.12566583714624857</v>
      </c>
      <c r="ZX45" s="23">
        <f t="shared" si="1400"/>
        <v>-0.15443428428953493</v>
      </c>
      <c r="ZY45" s="23"/>
      <c r="ZZ45" s="23">
        <f t="shared" si="1401"/>
        <v>-0.13978126185660203</v>
      </c>
      <c r="AAA45" s="23">
        <f t="shared" si="1402"/>
        <v>-0.17629166439774704</v>
      </c>
      <c r="AAB45" s="23">
        <f t="shared" si="1403"/>
        <v>-0.12281512681678138</v>
      </c>
      <c r="AAC45" s="23">
        <f t="shared" si="1404"/>
        <v>-0.15235011176160584</v>
      </c>
      <c r="AAD45" s="23"/>
      <c r="AAE45" s="23">
        <f t="shared" si="1405"/>
        <v>-0.13549454567735306</v>
      </c>
      <c r="AAF45" s="23">
        <f t="shared" si="1406"/>
        <v>-0.17030035031490323</v>
      </c>
      <c r="AAG45" s="23">
        <f t="shared" si="1407"/>
        <v>-0.11949813272816164</v>
      </c>
      <c r="AAH45" s="23">
        <f t="shared" si="1408"/>
        <v>-0.14877125654771692</v>
      </c>
      <c r="AAI45" s="23"/>
      <c r="AAJ45" s="23">
        <f t="shared" si="1409"/>
        <v>-0.1223170006400878</v>
      </c>
      <c r="AAK45" s="23">
        <f t="shared" si="1410"/>
        <v>-0.1557040147922252</v>
      </c>
      <c r="AAL45" s="23">
        <f t="shared" si="1411"/>
        <v>-0.1097611638535594</v>
      </c>
      <c r="AAM45" s="23">
        <f t="shared" si="1412"/>
        <v>-0.13806916501367492</v>
      </c>
      <c r="AAN45" s="23"/>
      <c r="AAO45" s="23">
        <f t="shared" si="1413"/>
        <v>-7.5013754860903226E-2</v>
      </c>
      <c r="AAP45" s="23">
        <f t="shared" si="1414"/>
        <v>-9.5105578636561397E-2</v>
      </c>
      <c r="AAQ45" s="23">
        <f t="shared" si="1415"/>
        <v>-7.1053847673777634E-2</v>
      </c>
      <c r="AAR45" s="23">
        <f t="shared" si="1416"/>
        <v>-8.9597832550248238E-2</v>
      </c>
      <c r="AAS45" s="23"/>
      <c r="AAT45" s="23">
        <f t="shared" si="1417"/>
        <v>-2.8265329823626471E-2</v>
      </c>
      <c r="AAU45" s="23">
        <f t="shared" si="1418"/>
        <v>-3.5280083808387167E-2</v>
      </c>
      <c r="AAV45" s="23">
        <f t="shared" si="1419"/>
        <v>-2.4376138304562395E-2</v>
      </c>
      <c r="AAW45" s="23">
        <f t="shared" si="1420"/>
        <v>-2.9788496254040699E-2</v>
      </c>
      <c r="AAX45" s="23"/>
      <c r="AAY45" s="23">
        <f t="shared" si="1421"/>
        <v>-0.2137750374109495</v>
      </c>
      <c r="AAZ45" s="23">
        <f t="shared" si="1422"/>
        <v>-0.26428974945786077</v>
      </c>
      <c r="ABA45" s="23">
        <f t="shared" si="1423"/>
        <v>-0.21603199528239597</v>
      </c>
      <c r="ABB45" s="23">
        <f t="shared" si="1424"/>
        <v>-0.26762242391096247</v>
      </c>
      <c r="ABC45" s="23"/>
      <c r="ABD45" s="23">
        <f t="shared" si="1425"/>
        <v>-0.20871649276138582</v>
      </c>
      <c r="ABE45" s="23">
        <f t="shared" si="1426"/>
        <v>-0.26001815780778115</v>
      </c>
      <c r="ABF45" s="23">
        <f t="shared" si="1427"/>
        <v>-0.20981860816244222</v>
      </c>
      <c r="ABG45" s="23">
        <f t="shared" si="1428"/>
        <v>-0.25990583221609104</v>
      </c>
      <c r="ABH45" s="23"/>
      <c r="ABI45" s="23">
        <f t="shared" si="1429"/>
        <v>-0.20296802239527642</v>
      </c>
      <c r="ABJ45" s="23">
        <f t="shared" si="1430"/>
        <v>-0.25304927804672261</v>
      </c>
      <c r="ABK45" s="23">
        <f t="shared" si="1431"/>
        <v>-0.20304465529637714</v>
      </c>
      <c r="ABL45" s="23">
        <f t="shared" si="1432"/>
        <v>-0.25145861412643244</v>
      </c>
      <c r="ABM45" s="23"/>
      <c r="ABN45" s="23">
        <f t="shared" si="1433"/>
        <v>-0.19659570901053236</v>
      </c>
      <c r="ABO45" s="23">
        <f t="shared" si="1434"/>
        <v>-0.24525496167508196</v>
      </c>
      <c r="ABP45" s="23">
        <f t="shared" si="1435"/>
        <v>-0.19575909164044278</v>
      </c>
      <c r="ABQ45" s="23">
        <f t="shared" si="1436"/>
        <v>-0.24234166057224388</v>
      </c>
      <c r="ABR45" s="23"/>
      <c r="ABS45" s="23">
        <f t="shared" si="1437"/>
        <v>-0.18965019127330807</v>
      </c>
      <c r="ABT45" s="23">
        <f t="shared" si="1438"/>
        <v>-0.23671087136381955</v>
      </c>
      <c r="ABU45" s="23">
        <f t="shared" si="1439"/>
        <v>-0.18722297141390504</v>
      </c>
      <c r="ABV45" s="23">
        <f t="shared" si="1440"/>
        <v>-0.23157472708184446</v>
      </c>
      <c r="ABW45" s="23"/>
      <c r="ABX45" s="23">
        <f t="shared" si="1441"/>
        <v>-0.1814210552815089</v>
      </c>
      <c r="ABY45" s="23">
        <f t="shared" si="1442"/>
        <v>-0.22642033686056981</v>
      </c>
      <c r="ABZ45" s="23">
        <f t="shared" si="1443"/>
        <v>-0.17838013744926237</v>
      </c>
      <c r="ACA45" s="23">
        <f t="shared" si="1444"/>
        <v>-0.22042077396875126</v>
      </c>
      <c r="ACB45" s="23"/>
      <c r="ACC45" s="23">
        <f t="shared" si="1445"/>
        <v>-0.17285521953827515</v>
      </c>
      <c r="ACD45" s="23">
        <f t="shared" si="1446"/>
        <v>-0.21666296305469629</v>
      </c>
      <c r="ACE45" s="23">
        <f t="shared" si="1447"/>
        <v>-0.16926309904740117</v>
      </c>
      <c r="ACF45" s="23">
        <f t="shared" si="1448"/>
        <v>-0.20889753311296813</v>
      </c>
      <c r="ACG45" s="23"/>
      <c r="ACH45" s="23">
        <f t="shared" si="1449"/>
        <v>-0.16462356917335813</v>
      </c>
      <c r="ACI45" s="23">
        <f t="shared" si="1450"/>
        <v>-0.20544735847117507</v>
      </c>
      <c r="ACJ45" s="23">
        <f t="shared" si="1451"/>
        <v>-0.15987445406767647</v>
      </c>
      <c r="ACK45" s="23">
        <f t="shared" si="1452"/>
        <v>-0.19702259075737133</v>
      </c>
      <c r="ACL45" s="23"/>
      <c r="ACM45" s="23">
        <f t="shared" si="1453"/>
        <v>-0.15540090977590648</v>
      </c>
      <c r="ACN45" s="23">
        <f t="shared" si="1454"/>
        <v>-0.19385510713794454</v>
      </c>
      <c r="ACO45" s="23">
        <f t="shared" si="1455"/>
        <v>-0.15022940735255746</v>
      </c>
      <c r="ACP45" s="23">
        <f t="shared" si="1456"/>
        <v>-0.1848080781890353</v>
      </c>
      <c r="ACQ45" s="23"/>
      <c r="ACR45" s="23">
        <f t="shared" si="1457"/>
        <v>-0.13568305349934462</v>
      </c>
      <c r="ACS45" s="23">
        <f t="shared" si="1458"/>
        <v>-0.16960026587983054</v>
      </c>
      <c r="ACT45" s="23">
        <f t="shared" si="1459"/>
        <v>-0.12977146995448496</v>
      </c>
      <c r="ACU45" s="23">
        <f t="shared" si="1460"/>
        <v>-0.15942069029802497</v>
      </c>
      <c r="ACV45" s="23"/>
      <c r="ACW45" s="23">
        <f t="shared" si="1461"/>
        <v>-9.3897052727152708E-2</v>
      </c>
      <c r="ACX45" s="23">
        <f t="shared" si="1462"/>
        <v>-0.1164932311173314</v>
      </c>
      <c r="ACY45" s="23">
        <f t="shared" si="1463"/>
        <v>-8.6425313772198364E-2</v>
      </c>
      <c r="ACZ45" s="23">
        <f t="shared" si="1464"/>
        <v>-0.10400330214099129</v>
      </c>
      <c r="ADA45" s="23"/>
      <c r="ADB45" s="23">
        <f t="shared" si="1465"/>
        <v>-4.8977822885085676E-2</v>
      </c>
      <c r="ADC45" s="23">
        <f t="shared" si="1466"/>
        <v>-5.9215844301393247E-2</v>
      </c>
      <c r="ADD45" s="23">
        <f t="shared" si="1467"/>
        <v>-3.9765862329331346E-2</v>
      </c>
      <c r="ADE45" s="23">
        <f t="shared" si="1468"/>
        <v>-4.4377483582079852E-2</v>
      </c>
      <c r="ADF45" s="23"/>
      <c r="ADG45" s="23">
        <f t="shared" si="1469"/>
        <v>-0.21278731553490912</v>
      </c>
      <c r="ADH45" s="23">
        <f t="shared" si="1470"/>
        <v>-0.26751500475854278</v>
      </c>
      <c r="ADI45" s="23">
        <f t="shared" si="1471"/>
        <v>-0.21136557518508403</v>
      </c>
      <c r="ADJ45" s="23">
        <f t="shared" si="1472"/>
        <v>-0.26693184018960558</v>
      </c>
      <c r="ADK45" s="23"/>
      <c r="ADL45" s="23">
        <f t="shared" si="1473"/>
        <v>-0.2049954477546353</v>
      </c>
      <c r="ADM45" s="23">
        <f t="shared" si="1474"/>
        <v>-0.25909748963639639</v>
      </c>
      <c r="ADN45" s="23">
        <f t="shared" si="1475"/>
        <v>-0.20411278093754842</v>
      </c>
      <c r="ADO45" s="23">
        <f t="shared" si="1476"/>
        <v>-0.2579036635693826</v>
      </c>
      <c r="ADP45" s="23"/>
      <c r="ADQ45" s="23">
        <f t="shared" si="1477"/>
        <v>-0.19767307462536129</v>
      </c>
      <c r="ADR45" s="23">
        <f t="shared" si="1478"/>
        <v>-0.25003217865914573</v>
      </c>
      <c r="ADS45" s="23">
        <f t="shared" si="1479"/>
        <v>-0.19557559900153615</v>
      </c>
      <c r="ADT45" s="23">
        <f t="shared" si="1480"/>
        <v>-0.24717366433281124</v>
      </c>
      <c r="ADU45" s="23"/>
      <c r="ADV45" s="23">
        <f t="shared" si="1481"/>
        <v>-0.1891061729470668</v>
      </c>
      <c r="ADW45" s="23">
        <f t="shared" si="1482"/>
        <v>-0.23928525085271599</v>
      </c>
      <c r="ADX45" s="23">
        <f t="shared" si="1483"/>
        <v>-0.18674452929254731</v>
      </c>
      <c r="ADY45" s="23">
        <f t="shared" si="1484"/>
        <v>-0.2370870512443391</v>
      </c>
      <c r="ADZ45" s="23"/>
      <c r="AEA45" s="23">
        <f t="shared" si="1485"/>
        <v>-0.18024213399653394</v>
      </c>
      <c r="AEB45" s="23">
        <f t="shared" si="1486"/>
        <v>-0.22815347303709158</v>
      </c>
      <c r="AEC45" s="23">
        <f t="shared" si="1487"/>
        <v>-0.17833725226030941</v>
      </c>
      <c r="AED45" s="23">
        <f t="shared" si="1488"/>
        <v>-0.22553426751912456</v>
      </c>
      <c r="AEE45" s="23"/>
      <c r="AEF45" s="23">
        <f t="shared" si="1489"/>
        <v>-0.17109773238493009</v>
      </c>
      <c r="AEG45" s="23">
        <f t="shared" si="1490"/>
        <v>-0.21755540135017518</v>
      </c>
      <c r="AEH45" s="23">
        <f t="shared" si="1491"/>
        <v>-0.16827400008759935</v>
      </c>
      <c r="AEI45" s="23">
        <f t="shared" si="1492"/>
        <v>-0.21363996621054657</v>
      </c>
      <c r="AEJ45" s="23"/>
      <c r="AEK45" s="23">
        <f t="shared" si="1493"/>
        <v>-0.16169186701835908</v>
      </c>
      <c r="AEL45" s="23">
        <f t="shared" si="1494"/>
        <v>-0.20563047629973039</v>
      </c>
      <c r="AEM45" s="23">
        <f t="shared" si="1495"/>
        <v>-0.15865199423420204</v>
      </c>
      <c r="AEN45" s="23">
        <f t="shared" si="1496"/>
        <v>-0.2014189456153683</v>
      </c>
      <c r="AEO45" s="23"/>
      <c r="AEP45" s="23">
        <f t="shared" si="1497"/>
        <v>-0.1520301788496479</v>
      </c>
      <c r="AEQ45" s="23">
        <f t="shared" si="1498"/>
        <v>-0.19262900876422398</v>
      </c>
      <c r="AER45" s="23">
        <f t="shared" si="1499"/>
        <v>-0.14878926678688587</v>
      </c>
      <c r="AES45" s="23">
        <f t="shared" si="1500"/>
        <v>-0.1881633114704169</v>
      </c>
      <c r="AET45" s="23"/>
      <c r="AEU45" s="23">
        <f t="shared" si="1501"/>
        <v>-0.14212444762997348</v>
      </c>
      <c r="AEV45" s="23">
        <f t="shared" si="1502"/>
        <v>-0.18012537604092194</v>
      </c>
      <c r="AEW45" s="23">
        <f t="shared" si="1503"/>
        <v>-0.13820779174424996</v>
      </c>
      <c r="AEX45" s="23">
        <f t="shared" si="1504"/>
        <v>-0.17538340140387251</v>
      </c>
      <c r="AEY45" s="23"/>
      <c r="AEZ45" s="23">
        <f t="shared" si="1505"/>
        <v>-0.12121451324468975</v>
      </c>
      <c r="AFA45" s="23">
        <f t="shared" si="1506"/>
        <v>-0.15363627792375886</v>
      </c>
      <c r="AFB45" s="23">
        <f t="shared" si="1507"/>
        <v>-0.11703723887601926</v>
      </c>
      <c r="AFC45" s="23">
        <f t="shared" si="1508"/>
        <v>-0.14840216403054918</v>
      </c>
      <c r="AFD45" s="23"/>
      <c r="AFE45" s="23">
        <f t="shared" si="1509"/>
        <v>-7.6338599629330151E-2</v>
      </c>
      <c r="AFF45" s="23">
        <f t="shared" si="1510"/>
        <v>-9.6899298202993187E-2</v>
      </c>
      <c r="AFG45" s="23">
        <f t="shared" si="1511"/>
        <v>-7.1052435822005794E-2</v>
      </c>
      <c r="AFH45" s="23">
        <f t="shared" si="1512"/>
        <v>-8.9558406490756012E-2</v>
      </c>
      <c r="AFI45" s="23"/>
      <c r="AFJ45" s="23">
        <f t="shared" si="1513"/>
        <v>-2.9581220990000302E-2</v>
      </c>
      <c r="AFK45" s="23">
        <f t="shared" si="1514"/>
        <v>-3.7028846899046813E-2</v>
      </c>
      <c r="AFL45" s="23">
        <f t="shared" si="1515"/>
        <v>-2.4376585739927112E-2</v>
      </c>
      <c r="AFM45" s="23">
        <f t="shared" si="1516"/>
        <v>-2.9794672123800384E-2</v>
      </c>
    </row>
    <row r="46" spans="1:845">
      <c r="A46" s="23" t="s">
        <v>143</v>
      </c>
      <c r="C46" s="23">
        <f t="shared" si="843"/>
        <v>-3.1191869430276877E-2</v>
      </c>
      <c r="D46" s="23">
        <f t="shared" si="844"/>
        <v>-1.3680261909238363E-2</v>
      </c>
      <c r="F46" s="23"/>
      <c r="G46" s="23">
        <f t="shared" si="845"/>
        <v>-3.1220322137048832E-2</v>
      </c>
      <c r="H46" s="23">
        <f t="shared" si="846"/>
        <v>-1.3548358667574039E-2</v>
      </c>
      <c r="I46" s="23">
        <f t="shared" si="847"/>
        <v>-1.9101557637071775E-2</v>
      </c>
      <c r="J46" s="23">
        <f t="shared" si="848"/>
        <v>-9.8805241360428522E-3</v>
      </c>
      <c r="K46" s="23"/>
      <c r="L46" s="23">
        <f t="shared" si="849"/>
        <v>-2.9452364236007677E-2</v>
      </c>
      <c r="M46" s="23">
        <f t="shared" si="850"/>
        <v>-1.1605296435193282E-2</v>
      </c>
      <c r="N46" s="23">
        <f t="shared" si="851"/>
        <v>-1.782539443664978E-2</v>
      </c>
      <c r="O46" s="23">
        <f t="shared" si="852"/>
        <v>-8.5565920083122346E-3</v>
      </c>
      <c r="P46" s="23"/>
      <c r="Q46" s="23">
        <f t="shared" si="853"/>
        <v>-2.7702483049702995E-2</v>
      </c>
      <c r="R46" s="23">
        <f t="shared" si="854"/>
        <v>-1.0120135100397262E-2</v>
      </c>
      <c r="S46" s="23">
        <f t="shared" si="855"/>
        <v>-1.6805484306531619E-2</v>
      </c>
      <c r="T46" s="23">
        <f t="shared" si="856"/>
        <v>-7.5422894297743834E-3</v>
      </c>
      <c r="U46" s="23"/>
      <c r="V46" s="23">
        <f t="shared" si="857"/>
        <v>-2.6165051648552807E-2</v>
      </c>
      <c r="W46" s="23">
        <f t="shared" si="858"/>
        <v>-9.0204069961118977E-3</v>
      </c>
      <c r="X46" s="23">
        <f t="shared" si="859"/>
        <v>-1.5780179619921023E-2</v>
      </c>
      <c r="Y46" s="23">
        <f t="shared" si="860"/>
        <v>-6.8394633182835615E-3</v>
      </c>
      <c r="Z46" s="23"/>
      <c r="AA46" s="23">
        <f t="shared" si="861"/>
        <v>-2.44420157075124E-2</v>
      </c>
      <c r="AB46" s="23">
        <f t="shared" si="862"/>
        <v>-7.718659206964254E-3</v>
      </c>
      <c r="AC46" s="23">
        <f t="shared" si="863"/>
        <v>-1.4760718349462524E-2</v>
      </c>
      <c r="AD46" s="23">
        <f t="shared" si="864"/>
        <v>-5.4226049697455809E-3</v>
      </c>
      <c r="AE46" s="23"/>
      <c r="AF46" s="23">
        <f t="shared" si="865"/>
        <v>-2.2887799412981993E-2</v>
      </c>
      <c r="AG46" s="23">
        <f t="shared" si="866"/>
        <v>-6.7540641635375149E-3</v>
      </c>
      <c r="AH46" s="23">
        <f t="shared" si="867"/>
        <v>-1.3739744840644379E-2</v>
      </c>
      <c r="AI46" s="23">
        <f t="shared" si="868"/>
        <v>-4.5937281121632544E-3</v>
      </c>
      <c r="AJ46" s="23"/>
      <c r="AK46" s="23">
        <f t="shared" si="869"/>
        <v>-2.1539922364174197E-2</v>
      </c>
      <c r="AL46" s="23">
        <f t="shared" si="870"/>
        <v>-6.1566492620510321E-3</v>
      </c>
      <c r="AM46" s="23">
        <f t="shared" si="871"/>
        <v>-1.274372065605252E-2</v>
      </c>
      <c r="AN46" s="23">
        <f t="shared" si="872"/>
        <v>-3.8168889831639505E-3</v>
      </c>
      <c r="AO46" s="23"/>
      <c r="AP46" s="23">
        <f t="shared" si="873"/>
        <v>-2.0551238023357697E-2</v>
      </c>
      <c r="AQ46" s="23">
        <f t="shared" si="874"/>
        <v>-6.1355256880322138E-3</v>
      </c>
      <c r="AR46" s="23">
        <f t="shared" si="875"/>
        <v>-1.1765728649005576E-2</v>
      </c>
      <c r="AS46" s="23">
        <f t="shared" si="876"/>
        <v>-3.2680204251329904E-3</v>
      </c>
      <c r="AT46" s="23"/>
      <c r="AU46" s="23">
        <f t="shared" si="877"/>
        <v>-1.9567047884052762E-2</v>
      </c>
      <c r="AV46" s="23">
        <f t="shared" si="878"/>
        <v>-5.8923972158604638E-3</v>
      </c>
      <c r="AW46" s="23">
        <f t="shared" si="879"/>
        <v>-1.0828620949778867E-2</v>
      </c>
      <c r="AX46" s="23">
        <f t="shared" si="880"/>
        <v>-2.5822131995346812E-3</v>
      </c>
      <c r="AY46" s="23"/>
      <c r="AZ46" s="23">
        <f t="shared" si="881"/>
        <v>-1.762246224779496E-2</v>
      </c>
      <c r="BA46" s="23">
        <f t="shared" si="882"/>
        <v>-5.8453441808197556E-3</v>
      </c>
      <c r="BB46" s="23">
        <f t="shared" si="883"/>
        <v>-8.9662477318714334E-3</v>
      </c>
      <c r="BC46" s="23">
        <f t="shared" si="884"/>
        <v>-2.3578871317599531E-3</v>
      </c>
      <c r="BD46" s="23"/>
      <c r="BE46" s="23">
        <f t="shared" si="885"/>
        <v>-1.3765194715237938E-2</v>
      </c>
      <c r="BF46" s="23">
        <f t="shared" si="886"/>
        <v>-5.7660973765828009E-3</v>
      </c>
      <c r="BG46" s="23">
        <f t="shared" si="887"/>
        <v>-5.1750298037500433E-3</v>
      </c>
      <c r="BH46" s="23">
        <f t="shared" si="888"/>
        <v>-2.299110580877639E-3</v>
      </c>
      <c r="BI46" s="23"/>
      <c r="BJ46" s="23">
        <f t="shared" si="889"/>
        <v>-9.9312647549948535E-3</v>
      </c>
      <c r="BK46" s="23">
        <f t="shared" si="890"/>
        <v>-5.6966833823191365E-3</v>
      </c>
      <c r="BL46" s="23">
        <f t="shared" si="891"/>
        <v>-1.3912322747734632E-3</v>
      </c>
      <c r="BM46" s="23">
        <f t="shared" si="892"/>
        <v>-2.238851026707052E-3</v>
      </c>
      <c r="BN46" s="23"/>
      <c r="BO46" s="23">
        <f t="shared" si="893"/>
        <v>-2.3333934342181416E-2</v>
      </c>
      <c r="BP46" s="23">
        <f t="shared" si="894"/>
        <v>-8.3365108203902784E-3</v>
      </c>
      <c r="BQ46" s="23">
        <f t="shared" si="895"/>
        <v>-1.4668903094461732E-2</v>
      </c>
      <c r="BR46" s="23">
        <f t="shared" si="896"/>
        <v>-7.0088514974182663E-3</v>
      </c>
      <c r="BS46" s="23"/>
      <c r="BT46" s="23">
        <f t="shared" si="897"/>
        <v>-2.1997767209908699E-2</v>
      </c>
      <c r="BU46" s="23">
        <f t="shared" si="898"/>
        <v>-7.3623833408644201E-3</v>
      </c>
      <c r="BV46" s="23">
        <f t="shared" si="899"/>
        <v>-1.3928993365422884E-2</v>
      </c>
      <c r="BW46" s="23">
        <f t="shared" si="900"/>
        <v>-6.1691847628040962E-3</v>
      </c>
      <c r="BX46" s="23"/>
      <c r="BY46" s="23">
        <f t="shared" si="901"/>
        <v>-2.0825343011493292E-2</v>
      </c>
      <c r="BZ46" s="23">
        <f t="shared" si="902"/>
        <v>-6.4306184653277875E-3</v>
      </c>
      <c r="CA46" s="23">
        <f t="shared" si="903"/>
        <v>-1.3133170194223014E-2</v>
      </c>
      <c r="CB46" s="23">
        <f t="shared" si="904"/>
        <v>-5.3500257219454206E-3</v>
      </c>
      <c r="CC46" s="23"/>
      <c r="CD46" s="23">
        <f t="shared" si="905"/>
        <v>-1.9618480100058892E-2</v>
      </c>
      <c r="CE46" s="23">
        <f t="shared" si="906"/>
        <v>-6.4807751244835357E-3</v>
      </c>
      <c r="CF46" s="23">
        <f t="shared" si="907"/>
        <v>-1.2363447672799916E-2</v>
      </c>
      <c r="CG46" s="23">
        <f t="shared" si="908"/>
        <v>-4.5826782312012194E-3</v>
      </c>
      <c r="CH46" s="23"/>
      <c r="CI46" s="23">
        <f t="shared" si="909"/>
        <v>-1.8415889379309096E-2</v>
      </c>
      <c r="CJ46" s="23">
        <f t="shared" si="910"/>
        <v>-4.684010899016061E-3</v>
      </c>
      <c r="CK46" s="23">
        <f t="shared" si="911"/>
        <v>-1.1672844935777367E-2</v>
      </c>
      <c r="CL46" s="23">
        <f t="shared" si="912"/>
        <v>-3.804872822286076E-3</v>
      </c>
      <c r="CM46" s="23"/>
      <c r="CN46" s="23">
        <f t="shared" si="913"/>
        <v>-1.7212688959837488E-2</v>
      </c>
      <c r="CO46" s="23">
        <f t="shared" si="914"/>
        <v>-3.8850657542869454E-3</v>
      </c>
      <c r="CP46" s="23">
        <f t="shared" si="915"/>
        <v>-1.0843986998654714E-2</v>
      </c>
      <c r="CQ46" s="23">
        <f t="shared" si="916"/>
        <v>-3.0858286440570413E-3</v>
      </c>
      <c r="CR46" s="23"/>
      <c r="CS46" s="23">
        <f t="shared" si="917"/>
        <v>-1.6119803779944607E-2</v>
      </c>
      <c r="CT46" s="23">
        <f t="shared" si="918"/>
        <v>-3.1202249269278223E-3</v>
      </c>
      <c r="CU46" s="23">
        <f t="shared" si="919"/>
        <v>-9.9842150594336172E-3</v>
      </c>
      <c r="CV46" s="23">
        <f t="shared" si="920"/>
        <v>-2.5647300049822866E-3</v>
      </c>
      <c r="CW46" s="23"/>
      <c r="CX46" s="23">
        <f t="shared" si="921"/>
        <v>-1.4826584317261396E-2</v>
      </c>
      <c r="CY46" s="23">
        <f t="shared" si="922"/>
        <v>-2.2234199348060333E-3</v>
      </c>
      <c r="CZ46" s="23">
        <f t="shared" si="923"/>
        <v>-9.1505956133017454E-3</v>
      </c>
      <c r="DA46" s="23">
        <f t="shared" si="924"/>
        <v>-1.878827170282107E-3</v>
      </c>
      <c r="DB46" s="23"/>
      <c r="DC46" s="23">
        <f t="shared" si="925"/>
        <v>-1.374359172430238E-2</v>
      </c>
      <c r="DD46" s="23">
        <f t="shared" si="926"/>
        <v>-1.9736641638683581E-3</v>
      </c>
      <c r="DE46" s="23">
        <f t="shared" si="927"/>
        <v>-8.4702156061187833E-3</v>
      </c>
      <c r="DF46" s="23">
        <f t="shared" si="928"/>
        <v>-1.4838555205392294E-3</v>
      </c>
      <c r="DG46" s="23"/>
      <c r="DH46" s="23">
        <f t="shared" si="929"/>
        <v>-1.1319866937200511E-2</v>
      </c>
      <c r="DI46" s="23">
        <f t="shared" si="930"/>
        <v>-1.1462145898245121E-3</v>
      </c>
      <c r="DJ46" s="23">
        <f t="shared" si="931"/>
        <v>-6.7987861736372203E-3</v>
      </c>
      <c r="DK46" s="23">
        <f t="shared" si="932"/>
        <v>-6.0360173505113752E-4</v>
      </c>
      <c r="DL46" s="23"/>
      <c r="DM46" s="23">
        <f t="shared" si="933"/>
        <v>-7.4899679125586286E-3</v>
      </c>
      <c r="DN46" s="23">
        <f t="shared" si="934"/>
        <v>-1.1007582401348257E-3</v>
      </c>
      <c r="DO46" s="23">
        <f t="shared" si="935"/>
        <v>-3.1909900155221316E-3</v>
      </c>
      <c r="DP46" s="23">
        <f t="shared" si="936"/>
        <v>-8.5787127086482719E-5</v>
      </c>
      <c r="DQ46" s="23"/>
      <c r="DR46" s="23">
        <f t="shared" si="937"/>
        <v>-3.6342852230806162E-3</v>
      </c>
      <c r="DS46" s="23">
        <f t="shared" si="938"/>
        <v>-8.6294292470334103E-4</v>
      </c>
      <c r="DT46" s="23">
        <f t="shared" si="939"/>
        <v>5.4594216245356796E-4</v>
      </c>
      <c r="DU46" s="23">
        <f t="shared" si="940"/>
        <v>-8.1739753465426089E-5</v>
      </c>
      <c r="DV46" s="23"/>
      <c r="DW46" s="23">
        <f t="shared" si="941"/>
        <v>-3.1349265097792248E-2</v>
      </c>
      <c r="DX46" s="23">
        <f t="shared" si="942"/>
        <v>-1.3130062214453517E-2</v>
      </c>
      <c r="DY46" s="23">
        <f t="shared" si="943"/>
        <v>-2.2367880301234641E-2</v>
      </c>
      <c r="DZ46" s="23">
        <f t="shared" si="944"/>
        <v>-9.3540730789323789E-3</v>
      </c>
      <c r="EA46" s="23"/>
      <c r="EB46" s="23">
        <f t="shared" si="945"/>
        <v>-2.9359330701109434E-2</v>
      </c>
      <c r="EC46" s="23">
        <f t="shared" si="946"/>
        <v>-1.1641009254236627E-2</v>
      </c>
      <c r="ED46" s="23">
        <f t="shared" si="947"/>
        <v>-2.0595575651779687E-2</v>
      </c>
      <c r="EE46" s="23">
        <f t="shared" si="948"/>
        <v>-8.06489834420894E-3</v>
      </c>
      <c r="EF46" s="23"/>
      <c r="EG46" s="23">
        <f t="shared" si="949"/>
        <v>-2.7606238296322694E-2</v>
      </c>
      <c r="EH46" s="23">
        <f t="shared" si="950"/>
        <v>-9.891622652506123E-3</v>
      </c>
      <c r="EI46" s="23">
        <f t="shared" si="951"/>
        <v>-1.9038355481788886E-2</v>
      </c>
      <c r="EJ46" s="23">
        <f t="shared" si="952"/>
        <v>-7.0088806559472413E-3</v>
      </c>
      <c r="EK46" s="23"/>
      <c r="EL46" s="23">
        <f t="shared" si="953"/>
        <v>-2.6155015895973577E-2</v>
      </c>
      <c r="EM46" s="23">
        <f t="shared" si="954"/>
        <v>-8.9797582875580963E-3</v>
      </c>
      <c r="EN46" s="23">
        <f t="shared" si="955"/>
        <v>-1.7423538623698599E-2</v>
      </c>
      <c r="EO46" s="23">
        <f t="shared" si="956"/>
        <v>-6.0333083543408113E-3</v>
      </c>
      <c r="EP46" s="23"/>
      <c r="EQ46" s="23">
        <f t="shared" si="957"/>
        <v>-2.4537248076029496E-2</v>
      </c>
      <c r="ER46" s="23">
        <f t="shared" si="958"/>
        <v>-7.8016644731401909E-3</v>
      </c>
      <c r="ES46" s="23">
        <f t="shared" si="959"/>
        <v>-1.5981816221367049E-2</v>
      </c>
      <c r="ET46" s="23">
        <f t="shared" si="960"/>
        <v>-5.2425810979369351E-3</v>
      </c>
      <c r="EU46" s="23"/>
      <c r="EV46" s="23">
        <f t="shared" si="961"/>
        <v>-2.3127652129391049E-2</v>
      </c>
      <c r="EW46" s="23">
        <f t="shared" si="962"/>
        <v>-6.7275330841499196E-3</v>
      </c>
      <c r="EX46" s="23">
        <f t="shared" si="963"/>
        <v>-1.4574247624471699E-2</v>
      </c>
      <c r="EY46" s="23">
        <f t="shared" si="964"/>
        <v>-4.5048130248748312E-3</v>
      </c>
      <c r="EZ46" s="23"/>
      <c r="FA46" s="23">
        <f t="shared" si="965"/>
        <v>-2.1535315578508407E-2</v>
      </c>
      <c r="FB46" s="23">
        <f t="shared" si="966"/>
        <v>-5.906332872147149E-3</v>
      </c>
      <c r="FC46" s="23">
        <f t="shared" si="967"/>
        <v>-1.3213289470962243E-2</v>
      </c>
      <c r="FD46" s="23">
        <f t="shared" si="968"/>
        <v>-3.6244301512794071E-3</v>
      </c>
      <c r="FE46" s="23"/>
      <c r="FF46" s="23">
        <f t="shared" si="969"/>
        <v>-2.0242838044450342E-2</v>
      </c>
      <c r="FG46" s="23">
        <f t="shared" si="970"/>
        <v>-5.2259455862300576E-3</v>
      </c>
      <c r="FH46" s="23">
        <f t="shared" si="971"/>
        <v>-1.1859566147765321E-2</v>
      </c>
      <c r="FI46" s="23">
        <f t="shared" si="972"/>
        <v>-3.22397718777271E-3</v>
      </c>
      <c r="FJ46" s="23"/>
      <c r="FK46" s="23">
        <f t="shared" si="973"/>
        <v>-1.8925272657658566E-2</v>
      </c>
      <c r="FL46" s="23">
        <f t="shared" si="974"/>
        <v>-4.5618607169110184E-3</v>
      </c>
      <c r="FM46" s="23">
        <f t="shared" si="975"/>
        <v>-1.054137740336189E-2</v>
      </c>
      <c r="FN46" s="23">
        <f t="shared" si="976"/>
        <v>-2.6600633598076705E-3</v>
      </c>
      <c r="FO46" s="23"/>
      <c r="FP46" s="23">
        <f t="shared" si="977"/>
        <v>-1.6511196451773631E-2</v>
      </c>
      <c r="FQ46" s="23">
        <f t="shared" si="978"/>
        <v>-3.3866792035030934E-3</v>
      </c>
      <c r="FR46" s="23">
        <f t="shared" si="979"/>
        <v>-8.0718386484966344E-3</v>
      </c>
      <c r="FS46" s="23">
        <f t="shared" si="980"/>
        <v>-1.8230299127858522E-3</v>
      </c>
      <c r="FT46" s="23"/>
      <c r="FU46" s="23">
        <f t="shared" si="981"/>
        <v>-1.1881556813013202E-2</v>
      </c>
      <c r="FV46" s="23">
        <f t="shared" si="982"/>
        <v>-1.9397777634616964E-3</v>
      </c>
      <c r="FW46" s="23">
        <f t="shared" si="983"/>
        <v>-3.5186072175105165E-3</v>
      </c>
      <c r="FX46" s="23">
        <f t="shared" si="984"/>
        <v>-7.0147020615606373E-4</v>
      </c>
      <c r="FY46" s="23"/>
      <c r="FZ46" s="23">
        <f t="shared" si="985"/>
        <v>-7.5353358971242661E-3</v>
      </c>
      <c r="GA46" s="23">
        <f t="shared" si="986"/>
        <v>-9.2372181857593323E-4</v>
      </c>
      <c r="GB46" s="23">
        <f t="shared" si="987"/>
        <v>4.0240536120078542E-4</v>
      </c>
      <c r="GC46" s="23">
        <f t="shared" si="988"/>
        <v>-4.6473507615008973E-4</v>
      </c>
      <c r="GD46" s="23"/>
      <c r="GE46" s="23">
        <f t="shared" si="989"/>
        <v>-2.4636492761579285E-2</v>
      </c>
      <c r="GF46" s="23">
        <f t="shared" si="990"/>
        <v>-7.8170144677677331E-3</v>
      </c>
      <c r="GG46" s="23">
        <f t="shared" si="991"/>
        <v>-2.0333989197641161E-2</v>
      </c>
      <c r="GH46" s="23">
        <f t="shared" si="992"/>
        <v>-6.4015004739977161E-3</v>
      </c>
      <c r="GI46" s="23"/>
      <c r="GJ46" s="23">
        <f t="shared" si="993"/>
        <v>-2.298608990294514E-2</v>
      </c>
      <c r="GK46" s="23">
        <f t="shared" si="994"/>
        <v>-6.6101219555161524E-3</v>
      </c>
      <c r="GL46" s="23">
        <f t="shared" si="995"/>
        <v>-1.8857986979981887E-2</v>
      </c>
      <c r="GM46" s="23">
        <f t="shared" si="996"/>
        <v>-5.5281311080736511E-3</v>
      </c>
      <c r="GN46" s="23"/>
      <c r="GO46" s="23">
        <f t="shared" si="997"/>
        <v>-2.154231055517818E-2</v>
      </c>
      <c r="GP46" s="23">
        <f t="shared" si="998"/>
        <v>-5.7453891098208833E-3</v>
      </c>
      <c r="GQ46" s="23">
        <f t="shared" si="999"/>
        <v>-1.7266136247742203E-2</v>
      </c>
      <c r="GR46" s="23">
        <f t="shared" si="1000"/>
        <v>-4.4949280920167384E-3</v>
      </c>
      <c r="GS46" s="23"/>
      <c r="GT46" s="23">
        <f t="shared" si="1001"/>
        <v>-2.0143401163462516E-2</v>
      </c>
      <c r="GU46" s="23">
        <f t="shared" si="1002"/>
        <v>-4.9500861620285367E-3</v>
      </c>
      <c r="GV46" s="23">
        <f t="shared" si="1003"/>
        <v>-1.5864782732619855E-2</v>
      </c>
      <c r="GW46" s="23">
        <f t="shared" si="1004"/>
        <v>-3.7563511774205546E-3</v>
      </c>
      <c r="GX46" s="23"/>
      <c r="GY46" s="23">
        <f t="shared" si="1005"/>
        <v>-1.8769072180764249E-2</v>
      </c>
      <c r="GZ46" s="23">
        <f t="shared" si="1006"/>
        <v>-3.9960569827171208E-3</v>
      </c>
      <c r="HA46" s="23">
        <f t="shared" si="1007"/>
        <v>-1.4504850196108761E-2</v>
      </c>
      <c r="HB46" s="23">
        <f t="shared" si="1008"/>
        <v>-3.0887864446596282E-3</v>
      </c>
      <c r="HC46" s="23"/>
      <c r="HD46" s="23">
        <f t="shared" si="1009"/>
        <v>-1.7428802403940447E-2</v>
      </c>
      <c r="HE46" s="23">
        <f t="shared" si="1010"/>
        <v>-3.327643654154533E-3</v>
      </c>
      <c r="HF46" s="23">
        <f t="shared" si="1011"/>
        <v>-1.3302123068030818E-2</v>
      </c>
      <c r="HG46" s="23">
        <f t="shared" si="1012"/>
        <v>-2.4777848462812632E-3</v>
      </c>
      <c r="HH46" s="23"/>
      <c r="HI46" s="23">
        <f t="shared" si="1013"/>
        <v>-1.6115396144677132E-2</v>
      </c>
      <c r="HJ46" s="23">
        <f t="shared" si="1014"/>
        <v>-2.7173815942509606E-3</v>
      </c>
      <c r="HK46" s="23">
        <f t="shared" si="1015"/>
        <v>-1.1997388385989132E-2</v>
      </c>
      <c r="HL46" s="23">
        <f t="shared" si="1016"/>
        <v>-1.9219451071396073E-3</v>
      </c>
      <c r="HM46" s="23"/>
      <c r="HN46" s="23">
        <f t="shared" si="1017"/>
        <v>-1.4836330736525969E-2</v>
      </c>
      <c r="HO46" s="23">
        <f t="shared" si="1018"/>
        <v>-2.3252694353149265E-3</v>
      </c>
      <c r="HP46" s="23">
        <f t="shared" si="1019"/>
        <v>-1.0719901532631507E-2</v>
      </c>
      <c r="HQ46" s="23">
        <f t="shared" si="1020"/>
        <v>-1.5707381171629884E-3</v>
      </c>
      <c r="HR46" s="23"/>
      <c r="HS46" s="23">
        <f t="shared" si="1021"/>
        <v>-1.3686447245617336E-2</v>
      </c>
      <c r="HT46" s="23">
        <f t="shared" si="1022"/>
        <v>-1.8100650065147055E-3</v>
      </c>
      <c r="HU46" s="23">
        <f t="shared" si="1023"/>
        <v>-9.5729479570199182E-3</v>
      </c>
      <c r="HV46" s="23">
        <f t="shared" si="1024"/>
        <v>-1.1096239641698051E-3</v>
      </c>
      <c r="HW46" s="23"/>
      <c r="HX46" s="23">
        <f t="shared" si="1025"/>
        <v>-1.1356669234396851E-2</v>
      </c>
      <c r="HY46" s="23">
        <f t="shared" si="1026"/>
        <v>-1.0591787169138374E-3</v>
      </c>
      <c r="HZ46" s="23">
        <f t="shared" si="1027"/>
        <v>-7.2116559888498483E-3</v>
      </c>
      <c r="IA46" s="23">
        <f t="shared" si="1028"/>
        <v>-4.5624150350509246E-4</v>
      </c>
      <c r="IB46" s="23"/>
      <c r="IC46" s="23">
        <f t="shared" si="1029"/>
        <v>-7.0521298580167122E-3</v>
      </c>
      <c r="ID46" s="23">
        <f t="shared" si="1030"/>
        <v>-2.5114321632635007E-4</v>
      </c>
      <c r="IE46" s="23">
        <f t="shared" si="1031"/>
        <v>-3.190952522436044E-3</v>
      </c>
      <c r="IF46" s="23">
        <f t="shared" si="1032"/>
        <v>-8.5767289577175424E-5</v>
      </c>
      <c r="IG46" s="23"/>
      <c r="IH46" s="23">
        <f t="shared" si="1033"/>
        <v>-3.2635536302079386E-3</v>
      </c>
      <c r="II46" s="23">
        <f t="shared" si="1034"/>
        <v>-1.5699051024483312E-4</v>
      </c>
      <c r="IJ46" s="23">
        <f t="shared" si="1035"/>
        <v>6.0962831657369106E-4</v>
      </c>
      <c r="IK46" s="23">
        <f t="shared" si="1036"/>
        <v>-6.6513650479038829E-5</v>
      </c>
      <c r="IL46" s="23"/>
      <c r="IM46" s="23">
        <f t="shared" si="1037"/>
        <v>-2.9209237607949155E-2</v>
      </c>
      <c r="IN46" s="23">
        <f t="shared" si="1038"/>
        <v>-1.2689321770705194E-2</v>
      </c>
      <c r="IO46" s="23">
        <f t="shared" si="1039"/>
        <v>-1.8395546071669579E-2</v>
      </c>
      <c r="IP46" s="23">
        <f t="shared" si="1040"/>
        <v>-9.3927607032143999E-3</v>
      </c>
      <c r="IQ46" s="23"/>
      <c r="IR46" s="23">
        <f t="shared" si="1041"/>
        <v>-2.7517462285990328E-2</v>
      </c>
      <c r="IS46" s="23">
        <f t="shared" si="1042"/>
        <v>-1.1218821817308891E-2</v>
      </c>
      <c r="IT46" s="23">
        <f t="shared" si="1043"/>
        <v>-1.7103615675659503E-2</v>
      </c>
      <c r="IU46" s="23">
        <f t="shared" si="1044"/>
        <v>-8.1194925113176695E-3</v>
      </c>
      <c r="IV46" s="23"/>
      <c r="IW46" s="23">
        <f t="shared" si="1045"/>
        <v>-2.5585925740210257E-2</v>
      </c>
      <c r="IX46" s="23">
        <f t="shared" si="1046"/>
        <v>-9.9024526977436519E-3</v>
      </c>
      <c r="IY46" s="23">
        <f t="shared" si="1047"/>
        <v>-1.5830251649182704E-2</v>
      </c>
      <c r="IZ46" s="23">
        <f t="shared" si="1048"/>
        <v>-7.1220856730605771E-3</v>
      </c>
      <c r="JA46" s="23"/>
      <c r="JB46" s="23">
        <f t="shared" si="1049"/>
        <v>-2.4346662444137423E-2</v>
      </c>
      <c r="JC46" s="23">
        <f t="shared" si="1050"/>
        <v>-8.5112930729485826E-3</v>
      </c>
      <c r="JD46" s="23">
        <f t="shared" si="1051"/>
        <v>-1.4982815713137062E-2</v>
      </c>
      <c r="JE46" s="23">
        <f t="shared" si="1052"/>
        <v>-6.0189310346041797E-3</v>
      </c>
      <c r="JF46" s="23"/>
      <c r="JG46" s="23">
        <f t="shared" si="1053"/>
        <v>-2.3425327813108843E-2</v>
      </c>
      <c r="JH46" s="23">
        <f t="shared" si="1054"/>
        <v>-8.1202972028825929E-3</v>
      </c>
      <c r="JI46" s="23">
        <f t="shared" si="1055"/>
        <v>-1.3947946935693506E-2</v>
      </c>
      <c r="JJ46" s="23">
        <f t="shared" si="1056"/>
        <v>-5.1049477631712279E-3</v>
      </c>
      <c r="JK46" s="23"/>
      <c r="JL46" s="23">
        <f t="shared" si="1057"/>
        <v>-2.2293304495897368E-2</v>
      </c>
      <c r="JM46" s="23">
        <f t="shared" si="1058"/>
        <v>-8.6799676099031525E-3</v>
      </c>
      <c r="JN46" s="23">
        <f t="shared" si="1059"/>
        <v>-1.2950555902823466E-2</v>
      </c>
      <c r="JO46" s="23">
        <f t="shared" si="1060"/>
        <v>-4.5082986136318649E-3</v>
      </c>
      <c r="JP46" s="23"/>
      <c r="JQ46" s="23">
        <f t="shared" si="1061"/>
        <v>-2.1263228154859662E-2</v>
      </c>
      <c r="JR46" s="23">
        <f t="shared" si="1062"/>
        <v>-7.8400591511940364E-3</v>
      </c>
      <c r="JS46" s="23">
        <f t="shared" si="1063"/>
        <v>-1.1963877393071858E-2</v>
      </c>
      <c r="JT46" s="23">
        <f t="shared" si="1064"/>
        <v>-3.8792952922035535E-3</v>
      </c>
      <c r="JU46" s="23"/>
      <c r="JV46" s="23">
        <f t="shared" si="1065"/>
        <v>-2.0407575584378002E-2</v>
      </c>
      <c r="JW46" s="23">
        <f t="shared" si="1066"/>
        <v>-7.5446102695994966E-3</v>
      </c>
      <c r="JX46" s="23">
        <f t="shared" si="1067"/>
        <v>-1.0960321980798377E-2</v>
      </c>
      <c r="JY46" s="23">
        <f t="shared" si="1068"/>
        <v>-3.6429077939290995E-3</v>
      </c>
      <c r="JZ46" s="23"/>
      <c r="KA46" s="23">
        <f t="shared" si="1069"/>
        <v>-1.9396278807112945E-2</v>
      </c>
      <c r="KB46" s="23">
        <f t="shared" si="1070"/>
        <v>-7.2443799605537897E-3</v>
      </c>
      <c r="KC46" s="23">
        <f t="shared" si="1071"/>
        <v>-9.9548629598346476E-3</v>
      </c>
      <c r="KD46" s="23">
        <f t="shared" si="1072"/>
        <v>-3.4268287525290905E-3</v>
      </c>
      <c r="KE46" s="23"/>
      <c r="KF46" s="23">
        <f t="shared" si="1073"/>
        <v>-1.7387896299856868E-2</v>
      </c>
      <c r="KG46" s="23">
        <f t="shared" si="1074"/>
        <v>-6.6655631590172675E-3</v>
      </c>
      <c r="KH46" s="23">
        <f t="shared" si="1075"/>
        <v>-8.1209448815187414E-3</v>
      </c>
      <c r="KI46" s="23">
        <f t="shared" si="1076"/>
        <v>-3.1755234939297361E-3</v>
      </c>
      <c r="KJ46" s="23"/>
      <c r="KK46" s="23">
        <f t="shared" si="1077"/>
        <v>-1.3730942883747762E-2</v>
      </c>
      <c r="KL46" s="23">
        <f t="shared" si="1078"/>
        <v>-6.0107745583470405E-3</v>
      </c>
      <c r="KM46" s="23">
        <f t="shared" si="1079"/>
        <v>-4.4722955087729424E-3</v>
      </c>
      <c r="KN46" s="23">
        <f t="shared" si="1080"/>
        <v>-2.7053049318350982E-3</v>
      </c>
      <c r="KO46" s="23"/>
      <c r="KP46" s="23">
        <f t="shared" si="1081"/>
        <v>-9.9585652859667233E-3</v>
      </c>
      <c r="KQ46" s="23">
        <f t="shared" si="1082"/>
        <v>-5.1904330912798989E-3</v>
      </c>
      <c r="KR46" s="23">
        <f t="shared" si="1083"/>
        <v>-8.445917250669711E-4</v>
      </c>
      <c r="KS46" s="23">
        <f t="shared" si="1084"/>
        <v>-2.2495384472467146E-3</v>
      </c>
      <c r="KT46" s="23"/>
      <c r="KU46" s="23">
        <f t="shared" si="1085"/>
        <v>-2.1990197208034499E-2</v>
      </c>
      <c r="KV46" s="23">
        <f t="shared" si="1086"/>
        <v>-7.8702272520985665E-3</v>
      </c>
      <c r="KW46" s="23">
        <f t="shared" si="1087"/>
        <v>-1.4874276619310347E-2</v>
      </c>
      <c r="KX46" s="23">
        <f t="shared" si="1088"/>
        <v>-6.7326566636589716E-3</v>
      </c>
      <c r="KY46" s="23"/>
      <c r="KZ46" s="23">
        <f t="shared" si="1089"/>
        <v>-2.0635495314377562E-2</v>
      </c>
      <c r="LA46" s="23">
        <f t="shared" si="1090"/>
        <v>-6.9271113148588314E-3</v>
      </c>
      <c r="LB46" s="23">
        <f t="shared" si="1091"/>
        <v>-1.3840214095222493E-2</v>
      </c>
      <c r="LC46" s="23">
        <f t="shared" si="1092"/>
        <v>-5.8635965043238323E-3</v>
      </c>
      <c r="LD46" s="23"/>
      <c r="LE46" s="23">
        <f t="shared" si="1093"/>
        <v>-1.943622030950818E-2</v>
      </c>
      <c r="LF46" s="23">
        <f t="shared" si="1094"/>
        <v>-6.0224820223159573E-3</v>
      </c>
      <c r="LG46" s="23">
        <f t="shared" si="1095"/>
        <v>-1.2964756098714728E-2</v>
      </c>
      <c r="LH46" s="23">
        <f t="shared" si="1096"/>
        <v>-5.0307499968918045E-3</v>
      </c>
      <c r="LI46" s="23"/>
      <c r="LJ46" s="23">
        <f t="shared" si="1097"/>
        <v>-1.8237992819637359E-2</v>
      </c>
      <c r="LK46" s="23">
        <f t="shared" si="1098"/>
        <v>-5.1777580032368476E-3</v>
      </c>
      <c r="LL46" s="23">
        <f t="shared" si="1099"/>
        <v>-1.2067246253206345E-2</v>
      </c>
      <c r="LM46" s="23">
        <f t="shared" si="1100"/>
        <v>-4.2467245011676789E-3</v>
      </c>
      <c r="LN46" s="23"/>
      <c r="LO46" s="23">
        <f t="shared" si="1101"/>
        <v>-1.7036876300591339E-2</v>
      </c>
      <c r="LP46" s="23">
        <f t="shared" si="1102"/>
        <v>-4.3729001791374409E-3</v>
      </c>
      <c r="LQ46" s="23">
        <f t="shared" si="1103"/>
        <v>-1.1297978438429683E-2</v>
      </c>
      <c r="LR46" s="23">
        <f t="shared" si="1104"/>
        <v>-3.509080226736635E-3</v>
      </c>
      <c r="LS46" s="23"/>
      <c r="LT46" s="23">
        <f t="shared" si="1105"/>
        <v>-1.5847261334505931E-2</v>
      </c>
      <c r="LU46" s="23">
        <f t="shared" si="1106"/>
        <v>-3.6290626284153655E-3</v>
      </c>
      <c r="LV46" s="23">
        <f t="shared" si="1107"/>
        <v>-1.0391640549685601E-2</v>
      </c>
      <c r="LW46" s="23">
        <f t="shared" si="1108"/>
        <v>-2.8195317092666373E-3</v>
      </c>
      <c r="LX46" s="23"/>
      <c r="LY46" s="23">
        <f t="shared" si="1109"/>
        <v>-1.476111322593265E-2</v>
      </c>
      <c r="LZ46" s="23">
        <f t="shared" si="1110"/>
        <v>-2.9362720775178712E-3</v>
      </c>
      <c r="MA46" s="23">
        <f t="shared" si="1111"/>
        <v>-9.4713600741398243E-3</v>
      </c>
      <c r="MB46" s="23">
        <f t="shared" si="1112"/>
        <v>-2.329462724287783E-3</v>
      </c>
      <c r="MC46" s="23"/>
      <c r="MD46" s="23">
        <f t="shared" si="1113"/>
        <v>-1.35460454204637E-2</v>
      </c>
      <c r="ME46" s="23">
        <f t="shared" si="1114"/>
        <v>-2.2999245213571025E-3</v>
      </c>
      <c r="MF46" s="23">
        <f t="shared" si="1115"/>
        <v>-8.6613767433016148E-3</v>
      </c>
      <c r="MG46" s="23">
        <f t="shared" si="1116"/>
        <v>-1.7380087908832255E-3</v>
      </c>
      <c r="MH46" s="23"/>
      <c r="MI46" s="23">
        <f t="shared" si="1117"/>
        <v>-1.2575019558521E-2</v>
      </c>
      <c r="MJ46" s="23">
        <f t="shared" si="1118"/>
        <v>-2.0723693620060203E-3</v>
      </c>
      <c r="MK46" s="23">
        <f t="shared" si="1119"/>
        <v>-7.8483582665756536E-3</v>
      </c>
      <c r="ML46" s="23">
        <f t="shared" si="1120"/>
        <v>-1.3331427803934856E-3</v>
      </c>
      <c r="MM46" s="23"/>
      <c r="MN46" s="23">
        <f t="shared" si="1121"/>
        <v>-1.077954169314131E-2</v>
      </c>
      <c r="MO46" s="23">
        <f t="shared" si="1122"/>
        <v>-1.8405877271758155E-3</v>
      </c>
      <c r="MP46" s="23">
        <f t="shared" si="1123"/>
        <v>-6.1086710713417671E-3</v>
      </c>
      <c r="MQ46" s="23">
        <f t="shared" si="1124"/>
        <v>-8.134449439837992E-4</v>
      </c>
      <c r="MR46" s="23"/>
      <c r="MS46" s="23">
        <f t="shared" si="1125"/>
        <v>-7.221144567119568E-3</v>
      </c>
      <c r="MT46" s="23">
        <f t="shared" si="1126"/>
        <v>-1.4130344004650102E-3</v>
      </c>
      <c r="MU46" s="23">
        <f t="shared" si="1127"/>
        <v>-2.5443386650606387E-3</v>
      </c>
      <c r="MV46" s="23">
        <f t="shared" si="1128"/>
        <v>-4.7780800676196298E-4</v>
      </c>
      <c r="MW46" s="23"/>
      <c r="MX46" s="23">
        <f t="shared" si="1129"/>
        <v>-3.684745931876056E-3</v>
      </c>
      <c r="MY46" s="23">
        <f t="shared" si="1130"/>
        <v>-1.0278027935585125E-3</v>
      </c>
      <c r="MZ46" s="23">
        <f t="shared" si="1131"/>
        <v>9.9993545340730885E-4</v>
      </c>
      <c r="NA46" s="23">
        <f t="shared" si="1132"/>
        <v>-1.7010868081522291E-4</v>
      </c>
      <c r="NB46" s="23"/>
      <c r="NC46" s="23">
        <f t="shared" si="1133"/>
        <v>-2.7628266563485396E-2</v>
      </c>
      <c r="ND46" s="23">
        <f t="shared" si="1134"/>
        <v>-6.2492258482801551E-3</v>
      </c>
      <c r="NE46" s="23">
        <f t="shared" si="1135"/>
        <v>-1.727465210069443E-2</v>
      </c>
      <c r="NF46" s="23">
        <f t="shared" si="1136"/>
        <v>-5.0582567850951379E-3</v>
      </c>
      <c r="NG46" s="23"/>
      <c r="NH46" s="23">
        <f t="shared" si="1137"/>
        <v>-2.6237325935867785E-2</v>
      </c>
      <c r="NI46" s="23">
        <f t="shared" si="1138"/>
        <v>-5.525385296961248E-3</v>
      </c>
      <c r="NJ46" s="23">
        <f t="shared" si="1139"/>
        <v>-1.6450805528917152E-2</v>
      </c>
      <c r="NK46" s="23">
        <f t="shared" si="1140"/>
        <v>-4.2864032161597865E-3</v>
      </c>
      <c r="NL46" s="23"/>
      <c r="NM46" s="23">
        <f t="shared" si="1141"/>
        <v>-2.4971420338657738E-2</v>
      </c>
      <c r="NN46" s="23">
        <f t="shared" si="1142"/>
        <v>-5.0054058401386914E-3</v>
      </c>
      <c r="NO46" s="23">
        <f t="shared" si="1143"/>
        <v>-1.5601838793128514E-2</v>
      </c>
      <c r="NP46" s="23">
        <f t="shared" si="1144"/>
        <v>-3.6965645399811976E-3</v>
      </c>
      <c r="NQ46" s="23"/>
      <c r="NR46" s="23">
        <f t="shared" si="1145"/>
        <v>-2.3719379130912679E-2</v>
      </c>
      <c r="NS46" s="23">
        <f t="shared" si="1146"/>
        <v>-4.3800632221812092E-3</v>
      </c>
      <c r="NT46" s="23">
        <f t="shared" si="1147"/>
        <v>-1.472392427330208E-2</v>
      </c>
      <c r="NU46" s="23">
        <f t="shared" si="1148"/>
        <v>-3.2023275571511191E-3</v>
      </c>
      <c r="NV46" s="23"/>
      <c r="NW46" s="23">
        <f t="shared" si="1149"/>
        <v>-2.2476757254818531E-2</v>
      </c>
      <c r="NX46" s="23">
        <f t="shared" si="1150"/>
        <v>-3.9831342107921261E-3</v>
      </c>
      <c r="NY46" s="23">
        <f t="shared" si="1151"/>
        <v>-1.3831617631928625E-2</v>
      </c>
      <c r="NZ46" s="23">
        <f t="shared" si="1152"/>
        <v>-2.7083519874033348E-3</v>
      </c>
      <c r="OA46" s="23"/>
      <c r="OB46" s="23">
        <f t="shared" si="1153"/>
        <v>-2.1474936913698135E-2</v>
      </c>
      <c r="OC46" s="23">
        <f t="shared" si="1154"/>
        <v>-3.9471034355732957E-3</v>
      </c>
      <c r="OD46" s="23">
        <f t="shared" si="1155"/>
        <v>-1.2930029441113792E-2</v>
      </c>
      <c r="OE46" s="23">
        <f t="shared" si="1156"/>
        <v>-2.2991255819364018E-3</v>
      </c>
      <c r="OF46" s="23"/>
      <c r="OG46" s="23">
        <f t="shared" si="1157"/>
        <v>-2.0402942701070324E-2</v>
      </c>
      <c r="OH46" s="23">
        <f t="shared" si="1158"/>
        <v>-3.9199102379388001E-3</v>
      </c>
      <c r="OI46" s="23">
        <f t="shared" si="1159"/>
        <v>-1.2006166426767892E-2</v>
      </c>
      <c r="OJ46" s="23">
        <f t="shared" si="1160"/>
        <v>-1.9508588033355216E-3</v>
      </c>
      <c r="OK46" s="23"/>
      <c r="OL46" s="23">
        <f t="shared" si="1161"/>
        <v>-1.941738516607509E-2</v>
      </c>
      <c r="OM46" s="23">
        <f t="shared" si="1162"/>
        <v>-3.8741387769794427E-3</v>
      </c>
      <c r="ON46" s="23">
        <f t="shared" si="1163"/>
        <v>-1.1085084951179127E-2</v>
      </c>
      <c r="OO46" s="23">
        <f t="shared" si="1164"/>
        <v>-1.6787278148823281E-3</v>
      </c>
      <c r="OP46" s="23"/>
      <c r="OQ46" s="23">
        <f t="shared" si="1165"/>
        <v>-1.843452870291222E-2</v>
      </c>
      <c r="OR46" s="23">
        <f t="shared" si="1166"/>
        <v>-3.7305525510593139E-3</v>
      </c>
      <c r="OS46" s="23">
        <f t="shared" si="1167"/>
        <v>-1.0127118167225701E-2</v>
      </c>
      <c r="OT46" s="23">
        <f t="shared" si="1168"/>
        <v>-1.6407010940594035E-3</v>
      </c>
      <c r="OU46" s="23"/>
      <c r="OV46" s="23">
        <f t="shared" si="1169"/>
        <v>-1.6486016858036065E-2</v>
      </c>
      <c r="OW46" s="23">
        <f t="shared" si="1170"/>
        <v>-3.659353058834506E-3</v>
      </c>
      <c r="OX46" s="23">
        <f t="shared" si="1171"/>
        <v>-8.2133216956365926E-3</v>
      </c>
      <c r="OY46" s="23">
        <f t="shared" si="1172"/>
        <v>-1.6293722973057968E-3</v>
      </c>
      <c r="OZ46" s="23"/>
      <c r="PA46" s="23">
        <f t="shared" si="1173"/>
        <v>-1.2635028774909294E-2</v>
      </c>
      <c r="PB46" s="23">
        <f t="shared" si="1174"/>
        <v>-3.5240193978129625E-3</v>
      </c>
      <c r="PC46" s="23">
        <f t="shared" si="1175"/>
        <v>-4.404485374226442E-3</v>
      </c>
      <c r="PD46" s="23">
        <f t="shared" si="1176"/>
        <v>-1.6076727188606631E-3</v>
      </c>
      <c r="PE46" s="23"/>
      <c r="PF46" s="23">
        <f t="shared" si="1177"/>
        <v>-8.807464342715593E-3</v>
      </c>
      <c r="PG46" s="23">
        <f t="shared" si="1178"/>
        <v>-3.4600956308140935E-3</v>
      </c>
      <c r="PH46" s="23">
        <f t="shared" si="1179"/>
        <v>-6.1340292372232636E-4</v>
      </c>
      <c r="PI46" s="23">
        <f t="shared" si="1180"/>
        <v>-1.5405561971874307E-3</v>
      </c>
      <c r="PJ46" s="23"/>
      <c r="PK46" s="23">
        <f t="shared" si="1181"/>
        <v>-2.1907652279195781E-2</v>
      </c>
      <c r="PL46" s="23">
        <f t="shared" si="1182"/>
        <v>-4.7782020211815856E-3</v>
      </c>
      <c r="PM46" s="23">
        <f t="shared" si="1183"/>
        <v>-1.1991296604346433E-2</v>
      </c>
      <c r="PN46" s="23">
        <f t="shared" si="1184"/>
        <v>-4.2783448220116089E-3</v>
      </c>
      <c r="PO46" s="23"/>
      <c r="PP46" s="23">
        <f t="shared" si="1185"/>
        <v>-2.089989539815567E-2</v>
      </c>
      <c r="PQ46" s="23">
        <f t="shared" si="1186"/>
        <v>-4.1535482142063289E-3</v>
      </c>
      <c r="PR46" s="23">
        <f t="shared" si="1187"/>
        <v>-1.2190192823241981E-2</v>
      </c>
      <c r="PS46" s="23">
        <f t="shared" si="1188"/>
        <v>-3.8145152679663731E-3</v>
      </c>
      <c r="PT46" s="23"/>
      <c r="PU46" s="23">
        <f t="shared" si="1189"/>
        <v>-1.9781186525658429E-2</v>
      </c>
      <c r="PV46" s="23">
        <f t="shared" si="1190"/>
        <v>-3.5030279553087281E-3</v>
      </c>
      <c r="PW46" s="23">
        <f t="shared" si="1191"/>
        <v>-1.196045186269077E-2</v>
      </c>
      <c r="PX46" s="23">
        <f t="shared" si="1192"/>
        <v>-3.3859771651080493E-3</v>
      </c>
      <c r="PY46" s="23"/>
      <c r="PZ46" s="23">
        <f t="shared" si="1193"/>
        <v>-1.8675383802983447E-2</v>
      </c>
      <c r="QA46" s="23">
        <f t="shared" si="1194"/>
        <v>-2.9289821321269887E-3</v>
      </c>
      <c r="QB46" s="23">
        <f t="shared" si="1195"/>
        <v>-1.1712380450121965E-2</v>
      </c>
      <c r="QC46" s="23">
        <f t="shared" si="1196"/>
        <v>-4.0628261239283679E-3</v>
      </c>
      <c r="QD46" s="23"/>
      <c r="QE46" s="23">
        <f t="shared" si="1197"/>
        <v>-1.755238898024258E-2</v>
      </c>
      <c r="QF46" s="23">
        <f t="shared" si="1198"/>
        <v>-2.4089257814999382E-3</v>
      </c>
      <c r="QG46" s="23">
        <f t="shared" si="1199"/>
        <v>-1.1283986968661041E-2</v>
      </c>
      <c r="QH46" s="23">
        <f t="shared" si="1200"/>
        <v>-2.2826461056158539E-3</v>
      </c>
      <c r="QI46" s="23"/>
      <c r="QJ46" s="23">
        <f t="shared" si="1201"/>
        <v>-1.6439380621610475E-2</v>
      </c>
      <c r="QK46" s="23">
        <f t="shared" si="1202"/>
        <v>-1.9695237059772462E-3</v>
      </c>
      <c r="QL46" s="23">
        <f t="shared" si="1203"/>
        <v>-1.07364320577322E-2</v>
      </c>
      <c r="QM46" s="23">
        <f t="shared" si="1204"/>
        <v>-1.7797484167460171E-3</v>
      </c>
      <c r="QN46" s="23"/>
      <c r="QO46" s="23">
        <f t="shared" si="1205"/>
        <v>-1.538914052604284E-2</v>
      </c>
      <c r="QP46" s="23">
        <f t="shared" si="1206"/>
        <v>-1.5646175493172806E-3</v>
      </c>
      <c r="QQ46" s="23">
        <f t="shared" si="1207"/>
        <v>-1.0057665659380812E-2</v>
      </c>
      <c r="QR46" s="23">
        <f t="shared" si="1208"/>
        <v>-1.440669139716979E-3</v>
      </c>
      <c r="QS46" s="23"/>
      <c r="QT46" s="23">
        <f t="shared" si="1209"/>
        <v>-1.4285329718870025E-2</v>
      </c>
      <c r="QU46" s="23">
        <f t="shared" si="1210"/>
        <v>-1.2361312734058458E-3</v>
      </c>
      <c r="QV46" s="23">
        <f t="shared" si="1211"/>
        <v>-9.394856190320499E-3</v>
      </c>
      <c r="QW46" s="23">
        <f t="shared" si="1212"/>
        <v>-1.025858377362437E-3</v>
      </c>
      <c r="QX46" s="23"/>
      <c r="QY46" s="23">
        <f t="shared" si="1213"/>
        <v>-1.318313981128796E-2</v>
      </c>
      <c r="QZ46" s="23">
        <f t="shared" si="1214"/>
        <v>-9.4883663991087255E-4</v>
      </c>
      <c r="RA46" s="23">
        <f t="shared" si="1215"/>
        <v>-8.6023483710906991E-3</v>
      </c>
      <c r="RB46" s="23">
        <f t="shared" si="1216"/>
        <v>-6.935667963169855E-4</v>
      </c>
      <c r="RC46" s="23"/>
      <c r="RD46" s="23">
        <f t="shared" si="1217"/>
        <v>-1.1179675448385395E-2</v>
      </c>
      <c r="RE46" s="23">
        <f t="shared" si="1218"/>
        <v>-7.4222233468236132E-4</v>
      </c>
      <c r="RF46" s="23">
        <f t="shared" si="1219"/>
        <v>-6.9457037431840413E-3</v>
      </c>
      <c r="RG46" s="23">
        <f t="shared" si="1220"/>
        <v>-2.9270777312630247E-4</v>
      </c>
      <c r="RH46" s="23"/>
      <c r="RI46" s="23">
        <f t="shared" si="1221"/>
        <v>-7.3626342846264837E-3</v>
      </c>
      <c r="RJ46" s="23">
        <f t="shared" si="1222"/>
        <v>-6.4711348236608354E-4</v>
      </c>
      <c r="RK46" s="23">
        <f t="shared" si="1223"/>
        <v>-3.1958149073630258E-3</v>
      </c>
      <c r="RL46" s="23">
        <f t="shared" si="1224"/>
        <v>-1.5687566066051071E-4</v>
      </c>
      <c r="RM46" s="23"/>
      <c r="RN46" s="23">
        <f t="shared" si="1225"/>
        <v>-3.5463212213506733E-3</v>
      </c>
      <c r="RO46" s="23">
        <f t="shared" si="1226"/>
        <v>-6.0105367001870484E-4</v>
      </c>
      <c r="RP46" s="23">
        <f t="shared" si="1227"/>
        <v>6.1355518599855196E-4</v>
      </c>
      <c r="RQ46" s="23">
        <f t="shared" si="1228"/>
        <v>-8.189746162965424E-5</v>
      </c>
      <c r="RR46" s="23"/>
      <c r="RS46" s="23">
        <f t="shared" si="1229"/>
        <v>-3.3214682217359001E-2</v>
      </c>
      <c r="RT46" s="23">
        <f t="shared" si="1230"/>
        <v>-1.6637040716283084E-2</v>
      </c>
      <c r="RU46" s="23">
        <f t="shared" si="1231"/>
        <v>-2.0146492837780146E-2</v>
      </c>
      <c r="RV46" s="23">
        <f t="shared" si="1232"/>
        <v>-1.1683726578654446E-2</v>
      </c>
      <c r="RW46" s="23"/>
      <c r="RX46" s="23">
        <f t="shared" si="1233"/>
        <v>-3.1019890890376815E-2</v>
      </c>
      <c r="RY46" s="23">
        <f t="shared" si="1234"/>
        <v>-1.4840138466994513E-2</v>
      </c>
      <c r="RZ46" s="23">
        <f t="shared" si="1235"/>
        <v>-1.8750154073290778E-2</v>
      </c>
      <c r="SA46" s="23">
        <f t="shared" si="1236"/>
        <v>-1.0191994825516236E-2</v>
      </c>
      <c r="SB46" s="23"/>
      <c r="SC46" s="23">
        <f t="shared" si="1237"/>
        <v>-2.8896896774013331E-2</v>
      </c>
      <c r="SD46" s="23">
        <f t="shared" si="1238"/>
        <v>-1.2537401532335138E-2</v>
      </c>
      <c r="SE46" s="23">
        <f t="shared" si="1239"/>
        <v>-1.7489523361914443E-2</v>
      </c>
      <c r="SF46" s="23">
        <f t="shared" si="1240"/>
        <v>-8.7364842785222826E-3</v>
      </c>
      <c r="SG46" s="23"/>
      <c r="SH46" s="23">
        <f t="shared" si="1241"/>
        <v>-2.7066570792968841E-2</v>
      </c>
      <c r="SI46" s="23">
        <f t="shared" si="1242"/>
        <v>-1.0551084559246502E-2</v>
      </c>
      <c r="SJ46" s="23">
        <f t="shared" si="1243"/>
        <v>-1.6409349886781038E-2</v>
      </c>
      <c r="SK46" s="23">
        <f t="shared" si="1244"/>
        <v>-7.3978503141181257E-3</v>
      </c>
      <c r="SL46" s="23"/>
      <c r="SM46" s="23">
        <f t="shared" si="1245"/>
        <v>-2.5285283713454045E-2</v>
      </c>
      <c r="SN46" s="23">
        <f t="shared" si="1246"/>
        <v>-9.116284999419565E-3</v>
      </c>
      <c r="SO46" s="23">
        <f t="shared" si="1247"/>
        <v>-1.5172031833076752E-2</v>
      </c>
      <c r="SP46" s="23">
        <f t="shared" si="1248"/>
        <v>-6.3804290351213199E-3</v>
      </c>
      <c r="SQ46" s="23"/>
      <c r="SR46" s="23">
        <f t="shared" si="1249"/>
        <v>-2.3612387995749072E-2</v>
      </c>
      <c r="SS46" s="23">
        <f t="shared" si="1250"/>
        <v>-7.638139835221127E-3</v>
      </c>
      <c r="ST46" s="23">
        <f t="shared" si="1251"/>
        <v>-1.4106043573804744E-2</v>
      </c>
      <c r="SU46" s="23">
        <f t="shared" si="1252"/>
        <v>-5.2611869220146089E-3</v>
      </c>
      <c r="SV46" s="23"/>
      <c r="SW46" s="23">
        <f t="shared" si="1253"/>
        <v>-2.1999607568254174E-2</v>
      </c>
      <c r="SX46" s="23">
        <f t="shared" si="1254"/>
        <v>-6.6328454192335308E-3</v>
      </c>
      <c r="SY46" s="23">
        <f t="shared" si="1255"/>
        <v>-1.2911709001243023E-2</v>
      </c>
      <c r="SZ46" s="23">
        <f t="shared" si="1256"/>
        <v>-4.4168973369968318E-3</v>
      </c>
      <c r="TA46" s="23"/>
      <c r="TB46" s="23">
        <f t="shared" si="1257"/>
        <v>-2.100892108764461E-2</v>
      </c>
      <c r="TC46" s="23">
        <f t="shared" si="1258"/>
        <v>-6.6149254934724415E-3</v>
      </c>
      <c r="TD46" s="23">
        <f t="shared" si="1259"/>
        <v>-1.1931012202981256E-2</v>
      </c>
      <c r="TE46" s="23">
        <f t="shared" si="1260"/>
        <v>-3.6327908203824229E-3</v>
      </c>
      <c r="TF46" s="23"/>
      <c r="TG46" s="23">
        <f t="shared" si="1261"/>
        <v>-2.0023752731120004E-2</v>
      </c>
      <c r="TH46" s="23">
        <f t="shared" si="1262"/>
        <v>-6.5964124433873731E-3</v>
      </c>
      <c r="TI46" s="23">
        <f t="shared" si="1263"/>
        <v>-1.1002515546080012E-2</v>
      </c>
      <c r="TJ46" s="23">
        <f t="shared" si="1264"/>
        <v>-2.9008888505441381E-3</v>
      </c>
      <c r="TK46" s="23"/>
      <c r="TL46" s="23">
        <f t="shared" si="1265"/>
        <v>-1.7885657720559531E-2</v>
      </c>
      <c r="TM46" s="23">
        <f t="shared" si="1266"/>
        <v>-6.5580950013441434E-3</v>
      </c>
      <c r="TN46" s="23">
        <f t="shared" si="1267"/>
        <v>-9.1576580001452284E-3</v>
      </c>
      <c r="TO46" s="23">
        <f t="shared" si="1268"/>
        <v>-2.4472966508117589E-3</v>
      </c>
      <c r="TP46" s="23"/>
      <c r="TQ46" s="23">
        <f t="shared" si="1269"/>
        <v>-1.4022210143594621E-2</v>
      </c>
      <c r="TR46" s="23">
        <f t="shared" si="1270"/>
        <v>-6.2297631070053561E-3</v>
      </c>
      <c r="TS46" s="23">
        <f t="shared" si="1271"/>
        <v>-5.3690063183942423E-3</v>
      </c>
      <c r="TT46" s="23">
        <f t="shared" si="1272"/>
        <v>-2.3868382217598948E-3</v>
      </c>
      <c r="TU46" s="23"/>
      <c r="TV46" s="23">
        <f t="shared" si="1273"/>
        <v>-1.0188616888729799E-2</v>
      </c>
      <c r="TW46" s="23">
        <f t="shared" si="1274"/>
        <v>-6.1636043804706433E-3</v>
      </c>
      <c r="TX46" s="23">
        <f t="shared" si="1275"/>
        <v>-1.5998770557549852E-3</v>
      </c>
      <c r="TY46" s="23">
        <f t="shared" si="1276"/>
        <v>-2.3297757920685115E-3</v>
      </c>
      <c r="TZ46" s="23"/>
      <c r="UA46" s="23">
        <f t="shared" si="1277"/>
        <v>-2.387715531043071E-2</v>
      </c>
      <c r="UB46" s="23">
        <f t="shared" si="1278"/>
        <v>-9.7579440466527747E-3</v>
      </c>
      <c r="UC46" s="23">
        <f t="shared" si="1279"/>
        <v>-1.5451983035671388E-2</v>
      </c>
      <c r="UD46" s="23">
        <f t="shared" si="1280"/>
        <v>-7.9525508045522973E-3</v>
      </c>
      <c r="UE46" s="23"/>
      <c r="UF46" s="23">
        <f t="shared" si="1281"/>
        <v>-2.1927048427160534E-2</v>
      </c>
      <c r="UG46" s="23">
        <f t="shared" si="1282"/>
        <v>-8.4969908072902271E-3</v>
      </c>
      <c r="UH46" s="23">
        <f t="shared" si="1283"/>
        <v>-1.4622687362033914E-2</v>
      </c>
      <c r="UI46" s="23">
        <f t="shared" si="1284"/>
        <v>-7.0682044440679532E-3</v>
      </c>
      <c r="UJ46" s="23"/>
      <c r="UK46" s="23">
        <f t="shared" si="1285"/>
        <v>-2.1279684831872779E-2</v>
      </c>
      <c r="UL46" s="23">
        <f t="shared" si="1286"/>
        <v>-7.3296385265434914E-3</v>
      </c>
      <c r="UM46" s="23">
        <f t="shared" si="1287"/>
        <v>-1.3620016863876436E-2</v>
      </c>
      <c r="UN46" s="23">
        <f t="shared" si="1288"/>
        <v>-5.6017090535637627E-3</v>
      </c>
      <c r="UO46" s="23"/>
      <c r="UP46" s="23">
        <f t="shared" si="1289"/>
        <v>-1.9911432001396046E-2</v>
      </c>
      <c r="UQ46" s="23">
        <f t="shared" si="1290"/>
        <v>-6.2160395493674435E-3</v>
      </c>
      <c r="UR46" s="23">
        <f t="shared" si="1291"/>
        <v>-1.2643498243895776E-2</v>
      </c>
      <c r="US46" s="23">
        <f t="shared" si="1292"/>
        <v>-5.1082350685075174E-3</v>
      </c>
      <c r="UT46" s="23"/>
      <c r="UU46" s="23">
        <f t="shared" si="1293"/>
        <v>-1.8704621165609874E-2</v>
      </c>
      <c r="UV46" s="23">
        <f t="shared" si="1294"/>
        <v>-5.3199540355942558E-3</v>
      </c>
      <c r="UW46" s="23">
        <f t="shared" si="1295"/>
        <v>-1.1786566946749935E-2</v>
      </c>
      <c r="UX46" s="23">
        <f t="shared" si="1296"/>
        <v>-4.3198256578133552E-3</v>
      </c>
      <c r="UY46" s="23"/>
      <c r="UZ46" s="23">
        <f t="shared" si="1297"/>
        <v>-1.738121900887454E-2</v>
      </c>
      <c r="VA46" s="23">
        <f t="shared" si="1298"/>
        <v>-4.3965843920759674E-3</v>
      </c>
      <c r="VB46" s="23">
        <f t="shared" si="1299"/>
        <v>-1.0978827261694782E-2</v>
      </c>
      <c r="VC46" s="23">
        <f t="shared" si="1300"/>
        <v>-3.7981835775443614E-3</v>
      </c>
      <c r="VD46" s="23"/>
      <c r="VE46" s="23">
        <f t="shared" si="1301"/>
        <v>-1.6268315279060551E-2</v>
      </c>
      <c r="VF46" s="23">
        <f t="shared" si="1302"/>
        <v>-3.4956077997492742E-3</v>
      </c>
      <c r="VG46" s="23">
        <f t="shared" si="1303"/>
        <v>-1.009372692248834E-2</v>
      </c>
      <c r="VH46" s="23">
        <f t="shared" si="1304"/>
        <v>-2.870468805879222E-3</v>
      </c>
      <c r="VI46" s="23"/>
      <c r="VJ46" s="23">
        <f t="shared" si="1305"/>
        <v>-1.5037205938056469E-2</v>
      </c>
      <c r="VK46" s="23">
        <f t="shared" si="1306"/>
        <v>-2.7787933487890227E-3</v>
      </c>
      <c r="VL46" s="23">
        <f t="shared" si="1307"/>
        <v>-9.2417426594003337E-3</v>
      </c>
      <c r="VM46" s="23">
        <f t="shared" si="1308"/>
        <v>-2.2260552513669132E-3</v>
      </c>
      <c r="VN46" s="23"/>
      <c r="VO46" s="23">
        <f t="shared" si="1309"/>
        <v>-1.3810341426925384E-2</v>
      </c>
      <c r="VP46" s="23">
        <f t="shared" si="1310"/>
        <v>-2.1267506987921736E-3</v>
      </c>
      <c r="VQ46" s="23">
        <f t="shared" si="1311"/>
        <v>-8.4614364602011456E-3</v>
      </c>
      <c r="VR46" s="23">
        <f t="shared" si="1312"/>
        <v>-1.6242147941579325E-3</v>
      </c>
      <c r="VS46" s="23"/>
      <c r="VT46" s="23">
        <f t="shared" si="1313"/>
        <v>-1.1376188535741981E-2</v>
      </c>
      <c r="VU46" s="23">
        <f t="shared" si="1314"/>
        <v>-1.117686156530589E-3</v>
      </c>
      <c r="VV46" s="23">
        <f t="shared" si="1315"/>
        <v>-6.7958974712424673E-3</v>
      </c>
      <c r="VW46" s="23">
        <f t="shared" si="1316"/>
        <v>-7.2784226297778845E-4</v>
      </c>
      <c r="VX46" s="23"/>
      <c r="VY46" s="23">
        <f t="shared" si="1317"/>
        <v>-7.5473712168484218E-3</v>
      </c>
      <c r="VZ46" s="23">
        <f t="shared" si="1318"/>
        <v>-1.0697446087116957E-3</v>
      </c>
      <c r="WA46" s="23">
        <f t="shared" si="1319"/>
        <v>-3.2022037455526776E-3</v>
      </c>
      <c r="WB46" s="23">
        <f t="shared" si="1320"/>
        <v>-8.4181112198936407E-5</v>
      </c>
      <c r="WC46" s="23"/>
      <c r="WD46" s="23">
        <f t="shared" si="1321"/>
        <v>-3.7588600600017949E-3</v>
      </c>
      <c r="WE46" s="23">
        <f t="shared" si="1322"/>
        <v>-9.9631126791666514E-4</v>
      </c>
      <c r="WF46" s="23">
        <f t="shared" si="1323"/>
        <v>5.8921979171872713E-4</v>
      </c>
      <c r="WG46" s="23">
        <f t="shared" si="1324"/>
        <v>-4.3242123453754676E-5</v>
      </c>
      <c r="WH46" s="23"/>
      <c r="WI46" s="23">
        <f t="shared" si="1325"/>
        <v>-3.1640486632962775E-2</v>
      </c>
      <c r="WJ46" s="23">
        <f t="shared" si="1326"/>
        <v>-1.3460678159678104E-2</v>
      </c>
      <c r="WK46" s="23">
        <f t="shared" si="1327"/>
        <v>-2.28535585078148E-2</v>
      </c>
      <c r="WL46" s="23">
        <f t="shared" si="1328"/>
        <v>-9.7468837802186896E-3</v>
      </c>
      <c r="WM46" s="23"/>
      <c r="WN46" s="23">
        <f t="shared" si="1329"/>
        <v>-2.9756269185318502E-2</v>
      </c>
      <c r="WO46" s="23">
        <f t="shared" si="1330"/>
        <v>-1.1622431358017757E-2</v>
      </c>
      <c r="WP46" s="23">
        <f t="shared" si="1331"/>
        <v>-2.1585924144672801E-2</v>
      </c>
      <c r="WQ46" s="23">
        <f t="shared" si="1332"/>
        <v>-8.3691411146142852E-3</v>
      </c>
      <c r="WR46" s="23"/>
      <c r="WS46" s="23">
        <f t="shared" si="1333"/>
        <v>-2.7926263480637269E-2</v>
      </c>
      <c r="WT46" s="23">
        <f t="shared" si="1334"/>
        <v>-1.002659467252902E-2</v>
      </c>
      <c r="WU46" s="23">
        <f t="shared" si="1335"/>
        <v>-2.0302864061873722E-2</v>
      </c>
      <c r="WV46" s="23">
        <f t="shared" si="1336"/>
        <v>-7.0771196157971179E-3</v>
      </c>
      <c r="WW46" s="23"/>
      <c r="WX46" s="23">
        <f t="shared" si="1337"/>
        <v>-2.611705363856047E-2</v>
      </c>
      <c r="WY46" s="23">
        <f t="shared" si="1338"/>
        <v>-8.5442048362685524E-3</v>
      </c>
      <c r="WZ46" s="23">
        <f t="shared" si="1339"/>
        <v>-1.9223972860547965E-2</v>
      </c>
      <c r="XA46" s="23">
        <f t="shared" si="1340"/>
        <v>-6.1313136182308521E-3</v>
      </c>
      <c r="XB46" s="23"/>
      <c r="XC46" s="23">
        <f t="shared" si="1341"/>
        <v>-2.4329398138739685E-2</v>
      </c>
      <c r="XD46" s="23">
        <f t="shared" si="1342"/>
        <v>-7.1850645761477342E-3</v>
      </c>
      <c r="XE46" s="23">
        <f t="shared" si="1343"/>
        <v>-1.8135617500201394E-2</v>
      </c>
      <c r="XF46" s="23">
        <f t="shared" si="1344"/>
        <v>-5.2411787232564703E-3</v>
      </c>
      <c r="XG46" s="23"/>
      <c r="XH46" s="23">
        <f t="shared" si="1345"/>
        <v>-2.2744248910824879E-2</v>
      </c>
      <c r="XI46" s="23">
        <f t="shared" si="1346"/>
        <v>-6.2072991152649784E-3</v>
      </c>
      <c r="XJ46" s="23">
        <f t="shared" si="1347"/>
        <v>-1.7054201169092956E-2</v>
      </c>
      <c r="XK46" s="23">
        <f t="shared" si="1348"/>
        <v>-4.2038923434928009E-3</v>
      </c>
      <c r="XL46" s="23"/>
      <c r="XM46" s="23">
        <f t="shared" si="1349"/>
        <v>-2.1532724598539155E-2</v>
      </c>
      <c r="XN46" s="23">
        <f t="shared" si="1350"/>
        <v>-5.5827618367746048E-3</v>
      </c>
      <c r="XO46" s="23">
        <f t="shared" si="1351"/>
        <v>-1.5962471169542729E-2</v>
      </c>
      <c r="XP46" s="23">
        <f t="shared" si="1352"/>
        <v>-3.4581897507833478E-3</v>
      </c>
      <c r="XQ46" s="23"/>
      <c r="XR46" s="23">
        <f t="shared" si="1353"/>
        <v>-2.0539606914266009E-2</v>
      </c>
      <c r="XS46" s="23">
        <f t="shared" si="1354"/>
        <v>-5.5649612580896853E-3</v>
      </c>
      <c r="XT46" s="23">
        <f t="shared" si="1355"/>
        <v>-1.4870557362329912E-2</v>
      </c>
      <c r="XU46" s="23">
        <f t="shared" si="1356"/>
        <v>-2.945942837249668E-3</v>
      </c>
      <c r="XV46" s="23"/>
      <c r="XW46" s="23">
        <f t="shared" si="1357"/>
        <v>-1.9387746219064427E-2</v>
      </c>
      <c r="XX46" s="23">
        <f t="shared" si="1358"/>
        <v>-5.5501733980625276E-3</v>
      </c>
      <c r="XY46" s="23">
        <f t="shared" si="1359"/>
        <v>-1.3800738835724906E-2</v>
      </c>
      <c r="XZ46" s="23">
        <f t="shared" si="1360"/>
        <v>-2.2834347131406507E-3</v>
      </c>
      <c r="YA46" s="23"/>
      <c r="YB46" s="23">
        <f t="shared" si="1361"/>
        <v>-1.7420583584137086E-2</v>
      </c>
      <c r="YC46" s="23">
        <f t="shared" si="1362"/>
        <v>-5.2726507232047906E-3</v>
      </c>
      <c r="YD46" s="23">
        <f t="shared" si="1363"/>
        <v>-1.1896629779267934E-2</v>
      </c>
      <c r="YE46" s="23">
        <f t="shared" si="1364"/>
        <v>-2.0601382212978138E-3</v>
      </c>
      <c r="YF46" s="23"/>
      <c r="YG46" s="23">
        <f t="shared" si="1365"/>
        <v>-1.3544873664580322E-2</v>
      </c>
      <c r="YH46" s="23">
        <f t="shared" si="1366"/>
        <v>-5.2044684984115901E-3</v>
      </c>
      <c r="YI46" s="23">
        <f t="shared" si="1367"/>
        <v>-8.0456912312634153E-3</v>
      </c>
      <c r="YJ46" s="23">
        <f t="shared" si="1368"/>
        <v>-2.0078393886455497E-3</v>
      </c>
      <c r="YK46" s="23"/>
      <c r="YL46" s="23">
        <f t="shared" si="1369"/>
        <v>-9.7060124235265905E-3</v>
      </c>
      <c r="YM46" s="23">
        <f t="shared" si="1370"/>
        <v>-5.1459796423964661E-3</v>
      </c>
      <c r="YN46" s="23">
        <f t="shared" si="1371"/>
        <v>-4.2303666300237885E-3</v>
      </c>
      <c r="YO46" s="23">
        <f t="shared" si="1372"/>
        <v>-1.9450138892357477E-3</v>
      </c>
      <c r="YP46" s="23"/>
      <c r="YQ46" s="23">
        <f t="shared" si="1373"/>
        <v>-2.3196658177199399E-2</v>
      </c>
      <c r="YR46" s="23">
        <f t="shared" si="1374"/>
        <v>-8.1066361827773631E-3</v>
      </c>
      <c r="YS46" s="23">
        <f t="shared" si="1375"/>
        <v>-1.559496078482174E-2</v>
      </c>
      <c r="YT46" s="23">
        <f t="shared" si="1376"/>
        <v>-6.5507436258222572E-3</v>
      </c>
      <c r="YU46" s="23"/>
      <c r="YV46" s="23">
        <f t="shared" si="1377"/>
        <v>-2.1997062760668481E-2</v>
      </c>
      <c r="YW46" s="23">
        <f t="shared" si="1378"/>
        <v>-6.8961807710579909E-3</v>
      </c>
      <c r="YX46" s="23">
        <f t="shared" si="1379"/>
        <v>-1.4920026832560345E-2</v>
      </c>
      <c r="YY46" s="23">
        <f t="shared" si="1380"/>
        <v>-5.7451976892447885E-3</v>
      </c>
      <c r="YZ46" s="23"/>
      <c r="ZA46" s="23">
        <f t="shared" si="1381"/>
        <v>-2.0659025533985007E-2</v>
      </c>
      <c r="ZB46" s="23">
        <f t="shared" si="1382"/>
        <v>-5.9995468517862298E-3</v>
      </c>
      <c r="ZC46" s="23">
        <f t="shared" si="1383"/>
        <v>-1.4170316273117959E-2</v>
      </c>
      <c r="ZD46" s="23">
        <f t="shared" si="1384"/>
        <v>-4.9660967100690024E-3</v>
      </c>
      <c r="ZE46" s="23"/>
      <c r="ZF46" s="23">
        <f t="shared" si="1385"/>
        <v>-1.9454118793436958E-2</v>
      </c>
      <c r="ZG46" s="23">
        <f t="shared" si="1386"/>
        <v>-5.1384732505638624E-3</v>
      </c>
      <c r="ZH46" s="23">
        <f t="shared" si="1387"/>
        <v>-1.3456162012291358E-2</v>
      </c>
      <c r="ZI46" s="23">
        <f t="shared" si="1388"/>
        <v>-4.2239799772990404E-3</v>
      </c>
      <c r="ZJ46" s="23"/>
      <c r="ZK46" s="23">
        <f t="shared" si="1389"/>
        <v>-1.8247235778527139E-2</v>
      </c>
      <c r="ZL46" s="23">
        <f t="shared" si="1390"/>
        <v>-4.3267576996727439E-3</v>
      </c>
      <c r="ZM46" s="23">
        <f t="shared" si="1391"/>
        <v>-1.2673555691132621E-2</v>
      </c>
      <c r="ZN46" s="23">
        <f t="shared" si="1392"/>
        <v>-3.5150116844367149E-3</v>
      </c>
      <c r="ZO46" s="23"/>
      <c r="ZP46" s="23">
        <f t="shared" si="1393"/>
        <v>-1.7048024028927234E-2</v>
      </c>
      <c r="ZQ46" s="23">
        <f t="shared" si="1394"/>
        <v>-3.5717616027765983E-3</v>
      </c>
      <c r="ZR46" s="23">
        <f t="shared" si="1395"/>
        <v>-1.1910848205826869E-2</v>
      </c>
      <c r="ZS46" s="23">
        <f t="shared" si="1396"/>
        <v>-2.8483606445261459E-3</v>
      </c>
      <c r="ZT46" s="23"/>
      <c r="ZU46" s="23">
        <f t="shared" si="1397"/>
        <v>-1.5965923849239477E-2</v>
      </c>
      <c r="ZV46" s="23">
        <f t="shared" si="1398"/>
        <v>-2.7323027526762428E-3</v>
      </c>
      <c r="ZW46" s="23">
        <f t="shared" si="1399"/>
        <v>-1.1106903311982465E-2</v>
      </c>
      <c r="ZX46" s="23">
        <f t="shared" si="1400"/>
        <v>-2.3269232260805274E-3</v>
      </c>
      <c r="ZY46" s="23"/>
      <c r="ZZ46" s="23">
        <f t="shared" si="1401"/>
        <v>-1.4757211028220307E-2</v>
      </c>
      <c r="AAA46" s="23">
        <f t="shared" si="1402"/>
        <v>-2.230036021863788E-3</v>
      </c>
      <c r="AAB46" s="23">
        <f t="shared" si="1403"/>
        <v>-1.0366278984903995E-2</v>
      </c>
      <c r="AAC46" s="23">
        <f t="shared" si="1404"/>
        <v>-1.7972018280776195E-3</v>
      </c>
      <c r="AAD46" s="23"/>
      <c r="AAE46" s="23">
        <f t="shared" si="1405"/>
        <v>-1.3521199276398953E-2</v>
      </c>
      <c r="AAF46" s="23">
        <f t="shared" si="1406"/>
        <v>-1.7869982107542055E-3</v>
      </c>
      <c r="AAG46" s="23">
        <f t="shared" si="1407"/>
        <v>-9.5197423671005126E-3</v>
      </c>
      <c r="AAH46" s="23">
        <f t="shared" si="1408"/>
        <v>-1.3905656858322316E-3</v>
      </c>
      <c r="AAI46" s="23"/>
      <c r="AAJ46" s="23">
        <f t="shared" si="1409"/>
        <v>-1.1234770272835893E-2</v>
      </c>
      <c r="AAK46" s="23">
        <f t="shared" si="1410"/>
        <v>-8.9519064352227586E-4</v>
      </c>
      <c r="AAL46" s="23">
        <f t="shared" si="1411"/>
        <v>-7.8886571832772583E-3</v>
      </c>
      <c r="AAM46" s="23">
        <f t="shared" si="1412"/>
        <v>-5.7093982498394793E-4</v>
      </c>
      <c r="AAN46" s="23"/>
      <c r="AAO46" s="23">
        <f t="shared" si="1413"/>
        <v>-7.4243791410878333E-3</v>
      </c>
      <c r="AAP46" s="23">
        <f t="shared" si="1414"/>
        <v>-8.0405966902952891E-4</v>
      </c>
      <c r="AAQ46" s="23">
        <f t="shared" si="1415"/>
        <v>-4.2434376022308156E-3</v>
      </c>
      <c r="AAR46" s="23">
        <f t="shared" si="1416"/>
        <v>-1.4117731318222371E-4</v>
      </c>
      <c r="AAS46" s="23"/>
      <c r="AAT46" s="23">
        <f t="shared" si="1417"/>
        <v>-3.6263316771209786E-3</v>
      </c>
      <c r="AAU46" s="23">
        <f t="shared" si="1418"/>
        <v>-7.834589607515546E-4</v>
      </c>
      <c r="AAV46" s="23">
        <f t="shared" si="1419"/>
        <v>-4.6746693065899208E-4</v>
      </c>
      <c r="AAW46" s="23">
        <f t="shared" si="1420"/>
        <v>-3.8965847077099955E-5</v>
      </c>
      <c r="AAX46" s="23"/>
      <c r="AAY46" s="23">
        <f t="shared" si="1421"/>
        <v>-3.1620223346372739E-2</v>
      </c>
      <c r="AAZ46" s="23">
        <f t="shared" si="1422"/>
        <v>-1.3469256725587284E-2</v>
      </c>
      <c r="ABA46" s="23">
        <f t="shared" si="1423"/>
        <v>-2.538481854867498E-2</v>
      </c>
      <c r="ABB46" s="23">
        <f t="shared" si="1424"/>
        <v>-9.4209585432914866E-3</v>
      </c>
      <c r="ABC46" s="23"/>
      <c r="ABD46" s="23">
        <f t="shared" si="1425"/>
        <v>-2.9696963988080024E-2</v>
      </c>
      <c r="ABE46" s="23">
        <f t="shared" si="1426"/>
        <v>-1.1403779301349476E-2</v>
      </c>
      <c r="ABF46" s="23">
        <f t="shared" si="1427"/>
        <v>-2.3633133553749672E-2</v>
      </c>
      <c r="ABG46" s="23">
        <f t="shared" si="1428"/>
        <v>-8.0542475477942757E-3</v>
      </c>
      <c r="ABH46" s="23"/>
      <c r="ABI46" s="23">
        <f t="shared" si="1429"/>
        <v>-2.7860192996047983E-2</v>
      </c>
      <c r="ABJ46" s="23">
        <f t="shared" si="1430"/>
        <v>-9.888856513636168E-3</v>
      </c>
      <c r="ABK46" s="23">
        <f t="shared" si="1431"/>
        <v>-2.1954450101609329E-2</v>
      </c>
      <c r="ABL46" s="23">
        <f t="shared" si="1432"/>
        <v>-6.8134278391981393E-3</v>
      </c>
      <c r="ABM46" s="23"/>
      <c r="ABN46" s="23">
        <f t="shared" si="1433"/>
        <v>-2.6100671549748898E-2</v>
      </c>
      <c r="ABO46" s="23">
        <f t="shared" si="1434"/>
        <v>-8.5083907030451267E-3</v>
      </c>
      <c r="ABP46" s="23">
        <f t="shared" si="1435"/>
        <v>-2.0341879459753218E-2</v>
      </c>
      <c r="ABQ46" s="23">
        <f t="shared" si="1436"/>
        <v>-5.689193651112417E-3</v>
      </c>
      <c r="ABR46" s="23"/>
      <c r="ABS46" s="23">
        <f t="shared" si="1437"/>
        <v>-2.4431704327725078E-2</v>
      </c>
      <c r="ABT46" s="23">
        <f t="shared" si="1438"/>
        <v>-7.2532607709688062E-3</v>
      </c>
      <c r="ABU46" s="23">
        <f t="shared" si="1439"/>
        <v>-1.8928981287848243E-2</v>
      </c>
      <c r="ABV46" s="23">
        <f t="shared" si="1440"/>
        <v>-4.8992695958799499E-3</v>
      </c>
      <c r="ABW46" s="23"/>
      <c r="ABX46" s="23">
        <f t="shared" si="1441"/>
        <v>-2.29636759768993E-2</v>
      </c>
      <c r="ABY46" s="23">
        <f t="shared" si="1442"/>
        <v>-6.3701596459137281E-3</v>
      </c>
      <c r="ABZ46" s="23">
        <f t="shared" si="1443"/>
        <v>-1.7577214838465357E-2</v>
      </c>
      <c r="ACA46" s="23">
        <f t="shared" si="1444"/>
        <v>-4.1731004354278456E-3</v>
      </c>
      <c r="ACB46" s="23"/>
      <c r="ACC46" s="23">
        <f t="shared" si="1445"/>
        <v>-2.1560000680587124E-2</v>
      </c>
      <c r="ACD46" s="23">
        <f t="shared" si="1446"/>
        <v>-5.3120036282631091E-3</v>
      </c>
      <c r="ACE46" s="23">
        <f t="shared" si="1447"/>
        <v>-1.6234732209180393E-2</v>
      </c>
      <c r="ACF46" s="23">
        <f t="shared" si="1448"/>
        <v>-3.505984059773802E-3</v>
      </c>
      <c r="ACG46" s="23"/>
      <c r="ACH46" s="23">
        <f t="shared" si="1449"/>
        <v>-2.0030627079409058E-2</v>
      </c>
      <c r="ACI46" s="23">
        <f t="shared" si="1450"/>
        <v>-4.5720946110546518E-3</v>
      </c>
      <c r="ACJ46" s="23">
        <f t="shared" si="1451"/>
        <v>-1.4934799791233589E-2</v>
      </c>
      <c r="ACK46" s="23">
        <f t="shared" si="1452"/>
        <v>-2.8963522537397905E-3</v>
      </c>
      <c r="ACL46" s="23"/>
      <c r="ACM46" s="23">
        <f t="shared" si="1453"/>
        <v>-1.8687459649112653E-2</v>
      </c>
      <c r="ACN46" s="23">
        <f t="shared" si="1454"/>
        <v>-3.891349752166348E-3</v>
      </c>
      <c r="ACO46" s="23">
        <f t="shared" si="1455"/>
        <v>-1.3668351765269445E-2</v>
      </c>
      <c r="ACP46" s="23">
        <f t="shared" si="1456"/>
        <v>-2.3386018245263635E-3</v>
      </c>
      <c r="ACQ46" s="23"/>
      <c r="ACR46" s="23">
        <f t="shared" si="1457"/>
        <v>-1.6215637635874806E-2</v>
      </c>
      <c r="ACS46" s="23">
        <f t="shared" si="1458"/>
        <v>-2.6829677137307122E-3</v>
      </c>
      <c r="ACT46" s="23">
        <f t="shared" si="1459"/>
        <v>-1.1302413422445399E-2</v>
      </c>
      <c r="ACU46" s="23">
        <f t="shared" si="1460"/>
        <v>-1.384943162680228E-3</v>
      </c>
      <c r="ACV46" s="23"/>
      <c r="ACW46" s="23">
        <f t="shared" si="1461"/>
        <v>-1.1500615965616233E-2</v>
      </c>
      <c r="ACX46" s="23">
        <f t="shared" si="1462"/>
        <v>-1.1347758938865162E-3</v>
      </c>
      <c r="ACY46" s="23">
        <f t="shared" si="1463"/>
        <v>-6.8385802135370235E-3</v>
      </c>
      <c r="ACZ46" s="23">
        <f t="shared" si="1464"/>
        <v>-2.6736075329840896E-4</v>
      </c>
      <c r="ADA46" s="23"/>
      <c r="ADB46" s="23">
        <f t="shared" si="1465"/>
        <v>-7.1703722262573275E-3</v>
      </c>
      <c r="ADC46" s="23">
        <f t="shared" si="1466"/>
        <v>-2.1925490654972819E-4</v>
      </c>
      <c r="ADD46" s="23">
        <f t="shared" si="1467"/>
        <v>-2.9474194572369143E-3</v>
      </c>
      <c r="ADE46" s="23">
        <f t="shared" si="1468"/>
        <v>-1.3661310438998071E-4</v>
      </c>
      <c r="ADF46" s="23"/>
      <c r="ADG46" s="23">
        <f t="shared" si="1469"/>
        <v>-2.4327146490926644E-2</v>
      </c>
      <c r="ADH46" s="23">
        <f t="shared" si="1470"/>
        <v>-7.8767240375087252E-3</v>
      </c>
      <c r="ADI46" s="23">
        <f t="shared" si="1471"/>
        <v>-2.1327239755590095E-2</v>
      </c>
      <c r="ADJ46" s="23">
        <f t="shared" si="1472"/>
        <v>-6.4599264298259539E-3</v>
      </c>
      <c r="ADK46" s="23"/>
      <c r="ADL46" s="23">
        <f t="shared" si="1473"/>
        <v>-2.3074541294918652E-2</v>
      </c>
      <c r="ADM46" s="23">
        <f t="shared" si="1474"/>
        <v>-6.6204954419585241E-3</v>
      </c>
      <c r="ADN46" s="23">
        <f t="shared" si="1475"/>
        <v>-1.9685503211994696E-2</v>
      </c>
      <c r="ADO46" s="23">
        <f t="shared" si="1476"/>
        <v>-5.3244769719242606E-3</v>
      </c>
      <c r="ADP46" s="23"/>
      <c r="ADQ46" s="23">
        <f t="shared" si="1477"/>
        <v>-2.1457230933459796E-2</v>
      </c>
      <c r="ADR46" s="23">
        <f t="shared" si="1478"/>
        <v>-5.4994644870804263E-3</v>
      </c>
      <c r="ADS46" s="23">
        <f t="shared" si="1479"/>
        <v>-1.8266727371802453E-2</v>
      </c>
      <c r="ADT46" s="23">
        <f t="shared" si="1480"/>
        <v>-4.5401586047255117E-3</v>
      </c>
      <c r="ADU46" s="23"/>
      <c r="ADV46" s="23">
        <f t="shared" si="1481"/>
        <v>-2.0040018071904833E-2</v>
      </c>
      <c r="ADW46" s="23">
        <f t="shared" si="1482"/>
        <v>-4.7128494507147258E-3</v>
      </c>
      <c r="ADX46" s="23">
        <f t="shared" si="1483"/>
        <v>-1.6893890958656749E-2</v>
      </c>
      <c r="ADY46" s="23">
        <f t="shared" si="1484"/>
        <v>-3.6120360863174856E-3</v>
      </c>
      <c r="ADZ46" s="23"/>
      <c r="AEA46" s="23">
        <f t="shared" si="1485"/>
        <v>-1.8669159921346608E-2</v>
      </c>
      <c r="AEB46" s="23">
        <f t="shared" si="1486"/>
        <v>-3.9871848324626417E-3</v>
      </c>
      <c r="AEC46" s="23">
        <f t="shared" si="1487"/>
        <v>-1.5416967097671395E-2</v>
      </c>
      <c r="AED46" s="23">
        <f t="shared" si="1488"/>
        <v>-2.9683164645657894E-3</v>
      </c>
      <c r="AEE46" s="23"/>
      <c r="AEF46" s="23">
        <f t="shared" si="1489"/>
        <v>-1.7336939028198623E-2</v>
      </c>
      <c r="AEG46" s="23">
        <f t="shared" si="1490"/>
        <v>-3.1293841836391042E-3</v>
      </c>
      <c r="AEH46" s="23">
        <f t="shared" si="1491"/>
        <v>-1.4226474076581347E-2</v>
      </c>
      <c r="AEI46" s="23">
        <f t="shared" si="1492"/>
        <v>-2.3810140397034431E-3</v>
      </c>
      <c r="AEJ46" s="23"/>
      <c r="AEK46" s="23">
        <f t="shared" si="1493"/>
        <v>-1.602425435928383E-2</v>
      </c>
      <c r="AEL46" s="23">
        <f t="shared" si="1494"/>
        <v>-2.5356331992388422E-3</v>
      </c>
      <c r="AEM46" s="23">
        <f t="shared" si="1495"/>
        <v>-1.2949879963958565E-2</v>
      </c>
      <c r="AEN46" s="23">
        <f t="shared" si="1496"/>
        <v>-1.8503495128436363E-3</v>
      </c>
      <c r="AEO46" s="23"/>
      <c r="AEP46" s="23">
        <f t="shared" si="1497"/>
        <v>-1.4748329574033853E-2</v>
      </c>
      <c r="AEQ46" s="23">
        <f t="shared" si="1498"/>
        <v>-2.1578892117660392E-3</v>
      </c>
      <c r="AER46" s="23">
        <f t="shared" si="1499"/>
        <v>-1.169934823410765E-2</v>
      </c>
      <c r="AES46" s="23">
        <f t="shared" si="1500"/>
        <v>-1.5151933481024453E-3</v>
      </c>
      <c r="AET46" s="23"/>
      <c r="AEU46" s="23">
        <f t="shared" si="1501"/>
        <v>-1.3503394850562135E-2</v>
      </c>
      <c r="AEV46" s="23">
        <f t="shared" si="1502"/>
        <v>-1.6570842552489512E-3</v>
      </c>
      <c r="AEW46" s="23">
        <f t="shared" si="1503"/>
        <v>-1.0567944155425108E-2</v>
      </c>
      <c r="AEX46" s="23">
        <f t="shared" si="1504"/>
        <v>-1.0725808256149571E-3</v>
      </c>
      <c r="AEY46" s="23"/>
      <c r="AEZ46" s="23">
        <f t="shared" si="1505"/>
        <v>-1.117350844654124E-2</v>
      </c>
      <c r="AFA46" s="23">
        <f t="shared" si="1506"/>
        <v>-9.2101586872870558E-4</v>
      </c>
      <c r="AFB46" s="23">
        <f t="shared" si="1507"/>
        <v>-8.2694281123752555E-3</v>
      </c>
      <c r="AFC46" s="23">
        <f t="shared" si="1508"/>
        <v>-4.4731927841745533E-4</v>
      </c>
      <c r="AFD46" s="23"/>
      <c r="AFE46" s="23">
        <f t="shared" si="1509"/>
        <v>-6.9762451330348642E-3</v>
      </c>
      <c r="AFF46" s="23">
        <f t="shared" si="1510"/>
        <v>-1.2264097522061848E-4</v>
      </c>
      <c r="AFG46" s="23">
        <f t="shared" si="1511"/>
        <v>-4.2500758806173228E-3</v>
      </c>
      <c r="AFH46" s="23">
        <f t="shared" si="1512"/>
        <v>-9.0419994502358573E-5</v>
      </c>
      <c r="AFI46" s="23"/>
      <c r="AFJ46" s="23">
        <f t="shared" si="1513"/>
        <v>-3.1840353600777324E-3</v>
      </c>
      <c r="AFK46" s="23">
        <f t="shared" si="1514"/>
        <v>-5.1503572574806081E-5</v>
      </c>
      <c r="AFL46" s="23">
        <f t="shared" si="1515"/>
        <v>-4.6566481907829544E-4</v>
      </c>
      <c r="AFM46" s="23">
        <f t="shared" si="1516"/>
        <v>-4.6826629588265489E-5</v>
      </c>
    </row>
    <row r="47" spans="1:845">
      <c r="A47" s="23" t="s">
        <v>145</v>
      </c>
      <c r="B47" s="23"/>
      <c r="C47" s="23">
        <f>LN((C25/(C7+1)+C26/(C8+1)+C27/(C9+1))/SUM(C25:C27))-LN((B25/(B7+1)+B26/(B8+1)+B27/(B9+1))/SUM(B25:B27))</f>
        <v>-0.2370506502817894</v>
      </c>
      <c r="D47" s="23">
        <f>LN((D25/(D7+1)+D26/(D8+1)+D27/(D9+1))/SUM(D25:D27))-LN((B25/(B7+1)+B26/(B8+1)+B27/(B9+1))/SUM(B25:B27))</f>
        <v>-0.23378183457981799</v>
      </c>
      <c r="F47" s="23"/>
      <c r="G47" s="23">
        <f>LN((G25/(G7+1)+G26/(G8+1)+G27/(G9+1))/SUM(G25:G27))-LN((F25/(F7+1)+F26/(F8+1)+F27/(F9+1))/SUM(F25:F27))</f>
        <v>-0.2370506584134997</v>
      </c>
      <c r="H47" s="23">
        <f>LN((H25/(H7+1)+H26/(H8+1)+H27/(H9+1))/SUM(H25:H27))-LN((F25/(F7+1)+F26/(F8+1)+F27/(F9+1))/SUM(F25:F27))</f>
        <v>-0.2337817783391376</v>
      </c>
      <c r="I47" s="23">
        <f>LN((I25/(I7+1)+I26/(I8+1)+I27/(I9+1))/SUM(I25:I27))-LN((F25/(F7+1)+F26/(F8+1)+F27/(F9+1))/SUM(F25:F27))</f>
        <v>-0.19390533325091522</v>
      </c>
      <c r="J47" s="23">
        <f>LN((J25/(J7+1)+J26/(J8+1)+J27/(J9+1))/SUM(J25:J27))-LN((F25/(F7+1)+F26/(F8+1)+F27/(F9+1))/SUM(F25:F27))</f>
        <v>-0.19033501825213103</v>
      </c>
      <c r="K47" s="23"/>
      <c r="L47" s="23">
        <f>LN((L25/(L7+1)+L26/(L8+1)+L27/(L9+1))/SUM(L25:L27))-LN((K25/(K7+1)+K26/(K8+1)+K27/(K9+1))/SUM(K25:K27))</f>
        <v>-0.24143857961275289</v>
      </c>
      <c r="M47" s="23">
        <f>LN((M25/(M7+1)+M26/(M8+1)+M27/(M9+1))/SUM(M25:M27))-LN((K25/(K7+1)+K26/(K8+1)+K27/(K9+1))/SUM(K25:K27))</f>
        <v>-0.23832222522509849</v>
      </c>
      <c r="N47" s="23">
        <f>LN((N25/(N7+1)+N26/(N8+1)+N27/(N9+1))/SUM(N25:N27))-LN((K25/(K7+1)+K26/(K8+1)+K27/(K9+1))/SUM(K25:K27))</f>
        <v>-0.19854509330668177</v>
      </c>
      <c r="O47" s="23">
        <f>LN((O25/(O7+1)+O26/(O8+1)+O27/(O9+1))/SUM(O25:O27))-LN((K25/(K7+1)+K26/(K8+1)+K27/(K9+1))/SUM(K25:K27))</f>
        <v>-0.19614649150238614</v>
      </c>
      <c r="P47" s="23"/>
      <c r="Q47" s="23">
        <f>LN((Q25/(Q7+1)+Q26/(Q8+1)+Q27/(Q9+1))/SUM(Q25:Q27))-LN((P25/(P7+1)+P26/(P8+1)+P27/(P9+1))/SUM(P25:P27))</f>
        <v>-0.24446147134971352</v>
      </c>
      <c r="R47" s="23">
        <f>LN((R25/(R7+1)+R26/(R8+1)+R27/(R9+1))/SUM(R25:R27))-LN((P25/(P7+1)+P26/(P8+1)+P27/(P9+1))/SUM(P25:P27))</f>
        <v>-0.24149991691240519</v>
      </c>
      <c r="S47" s="23">
        <f>LN((S25/(S7+1)+S26/(S8+1)+S27/(S9+1))/SUM(S25:S27))-LN((P25/(P7+1)+P26/(P8+1)+P27/(P9+1))/SUM(P25:P27))</f>
        <v>-0.20128411303143787</v>
      </c>
      <c r="T47" s="23">
        <f>LN((T25/(T7+1)+T26/(T8+1)+T27/(T9+1))/SUM(T25:T27))-LN((P25/(P7+1)+P26/(P8+1)+P27/(P9+1))/SUM(P25:P27))</f>
        <v>-0.19901242769684088</v>
      </c>
      <c r="U47" s="23"/>
      <c r="V47" s="23">
        <f>LN((V25/(V7+1)+V26/(V8+1)+V27/(V9+1))/SUM(V25:V27))-LN((U25/(U7+1)+U26/(U8+1)+U27/(U9+1))/SUM(U25:U27))</f>
        <v>-0.24445185758514149</v>
      </c>
      <c r="W47" s="23">
        <f>LN((W25/(W7+1)+W26/(W8+1)+W27/(W9+1))/SUM(W25:W27))-LN((U25/(U7+1)+U26/(U8+1)+U27/(U9+1))/SUM(U25:U27))</f>
        <v>-0.24165537634503509</v>
      </c>
      <c r="X47" s="23">
        <f>LN((X25/(X7+1)+X26/(X8+1)+X27/(X9+1))/SUM(X25:X27))-LN((U25/(U7+1)+U26/(U8+1)+U27/(U9+1))/SUM(U25:U27))</f>
        <v>-0.20321886688101587</v>
      </c>
      <c r="Y47" s="23">
        <f>LN((Y25/(Y7+1)+Y26/(Y8+1)+Y27/(Y9+1))/SUM(Y25:Y27))-LN((U25/(U7+1)+U26/(U8+1)+U27/(U9+1))/SUM(U25:U27))</f>
        <v>-0.20107937146987398</v>
      </c>
      <c r="Z47" s="23"/>
      <c r="AA47" s="23">
        <f>LN((AA25/(AA7+1)+AA26/(AA8+1)+AA27/(AA9+1))/SUM(AA25:AA27))-LN((Z25/(Z7+1)+Z26/(Z8+1)+Z27/(Z9+1))/SUM(Z25:Z27))</f>
        <v>-0.24468065977384723</v>
      </c>
      <c r="AB47" s="23">
        <f>LN((AB25/(AB7+1)+AB26/(AB8+1)+AB27/(AB9+1))/SUM(AB25:AB27))-LN((Z25/(Z7+1)+Z26/(Z8+1)+Z27/(Z9+1))/SUM(Z25:Z27))</f>
        <v>-0.24202826405036426</v>
      </c>
      <c r="AC47" s="23">
        <f>LN((AC25/(AC7+1)+AC26/(AC8+1)+AC27/(AC9+1))/SUM(AC25:AC27))-LN((Z25/(Z7+1)+Z26/(Z8+1)+Z27/(Z9+1))/SUM(Z25:Z27))</f>
        <v>-0.20405053130954842</v>
      </c>
      <c r="AD47" s="23">
        <f>LN((AD25/(AD7+1)+AD26/(AD8+1)+AD27/(AD9+1))/SUM(AD25:AD27))-LN((Z25/(Z7+1)+Z26/(Z8+1)+Z27/(Z9+1))/SUM(Z25:Z27))</f>
        <v>-0.2024899877374873</v>
      </c>
      <c r="AE47" s="23"/>
      <c r="AF47" s="23">
        <f>LN((AF25/(AF7+1)+AF26/(AF8+1)+AF27/(AF9+1))/SUM(AF25:AF27))-LN((AE25/(AE7+1)+AE26/(AE8+1)+AE27/(AE9+1))/SUM(AE25:AE27))</f>
        <v>-0.24202768619320247</v>
      </c>
      <c r="AG47" s="23">
        <f>LN((AG25/(AG7+1)+AG26/(AG8+1)+AG27/(AG9+1))/SUM(AG25:AG27))-LN((AE25/(AE7+1)+AE26/(AE8+1)+AE27/(AE9+1))/SUM(AE25:AE27))</f>
        <v>-0.23951503886925574</v>
      </c>
      <c r="AH47" s="23">
        <f>LN((AH25/(AH7+1)+AH26/(AH8+1)+AH27/(AH9+1))/SUM(AH25:AH27))-LN((AE25/(AE7+1)+AE26/(AE8+1)+AE27/(AE9+1))/SUM(AE25:AE27))</f>
        <v>-0.20350446875606723</v>
      </c>
      <c r="AI47" s="23">
        <f>LN((AI25/(AI7+1)+AI26/(AI8+1)+AI27/(AI9+1))/SUM(AI25:AI27))-LN((AE25/(AE7+1)+AE26/(AE8+1)+AE27/(AE9+1))/SUM(AE25:AE27))</f>
        <v>-0.20274643128221204</v>
      </c>
      <c r="AJ47" s="23"/>
      <c r="AK47" s="23">
        <f>LN((AK25/(AK7+1)+AK26/(AK8+1)+AK27/(AK9+1))/SUM(AK25:AK27))-LN((AJ25/(AJ7+1)+AJ26/(AJ8+1)+AJ27/(AJ9+1))/SUM(AJ25:AJ27))</f>
        <v>-0.23185725133174706</v>
      </c>
      <c r="AL47" s="23">
        <f>LN((AL25/(AL7+1)+AL26/(AL8+1)+AL27/(AL9+1))/SUM(AL25:AL27))-LN((AJ25/(AJ7+1)+AJ26/(AJ8+1)+AJ27/(AJ9+1))/SUM(AJ25:AJ27))</f>
        <v>-0.23089496302733981</v>
      </c>
      <c r="AM47" s="23">
        <f>LN((AM25/(AM7+1)+AM26/(AM8+1)+AM27/(AM9+1))/SUM(AM25:AM27))-LN((AJ25/(AJ7+1)+AJ26/(AJ8+1)+AJ27/(AJ9+1))/SUM(AJ25:AJ27))</f>
        <v>-0.20189809790226187</v>
      </c>
      <c r="AN47" s="23">
        <f>LN((AN25/(AN7+1)+AN26/(AN8+1)+AN27/(AN9+1))/SUM(AN25:AN27))-LN((AJ25/(AJ7+1)+AJ26/(AJ8+1)+AJ27/(AJ9+1))/SUM(AJ25:AJ27))</f>
        <v>-0.20065207870267882</v>
      </c>
      <c r="AO47" s="23"/>
      <c r="AP47" s="23">
        <f>LN((AP25/(AP7+1)+AP26/(AP8+1)+AP27/(AP9+1))/SUM(AP25:AP27))-LN((AO25/(AO7+1)+AO26/(AO8+1)+AO27/(AO9+1))/SUM(AO25:AO27))</f>
        <v>-0.21608355840931134</v>
      </c>
      <c r="AQ47" s="23">
        <f>LN((AQ25/(AQ7+1)+AQ26/(AQ8+1)+AQ27/(AQ9+1))/SUM(AQ25:AQ27))-LN((AO25/(AO7+1)+AO26/(AO8+1)+AO27/(AO9+1))/SUM(AO25:AO27))</f>
        <v>-0.21514256045114336</v>
      </c>
      <c r="AR47" s="23">
        <f>LN((AR25/(AR7+1)+AR26/(AR8+1)+AR27/(AR9+1))/SUM(AR25:AR27))-LN((AO25/(AO7+1)+AO26/(AO8+1)+AO27/(AO9+1))/SUM(AO25:AO27))</f>
        <v>-0.19879707473174776</v>
      </c>
      <c r="AS47" s="23">
        <f>LN((AS25/(AS7+1)+AS26/(AS8+1)+AS27/(AS9+1))/SUM(AS25:AS27))-LN((AO25/(AO7+1)+AO26/(AO8+1)+AO27/(AO9+1))/SUM(AO25:AO27))</f>
        <v>-0.19672039929242102</v>
      </c>
      <c r="AT47" s="23"/>
      <c r="AU47" s="23">
        <f>LN((AU25/(AU7+1)+AU26/(AU8+1)+AU27/(AU9+1))/SUM(AU25:AU27))-LN((AT25/(AT7+1)+AT26/(AT8+1)+AT27/(AT9+1))/SUM(AT25:AT27))</f>
        <v>-0.20041742067009594</v>
      </c>
      <c r="AV47" s="23">
        <f>LN((AV25/(AV7+1)+AV26/(AV8+1)+AV27/(AV9+1))/SUM(AV25:AV27))-LN((AT25/(AT7+1)+AT26/(AT8+1)+AT27/(AT9+1))/SUM(AT25:AT27))</f>
        <v>-0.20019918093683545</v>
      </c>
      <c r="AW47" s="23">
        <f>LN((AW25/(AW7+1)+AW26/(AW8+1)+AW27/(AW9+1))/SUM(AW25:AW27))-LN((AT25/(AT7+1)+AT26/(AT8+1)+AT27/(AT9+1))/SUM(AT25:AT27))</f>
        <v>-0.19425487832210239</v>
      </c>
      <c r="AX47" s="23">
        <f>LN((AX25/(AX7+1)+AX26/(AX8+1)+AX27/(AX9+1))/SUM(AX25:AX27))-LN((AT25/(AT7+1)+AT26/(AT8+1)+AT27/(AT9+1))/SUM(AT25:AT27))</f>
        <v>-0.1923657824498218</v>
      </c>
      <c r="AY47" s="23"/>
      <c r="AZ47" s="23">
        <f>LN((AZ25/(AZ7+1)+AZ26/(AZ8+1)+AZ27/(AZ9+1))/SUM(AZ25:AZ27))-LN((AY25/(AY7+1)+AY26/(AY8+1)+AY27/(AY9+1))/SUM(AY25:AY27))</f>
        <v>-0.16937343524209739</v>
      </c>
      <c r="BA47" s="23">
        <f>LN((BA25/(BA7+1)+BA26/(BA8+1)+BA27/(BA9+1))/SUM(BA25:BA27))-LN((AY25/(AY7+1)+AY26/(AY8+1)+AY27/(AY9+1))/SUM(AY25:AY27))</f>
        <v>-0.1691905214868771</v>
      </c>
      <c r="BB47" s="23">
        <f>LN((BB25/(BB7+1)+BB26/(BB8+1)+BB27/(BB9+1))/SUM(BB25:BB27))-LN((AY25/(AY7+1)+AY26/(AY8+1)+AY27/(AY9+1))/SUM(AY25:AY27))</f>
        <v>-0.16416724808186936</v>
      </c>
      <c r="BC47" s="23">
        <f>LN((BC25/(BC7+1)+BC26/(BC8+1)+BC27/(BC9+1))/SUM(BC25:BC27))-LN((AY25/(AY7+1)+AY26/(AY8+1)+AY27/(AY9+1))/SUM(AY25:AY27))</f>
        <v>-0.16401906994127538</v>
      </c>
      <c r="BD47" s="23"/>
      <c r="BE47" s="23">
        <f>LN((BE25/(BE7+1)+BE26/(BE8+1)+BE27/(BE9+1))/SUM(BE25:BE27))-LN((BD25/(BD7+1)+BD26/(BD8+1)+BD27/(BD9+1))/SUM(BD25:BD27))</f>
        <v>-0.10821260408387191</v>
      </c>
      <c r="BF47" s="23">
        <f>LN((BF25/(BF7+1)+BF26/(BF8+1)+BF27/(BF9+1))/SUM(BF25:BF27))-LN((BD25/(BD7+1)+BD26/(BD8+1)+BD27/(BD9+1))/SUM(BD25:BD27))</f>
        <v>-0.10809774467448212</v>
      </c>
      <c r="BG47" s="23">
        <f>LN((BG25/(BG7+1)+BG26/(BG8+1)+BG27/(BG9+1))/SUM(BG25:BG27))-LN((BD25/(BD7+1)+BD26/(BD8+1)+BD27/(BD9+1))/SUM(BD25:BD27))</f>
        <v>-0.1032125025276192</v>
      </c>
      <c r="BH47" s="23">
        <f>LN((BH25/(BH7+1)+BH26/(BH8+1)+BH27/(BH9+1))/SUM(BH25:BH27))-LN((BD25/(BD7+1)+BD26/(BD8+1)+BD27/(BD9+1))/SUM(BD25:BD27))</f>
        <v>-0.10312071340255764</v>
      </c>
      <c r="BI47" s="23"/>
      <c r="BJ47" s="23">
        <f>LN((BJ25/(BJ7+1)+BJ26/(BJ8+1)+BJ27/(BJ9+1))/SUM(BJ25:BJ27))-LN((BI25/(BI7+1)+BI26/(BI8+1)+BI27/(BI9+1))/SUM(BI25:BI27))</f>
        <v>-4.7887461070194356E-2</v>
      </c>
      <c r="BK47" s="23">
        <f>LN((BK25/(BK7+1)+BK26/(BK8+1)+BK27/(BK9+1))/SUM(BK25:BK27))-LN((BI25/(BI7+1)+BI26/(BI8+1)+BI27/(BI9+1))/SUM(BI25:BI27))</f>
        <v>-4.7838365781454104E-2</v>
      </c>
      <c r="BL47" s="23">
        <f>LN((BL25/(BL7+1)+BL26/(BL8+1)+BL27/(BL9+1))/SUM(BL25:BL27))-LN((BI25/(BI7+1)+BI26/(BI8+1)+BI27/(BI9+1))/SUM(BI25:BI27))</f>
        <v>-4.3035181856192123E-2</v>
      </c>
      <c r="BM47" s="23">
        <f>LN((BM25/(BM7+1)+BM26/(BM8+1)+BM27/(BM9+1))/SUM(BM25:BM27))-LN((BI25/(BI7+1)+BI26/(BI8+1)+BI27/(BI9+1))/SUM(BI25:BI27))</f>
        <v>-4.299827628182197E-2</v>
      </c>
      <c r="BN47" s="23"/>
      <c r="BO47" s="23">
        <f>LN((BO25/(BO7+1)+BO26/(BO8+1)+BO27/(BO9+1))/SUM(BO25:BO27))-LN((BN25/(BN7+1)+BN26/(BN8+1)+BN27/(BN9+1))/SUM(BN25:BN27))</f>
        <v>-0.16403757669636021</v>
      </c>
      <c r="BP47" s="23">
        <f>LN((BP25/(BP7+1)+BP26/(BP8+1)+BP27/(BP9+1))/SUM(BP25:BP27))-LN((BN25/(BN7+1)+BN26/(BN8+1)+BN27/(BN9+1))/SUM(BN25:BN27))</f>
        <v>-0.1627452987864933</v>
      </c>
      <c r="BQ47" s="23">
        <f>LN((BQ25/(BQ7+1)+BQ26/(BQ8+1)+BQ27/(BQ9+1))/SUM(BQ25:BQ27))-LN((BN25/(BN7+1)+BN26/(BN8+1)+BN27/(BN9+1))/SUM(BN25:BN27))</f>
        <v>-0.13100798270862282</v>
      </c>
      <c r="BR47" s="23">
        <f>LN((BR25/(BR7+1)+BR26/(BR8+1)+BR27/(BR9+1))/SUM(BR25:BR27))-LN((BN25/(BN7+1)+BN26/(BN8+1)+BN27/(BN9+1))/SUM(BN25:BN27))</f>
        <v>-0.12844770423043991</v>
      </c>
      <c r="BS47" s="23"/>
      <c r="BT47" s="23">
        <f>LN((BT25/(BT7+1)+BT26/(BT8+1)+BT27/(BT9+1))/SUM(BT25:BT27))-LN((BS25/(BS7+1)+BS26/(BS8+1)+BS27/(BS9+1))/SUM(BS25:BS27))</f>
        <v>-0.17009285190138565</v>
      </c>
      <c r="BU47" s="23">
        <f>LN((BU25/(BU7+1)+BU26/(BU8+1)+BU27/(BU9+1))/SUM(BU25:BU27))-LN((BS25/(BS7+1)+BS26/(BS8+1)+BS27/(BS9+1))/SUM(BS25:BS27))</f>
        <v>-0.16764826071440925</v>
      </c>
      <c r="BV47" s="23">
        <f>LN((BV25/(BV7+1)+BV26/(BV8+1)+BV27/(BV9+1))/SUM(BV25:BV27))-LN((BS25/(BS7+1)+BS26/(BS8+1)+BS27/(BS9+1))/SUM(BS25:BS27))</f>
        <v>-0.13593506591784646</v>
      </c>
      <c r="BW47" s="23">
        <f>LN((BW25/(BW7+1)+BW26/(BW8+1)+BW27/(BW9+1))/SUM(BW25:BW27))-LN((BS25/(BS7+1)+BS26/(BS8+1)+BS27/(BS9+1))/SUM(BS25:BS27))</f>
        <v>-0.13346784302323936</v>
      </c>
      <c r="BX47" s="23"/>
      <c r="BY47" s="23">
        <f>LN((BY25/(BY7+1)+BY26/(BY8+1)+BY27/(BY9+1))/SUM(BY25:BY27))-LN((BX25/(BX7+1)+BX26/(BX8+1)+BX27/(BX9+1))/SUM(BX25:BX27))</f>
        <v>-0.17357280692632793</v>
      </c>
      <c r="BZ47" s="23">
        <f>LN((BZ25/(BZ7+1)+BZ26/(BZ8+1)+BZ27/(BZ9+1))/SUM(BZ25:BZ27))-LN((BX25/(BX7+1)+BX26/(BX8+1)+BX27/(BX9+1))/SUM(BX25:BX27))</f>
        <v>-0.17125471191017341</v>
      </c>
      <c r="CA47" s="23">
        <f>LN((CA25/(CA7+1)+CA26/(CA8+1)+CA27/(CA9+1))/SUM(CA25:CA27))-LN((BX25/(BX7+1)+BX26/(BX8+1)+BX27/(BX9+1))/SUM(BX25:BX27))</f>
        <v>-0.13987046180287138</v>
      </c>
      <c r="CB47" s="23">
        <f>LN((CB25/(CB7+1)+CB26/(CB8+1)+CB27/(CB9+1))/SUM(CB25:CB27))-LN((BX25/(BX7+1)+BX26/(BX8+1)+BX27/(BX9+1))/SUM(BX25:BX27))</f>
        <v>-0.13751319863547279</v>
      </c>
      <c r="CC47" s="23"/>
      <c r="CD47" s="23">
        <f>LN((CD25/(CD7+1)+CD26/(CD8+1)+CD27/(CD9+1))/SUM(CD25:CD27))-LN((CC25/(CC7+1)+CC26/(CC8+1)+CC27/(CC9+1))/SUM(CC25:CC27))</f>
        <v>-0.17661519547092164</v>
      </c>
      <c r="CE47" s="23">
        <f>LN((CE25/(CE7+1)+CE26/(CE8+1)+CE27/(CE9+1))/SUM(CE25:CE27))-LN((CC25/(CC7+1)+CC26/(CC8+1)+CC27/(CC9+1))/SUM(CC25:CC27))</f>
        <v>-0.17348256906690626</v>
      </c>
      <c r="CF47" s="23">
        <f>LN((CF25/(CF7+1)+CF26/(CF8+1)+CF27/(CF9+1))/SUM(CF25:CF27))-LN((CC25/(CC7+1)+CC26/(CC8+1)+CC27/(CC9+1))/SUM(CC25:CC27))</f>
        <v>-0.14381269427549978</v>
      </c>
      <c r="CG47" s="23">
        <f>LN((CG25/(CG7+1)+CG26/(CG8+1)+CG27/(CG9+1))/SUM(CG25:CG27))-LN((CC25/(CC7+1)+CC26/(CC8+1)+CC27/(CC9+1))/SUM(CC25:CC27))</f>
        <v>-0.14157943433233725</v>
      </c>
      <c r="CH47" s="23"/>
      <c r="CI47" s="23">
        <f>LN((CI25/(CI7+1)+CI26/(CI8+1)+CI27/(CI9+1))/SUM(CI25:CI27))-LN((CH25/(CH7+1)+CH26/(CH8+1)+CH27/(CH9+1))/SUM(CH25:CH27))</f>
        <v>-0.17802886562370612</v>
      </c>
      <c r="CJ47" s="23">
        <f>LN((CJ25/(CJ7+1)+CJ26/(CJ8+1)+CJ27/(CJ9+1))/SUM(CJ25:CJ27))-LN((CH25/(CH7+1)+CH26/(CH8+1)+CH27/(CH9+1))/SUM(CH25:CH27))</f>
        <v>-0.17599223729893898</v>
      </c>
      <c r="CK47" s="23">
        <f>LN((CK25/(CK7+1)+CK26/(CK8+1)+CK27/(CK9+1))/SUM(CK25:CK27))-LN((CH25/(CH7+1)+CH26/(CH8+1)+CH27/(CH9+1))/SUM(CH25:CH27))</f>
        <v>-0.14543335449204708</v>
      </c>
      <c r="CL47" s="23">
        <f>LN((CL25/(CL7+1)+CL26/(CL8+1)+CL27/(CL9+1))/SUM(CL25:CL27))-LN((CH25/(CH7+1)+CH26/(CH8+1)+CH27/(CH9+1))/SUM(CH25:CH27))</f>
        <v>-0.14431992087042275</v>
      </c>
      <c r="CM47" s="23"/>
      <c r="CN47" s="23">
        <f>LN((CN25/(CN7+1)+CN26/(CN8+1)+CN27/(CN9+1))/SUM(CN25:CN27))-LN((CM25/(CM7+1)+CM26/(CM8+1)+CM27/(CM9+1))/SUM(CM25:CM27))</f>
        <v>-0.17853159305245075</v>
      </c>
      <c r="CO47" s="23">
        <f>LN((CO25/(CO7+1)+CO26/(CO8+1)+CO27/(CO9+1))/SUM(CO25:CO27))-LN((CM25/(CM7+1)+CM26/(CM8+1)+CM27/(CM9+1))/SUM(CM25:CM27))</f>
        <v>-0.17664551564554348</v>
      </c>
      <c r="CP47" s="23">
        <f>LN((CP25/(CP7+1)+CP26/(CP8+1)+CP27/(CP9+1))/SUM(CP25:CP27))-LN((CM25/(CM7+1)+CM26/(CM8+1)+CM27/(CM9+1))/SUM(CM25:CM27))</f>
        <v>-0.14756870257194749</v>
      </c>
      <c r="CQ47" s="23">
        <f>LN((CQ25/(CQ7+1)+CQ26/(CQ8+1)+CQ27/(CQ9+1))/SUM(CQ25:CQ27))-LN((CM25/(CM7+1)+CM26/(CM8+1)+CM27/(CM9+1))/SUM(CM25:CM27))</f>
        <v>-0.14656075939505742</v>
      </c>
      <c r="CR47" s="23"/>
      <c r="CS47" s="23">
        <f>LN((CS25/(CS7+1)+CS26/(CS8+1)+CS27/(CS9+1))/SUM(CS25:CS27))-LN((CR25/(CR7+1)+CR26/(CR8+1)+CR27/(CR9+1))/SUM(CR25:CR27))</f>
        <v>-0.17750870058927617</v>
      </c>
      <c r="CT47" s="23">
        <f>LN((CT25/(CT7+1)+CT26/(CT8+1)+CT27/(CT9+1))/SUM(CT25:CT27))-LN((CR25/(CR7+1)+CR26/(CR8+1)+CR27/(CR9+1))/SUM(CR25:CR27))</f>
        <v>-0.17674888933524868</v>
      </c>
      <c r="CU47" s="23">
        <f>LN((CU25/(CU7+1)+CU26/(CU8+1)+CU27/(CU9+1))/SUM(CU25:CU27))-LN((CR25/(CR7+1)+CR26/(CR8+1)+CR27/(CR9+1))/SUM(CR25:CR27))</f>
        <v>-0.14884054698008373</v>
      </c>
      <c r="CV47" s="23">
        <f>LN((CV25/(CV7+1)+CV26/(CV8+1)+CV27/(CV9+1))/SUM(CV25:CV27))-LN((CR25/(CR7+1)+CR26/(CR8+1)+CR27/(CR9+1))/SUM(CR25:CR27))</f>
        <v>-0.14705862961152996</v>
      </c>
      <c r="CW47" s="23"/>
      <c r="CX47" s="23">
        <f>LN((CX25/(CX7+1)+CX26/(CX8+1)+CX27/(CX9+1))/SUM(CX25:CX27))-LN((CW25/(CW7+1)+CW26/(CW8+1)+CW27/(CW9+1))/SUM(CW25:CW27))</f>
        <v>-0.17584669529265837</v>
      </c>
      <c r="CY47" s="23">
        <f>LN((CY25/(CY7+1)+CY26/(CY8+1)+CY27/(CY9+1))/SUM(CY25:CY27))-LN((CW25/(CW7+1)+CW26/(CW8+1)+CW27/(CW9+1))/SUM(CW25:CW27))</f>
        <v>-0.17517806641291669</v>
      </c>
      <c r="CZ47" s="23">
        <f>LN((CZ25/(CZ7+1)+CZ26/(CZ8+1)+CZ27/(CZ9+1))/SUM(CZ25:CZ27))-LN((CW25/(CW7+1)+CW26/(CW8+1)+CW27/(CW9+1))/SUM(CW25:CW27))</f>
        <v>-0.14737275273631478</v>
      </c>
      <c r="DA47" s="23">
        <f>LN((DA25/(DA7+1)+DA26/(DA8+1)+DA27/(DA9+1))/SUM(DA25:DA27))-LN((CW25/(CW7+1)+CW26/(CW8+1)+CW27/(CW9+1))/SUM(CW25:CW27))</f>
        <v>-0.14658996714378772</v>
      </c>
      <c r="DB47" s="23"/>
      <c r="DC47" s="23">
        <f>LN((DC25/(DC7+1)+DC26/(DC8+1)+DC27/(DC9+1))/SUM(DC25:DC27))-LN((DB25/(DB7+1)+DB26/(DB8+1)+DB27/(DB9+1))/SUM(DB25:DB27))</f>
        <v>-0.17193342414836948</v>
      </c>
      <c r="DD47" s="23">
        <f>LN((DD25/(DD7+1)+DD26/(DD8+1)+DD27/(DD9+1))/SUM(DD25:DD27))-LN((DB25/(DB7+1)+DB26/(DB8+1)+DB27/(DB9+1))/SUM(DB25:DB27))</f>
        <v>-0.17087710632438102</v>
      </c>
      <c r="DE47" s="23">
        <f>LN((DE25/(DE7+1)+DE26/(DE8+1)+DE27/(DE9+1))/SUM(DE25:DE27))-LN((DB25/(DB7+1)+DB26/(DB8+1)+DB27/(DB9+1))/SUM(DB25:DB27))</f>
        <v>-0.14530094008377581</v>
      </c>
      <c r="DF47" s="23">
        <f>LN((DF25/(DF7+1)+DF26/(DF8+1)+DF27/(DF9+1))/SUM(DF25:DF27))-LN((DB25/(DB7+1)+DB26/(DB8+1)+DB27/(DB9+1))/SUM(DB25:DB27))</f>
        <v>-0.1446312497304634</v>
      </c>
      <c r="DG47" s="23"/>
      <c r="DH47" s="23">
        <f>LN((DH25/(DH7+1)+DH26/(DH8+1)+DH27/(DH9+1))/SUM(DH25:DH27))-LN((DG25/(DG7+1)+DG26/(DG8+1)+DG27/(DG9+1))/SUM(DG25:DG27))</f>
        <v>-0.15852249132148766</v>
      </c>
      <c r="DI47" s="23">
        <f>LN((DI25/(DI7+1)+DI26/(DI8+1)+DI27/(DI9+1))/SUM(DI25:DI27))-LN((DG25/(DG7+1)+DG26/(DG8+1)+DG27/(DG9+1))/SUM(DG25:DG27))</f>
        <v>-0.15802173460969937</v>
      </c>
      <c r="DJ47" s="23">
        <f>LN((DJ25/(DJ7+1)+DJ26/(DJ8+1)+DJ27/(DJ9+1))/SUM(DJ25:DJ27))-LN((DG25/(DG7+1)+DG26/(DG8+1)+DG27/(DG9+1))/SUM(DG25:DG27))</f>
        <v>-0.13824901483650967</v>
      </c>
      <c r="DK47" s="23">
        <f>LN((DK25/(DK7+1)+DK26/(DK8+1)+DK27/(DK9+1))/SUM(DK25:DK27))-LN((DG25/(DG7+1)+DG26/(DG8+1)+DG27/(DG9+1))/SUM(DG25:DG27))</f>
        <v>-0.13778216244679969</v>
      </c>
      <c r="DL47" s="23"/>
      <c r="DM47" s="23">
        <f>LN((DM25/(DM7+1)+DM26/(DM8+1)+DM27/(DM9+1))/SUM(DM25:DM27))-LN((DL25/(DL7+1)+DL26/(DL8+1)+DL27/(DL9+1))/SUM(DL25:DL27))</f>
        <v>-9.7714793330734892E-2</v>
      </c>
      <c r="DN47" s="23">
        <f>LN((DN25/(DN7+1)+DN26/(DN8+1)+DN27/(DN9+1))/SUM(DN25:DN27))-LN((DL25/(DL7+1)+DL26/(DL8+1)+DL27/(DL9+1))/SUM(DL25:DL27))</f>
        <v>-9.7262237754670508E-2</v>
      </c>
      <c r="DO47" s="23">
        <f>LN((DO25/(DO7+1)+DO26/(DO8+1)+DO27/(DO9+1))/SUM(DO25:DO27))-LN((DL25/(DL7+1)+DL26/(DL8+1)+DL27/(DL9+1))/SUM(DL25:DL27))</f>
        <v>-8.9879826484387054E-2</v>
      </c>
      <c r="DP47" s="23">
        <f>LN((DP25/(DP7+1)+DP26/(DP8+1)+DP27/(DP9+1))/SUM(DP25:DP27))-LN((DL25/(DL7+1)+DL26/(DL8+1)+DL27/(DL9+1))/SUM(DL25:DL27))</f>
        <v>-8.9827803117165705E-2</v>
      </c>
      <c r="DQ47" s="23"/>
      <c r="DR47" s="23">
        <f>LN((DR25/(DR7+1)+DR26/(DR8+1)+DR27/(DR9+1))/SUM(DR25:DR27))-LN((DQ25/(DQ7+1)+DQ26/(DQ8+1)+DQ27/(DQ9+1))/SUM(DQ25:DQ27))</f>
        <v>-3.7630606152046844E-2</v>
      </c>
      <c r="DS47" s="23">
        <f>LN((DS25/(DS7+1)+DS26/(DS8+1)+DS27/(DS9+1))/SUM(DS25:DS27))-LN((DQ25/(DQ7+1)+DQ26/(DQ8+1)+DQ27/(DQ9+1))/SUM(DQ25:DQ27))</f>
        <v>-3.7603479985300003E-2</v>
      </c>
      <c r="DT47" s="23">
        <f>LN((DT25/(DT7+1)+DT26/(DT8+1)+DT27/(DT9+1))/SUM(DT25:DT27))-LN((DQ25/(DQ7+1)+DQ26/(DQ8+1)+DQ27/(DQ9+1))/SUM(DQ25:DQ27))</f>
        <v>-2.9888588826854658E-2</v>
      </c>
      <c r="DU47" s="23">
        <f>LN((DU25/(DU7+1)+DU26/(DU8+1)+DU27/(DU9+1))/SUM(DU25:DU27))-LN((DQ25/(DQ7+1)+DQ26/(DQ8+1)+DQ27/(DQ9+1))/SUM(DQ25:DQ27))</f>
        <v>-2.9871096957163359E-2</v>
      </c>
      <c r="DV47" s="23"/>
      <c r="DW47" s="23">
        <f>LN((DW25/(DW7+1)+DW26/(DW8+1)+DW27/(DW9+1))/SUM(DW25:DW27))-LN((DV25/(DV7+1)+DV26/(DV8+1)+DV27/(DV9+1))/SUM(DV25:DV27))</f>
        <v>-0.25885155086684808</v>
      </c>
      <c r="DX47" s="23">
        <f>LN((DX25/(DX7+1)+DX26/(DX8+1)+DX27/(DX9+1))/SUM(DX25:DX27))-LN((DV25/(DV7+1)+DV26/(DV8+1)+DV27/(DV9+1))/SUM(DV25:DV27))</f>
        <v>-0.25708701707005022</v>
      </c>
      <c r="DY47" s="23">
        <f>LN((DY25/(DY7+1)+DY26/(DY8+1)+DY27/(DY9+1))/SUM(DY25:DY27))-LN((DV25/(DV7+1)+DV26/(DV8+1)+DV27/(DV9+1))/SUM(DV25:DV27))</f>
        <v>-0.25729958272066866</v>
      </c>
      <c r="DZ47" s="23">
        <f>LN((DZ25/(DZ7+1)+DZ26/(DZ8+1)+DZ27/(DZ9+1))/SUM(DZ25:DZ27))-LN((DV25/(DV7+1)+DV26/(DV8+1)+DV27/(DV9+1))/SUM(DV25:DV27))</f>
        <v>-0.25555241976800114</v>
      </c>
      <c r="EA47" s="23"/>
      <c r="EB47" s="23">
        <f>LN((EB25/(EB7+1)+EB26/(EB8+1)+EB27/(EB9+1))/SUM(EB25:EB27))-LN((EA25/(EA7+1)+EA26/(EA8+1)+EA27/(EA9+1))/SUM(EA25:EA27))</f>
        <v>-0.25698159375453289</v>
      </c>
      <c r="EC47" s="23">
        <f>LN((EC25/(EC7+1)+EC26/(EC8+1)+EC27/(EC9+1))/SUM(EC25:EC27))-LN((EA25/(EA7+1)+EA26/(EA8+1)+EA27/(EA9+1))/SUM(EA25:EA27))</f>
        <v>-0.25361621024336628</v>
      </c>
      <c r="ED47" s="23">
        <f>LN((ED25/(ED7+1)+ED26/(ED8+1)+ED27/(ED9+1))/SUM(ED25:ED27))-LN((EA25/(EA7+1)+EA26/(EA8+1)+EA27/(EA9+1))/SUM(EA25:EA27))</f>
        <v>-0.25273160238743431</v>
      </c>
      <c r="EE47" s="23">
        <f>LN((EE25/(EE7+1)+EE26/(EE8+1)+EE27/(EE9+1))/SUM(EE25:EE27))-LN((EA25/(EA7+1)+EA26/(EA8+1)+EA27/(EA9+1))/SUM(EA25:EA27))</f>
        <v>-0.25105979982670384</v>
      </c>
      <c r="EF47" s="23"/>
      <c r="EG47" s="23">
        <f>LN((EG25/(EG7+1)+EG26/(EG8+1)+EG27/(EG9+1))/SUM(EG25:EG27))-LN((EF25/(EF7+1)+EF26/(EF8+1)+EF27/(EF9+1))/SUM(EF25:EF27))</f>
        <v>-0.25225016277057849</v>
      </c>
      <c r="EH47" s="23">
        <f>LN((EH25/(EH7+1)+EH26/(EH8+1)+EH27/(EH9+1))/SUM(EH25:EH27))-LN((EF25/(EF7+1)+EF26/(EF8+1)+EF27/(EF9+1))/SUM(EF25:EF27))</f>
        <v>-0.25062108976882197</v>
      </c>
      <c r="EI47" s="23">
        <f>LN((EI25/(EI7+1)+EI26/(EI8+1)+EI27/(EI9+1))/SUM(EI25:EI27))-LN((EF25/(EF7+1)+EF26/(EF8+1)+EF27/(EF9+1))/SUM(EF25:EF27))</f>
        <v>-0.24559553930373679</v>
      </c>
      <c r="EJ47" s="23">
        <f>LN((EJ25/(EJ7+1)+EJ26/(EJ8+1)+EJ27/(EJ9+1))/SUM(EJ25:EJ27))-LN((EF25/(EF7+1)+EF26/(EF8+1)+EF27/(EF9+1))/SUM(EF25:EF27))</f>
        <v>-0.24400876722752524</v>
      </c>
      <c r="EK47" s="23"/>
      <c r="EL47" s="23">
        <f>LN((EL25/(EL7+1)+EL26/(EL8+1)+EL27/(EL9+1))/SUM(EL25:EL27))-LN((EK25/(EK7+1)+EK26/(EK8+1)+EK27/(EK9+1))/SUM(EK25:EK27))</f>
        <v>-0.24508533870945193</v>
      </c>
      <c r="EM47" s="23">
        <f>LN((EM25/(EM7+1)+EM26/(EM8+1)+EM27/(EM9+1))/SUM(EM25:EM27))-LN((EK25/(EK7+1)+EK26/(EK8+1)+EK27/(EK9+1))/SUM(EK25:EK27))</f>
        <v>-0.24353653838289602</v>
      </c>
      <c r="EN47" s="23">
        <f>LN((EN25/(EN7+1)+EN26/(EN8+1)+EN27/(EN9+1))/SUM(EN25:EN27))-LN((EK25/(EK7+1)+EK26/(EK8+1)+EK27/(EK9+1))/SUM(EK25:EK27))</f>
        <v>-0.23910256886148268</v>
      </c>
      <c r="EO47" s="23">
        <f>LN((EO25/(EO7+1)+EO26/(EO8+1)+EO27/(EO9+1))/SUM(EO25:EO27))-LN((EK25/(EK7+1)+EK26/(EK8+1)+EK27/(EK9+1))/SUM(EK25:EK27))</f>
        <v>-0.23759907660845148</v>
      </c>
      <c r="EP47" s="23"/>
      <c r="EQ47" s="23">
        <f>LN((EQ25/(EQ7+1)+EQ26/(EQ8+1)+EQ27/(EQ9+1))/SUM(EQ25:EQ27))-LN((EP25/(EP7+1)+EP26/(EP8+1)+EP27/(EP9+1))/SUM(EP25:EP27))</f>
        <v>-0.23849669879726293</v>
      </c>
      <c r="ER47" s="23">
        <f>LN((ER25/(ER7+1)+ER26/(ER8+1)+ER27/(ER9+1))/SUM(ER25:ER27))-LN((EP25/(EP7+1)+EP26/(EP8+1)+EP27/(EP9+1))/SUM(EP25:EP27))</f>
        <v>-0.23702741094655733</v>
      </c>
      <c r="ES47" s="23">
        <f>LN((ES25/(ES7+1)+ES26/(ES8+1)+ES27/(ES9+1))/SUM(ES25:ES27))-LN((EP25/(EP7+1)+EP26/(EP8+1)+EP27/(EP9+1))/SUM(EP25:EP27))</f>
        <v>-0.23037022791844602</v>
      </c>
      <c r="ET47" s="23">
        <f>LN((ET25/(ET7+1)+ET26/(ET8+1)+ET27/(ET9+1))/SUM(ET25:ET27))-LN((EP25/(EP7+1)+EP26/(EP8+1)+EP27/(EP9+1))/SUM(EP25:EP27))</f>
        <v>-0.22895757001890604</v>
      </c>
      <c r="EU47" s="23"/>
      <c r="EV47" s="23">
        <f>LN((EV25/(EV7+1)+EV26/(EV8+1)+EV27/(EV9+1))/SUM(EV25:EV27))-LN((EU25/(EU7+1)+EU26/(EU8+1)+EU27/(EU9+1))/SUM(EU25:EU27))</f>
        <v>-0.22979521489533267</v>
      </c>
      <c r="EW47" s="23">
        <f>LN((EW25/(EW7+1)+EW26/(EW8+1)+EW27/(EW9+1))/SUM(EW25:EW27))-LN((EU25/(EU7+1)+EU26/(EU8+1)+EU27/(EU9+1))/SUM(EU25:EU27))</f>
        <v>-0.22960749020632837</v>
      </c>
      <c r="EX47" s="23">
        <f>LN((EX25/(EX7+1)+EX26/(EX8+1)+EX27/(EX9+1))/SUM(EX25:EX27))-LN((EU25/(EU7+1)+EU26/(EU8+1)+EU27/(EU9+1))/SUM(EU25:EU27))</f>
        <v>-0.22095736827745149</v>
      </c>
      <c r="EY47" s="23">
        <f>LN((EY25/(EY7+1)+EY26/(EY8+1)+EY27/(EY9+1))/SUM(EY25:EY27))-LN((EU25/(EU7+1)+EU26/(EU8+1)+EU27/(EU9+1))/SUM(EU25:EU27))</f>
        <v>-0.21963716906766306</v>
      </c>
      <c r="EZ47" s="23"/>
      <c r="FA47" s="23">
        <f>LN((FA25/(FA7+1)+FA26/(FA8+1)+FA27/(FA9+1))/SUM(FA25:FA27))-LN((EZ25/(EZ7+1)+EZ26/(EZ8+1)+EZ27/(EZ9+1))/SUM(EZ25:EZ27))</f>
        <v>-0.22153631825963588</v>
      </c>
      <c r="FB47" s="23">
        <f>LN((FB25/(FB7+1)+FB26/(FB8+1)+FB27/(FB9+1))/SUM(FB25:FB27))-LN((EZ25/(EZ7+1)+EZ26/(EZ8+1)+EZ27/(EZ9+1))/SUM(EZ25:EZ27))</f>
        <v>-0.22023769073029775</v>
      </c>
      <c r="FC47" s="23">
        <f>LN((FC25/(FC7+1)+FC26/(FC8+1)+FC27/(FC9+1))/SUM(FC25:FC27))-LN((EZ25/(EZ7+1)+EZ26/(EZ8+1)+EZ27/(EZ9+1))/SUM(EZ25:EZ27))</f>
        <v>-0.21090171852225631</v>
      </c>
      <c r="FD47" s="23">
        <f>LN((FD25/(FD7+1)+FD26/(FD8+1)+FD27/(FD9+1))/SUM(FD25:FD27))-LN((EZ25/(EZ7+1)+EZ26/(EZ8+1)+EZ27/(EZ9+1))/SUM(EZ25:EZ27))</f>
        <v>-0.21074978934515037</v>
      </c>
      <c r="FE47" s="23"/>
      <c r="FF47" s="23">
        <f>LN((FF25/(FF7+1)+FF26/(FF8+1)+FF27/(FF9+1))/SUM(FF25:FF27))-LN((FE25/(FE7+1)+FE26/(FE8+1)+FE27/(FE9+1))/SUM(FE25:FE27))</f>
        <v>-0.21146579108275998</v>
      </c>
      <c r="FG47" s="23">
        <f>LN((FG25/(FG7+1)+FG26/(FG8+1)+FG27/(FG9+1))/SUM(FG25:FG27))-LN((FE25/(FE7+1)+FE26/(FE8+1)+FE27/(FE9+1))/SUM(FE25:FE27))</f>
        <v>-0.21025641087512059</v>
      </c>
      <c r="FH47" s="23">
        <f>LN((FH25/(FH7+1)+FH26/(FH8+1)+FH27/(FH9+1))/SUM(FH25:FH27))-LN((FE25/(FE7+1)+FE26/(FE8+1)+FE27/(FE9+1))/SUM(FE25:FE27))</f>
        <v>-0.20024080409596323</v>
      </c>
      <c r="FI47" s="23">
        <f>LN((FI25/(FI7+1)+FI26/(FI8+1)+FI27/(FI9+1))/SUM(FI25:FI27))-LN((FE25/(FE7+1)+FE26/(FE8+1)+FE27/(FE9+1))/SUM(FE25:FE27))</f>
        <v>-0.19910758820473504</v>
      </c>
      <c r="FJ47" s="23"/>
      <c r="FK47" s="23">
        <f>LN((FK25/(FK7+1)+FK26/(FK8+1)+FK27/(FK9+1))/SUM(FK25:FK27))-LN((FJ25/(FJ7+1)+FJ26/(FJ8+1)+FJ27/(FJ9+1))/SUM(FJ25:FJ27))</f>
        <v>-0.20081965649372155</v>
      </c>
      <c r="FL47" s="23">
        <f>LN((FL25/(FL7+1)+FL26/(FL8+1)+FL27/(FL9+1))/SUM(FL25:FL27))-LN((FJ25/(FJ7+1)+FJ26/(FJ8+1)+FJ27/(FJ9+1))/SUM(FJ25:FJ27))</f>
        <v>-0.19969997146764609</v>
      </c>
      <c r="FM47" s="23">
        <f>LN((FM25/(FM7+1)+FM26/(FM8+1)+FM27/(FM9+1))/SUM(FM25:FM27))-LN((FJ25/(FJ7+1)+FJ26/(FJ8+1)+FJ27/(FJ9+1))/SUM(FJ25:FJ27))</f>
        <v>-0.18901097310677428</v>
      </c>
      <c r="FN47" s="23">
        <f>LN((FN25/(FN7+1)+FN26/(FN8+1)+FN27/(FN9+1))/SUM(FN25:FN27))-LN((FJ25/(FJ7+1)+FJ26/(FJ8+1)+FJ27/(FJ9+1))/SUM(FJ25:FJ27))</f>
        <v>-0.18797108988685493</v>
      </c>
      <c r="FO47" s="23"/>
      <c r="FP47" s="23">
        <f>LN((FP25/(FP7+1)+FP26/(FP8+1)+FP27/(FP9+1))/SUM(FP25:FP27))-LN((FO25/(FO7+1)+FO26/(FO8+1)+FO27/(FO9+1))/SUM(FO25:FO27))</f>
        <v>-0.17720893956649836</v>
      </c>
      <c r="FQ47" s="23">
        <f>LN((FQ25/(FQ7+1)+FQ26/(FQ8+1)+FQ27/(FQ9+1))/SUM(FQ25:FQ27))-LN((FO25/(FO7+1)+FO26/(FO8+1)+FO27/(FO9+1))/SUM(FO25:FO27))</f>
        <v>-0.17700090821243805</v>
      </c>
      <c r="FR47" s="23">
        <f>LN((FR25/(FR7+1)+FR26/(FR8+1)+FR27/(FR9+1))/SUM(FR25:FR27))-LN((FO25/(FO7+1)+FO26/(FO8+1)+FO27/(FO9+1))/SUM(FO25:FO27))</f>
        <v>-0.1642770669526796</v>
      </c>
      <c r="FS47" s="23">
        <f>LN((FS25/(FS7+1)+FS26/(FS8+1)+FS27/(FS9+1))/SUM(FS25:FS27))-LN((FO25/(FO7+1)+FO26/(FO8+1)+FO27/(FO9+1))/SUM(FO25:FO27))</f>
        <v>-0.16342271342867806</v>
      </c>
      <c r="FT47" s="23"/>
      <c r="FU47" s="23">
        <f>LN((FU25/(FU7+1)+FU26/(FU8+1)+FU27/(FU9+1))/SUM(FU25:FU27))-LN((FT25/(FT7+1)+FT26/(FT8+1)+FT27/(FT9+1))/SUM(FT25:FT27))</f>
        <v>-0.12545086865434543</v>
      </c>
      <c r="FV47" s="23">
        <f>LN((FV25/(FV7+1)+FV26/(FV8+1)+FV27/(FV9+1))/SUM(FV25:FV27))-LN((FT25/(FT7+1)+FT26/(FT8+1)+FT27/(FT9+1))/SUM(FT25:FT27))</f>
        <v>-0.12485428333456026</v>
      </c>
      <c r="FW47" s="23">
        <f>LN((FW25/(FW7+1)+FW26/(FW8+1)+FW27/(FW9+1))/SUM(FW25:FW27))-LN((FT25/(FT7+1)+FT26/(FT8+1)+FT27/(FT9+1))/SUM(FT25:FT27))</f>
        <v>-0.10956002496102919</v>
      </c>
      <c r="FX47" s="23">
        <f>LN((FX25/(FX7+1)+FX26/(FX8+1)+FX27/(FX9+1))/SUM(FX25:FX27))-LN((FT25/(FT7+1)+FT26/(FT8+1)+FT27/(FT9+1))/SUM(FT25:FT27))</f>
        <v>-0.10945731439690391</v>
      </c>
      <c r="FY47" s="23"/>
      <c r="FZ47" s="23">
        <f>LN((FZ25/(FZ7+1)+FZ26/(FZ8+1)+FZ27/(FZ9+1))/SUM(FZ25:FZ27))-LN((FY25/(FY7+1)+FY26/(FY8+1)+FY27/(FY9+1))/SUM(FY25:FY27))</f>
        <v>-6.8478660319737941E-2</v>
      </c>
      <c r="GA47" s="23">
        <f>LN((GA25/(GA7+1)+GA26/(GA8+1)+GA27/(GA9+1))/SUM(GA25:GA27))-LN((FY25/(FY7+1)+FY26/(FY8+1)+FY27/(FY9+1))/SUM(FY25:FY27))</f>
        <v>-6.8395655391548418E-2</v>
      </c>
      <c r="GB47" s="23">
        <f>LN((GB25/(GB7+1)+GB26/(GB8+1)+GB27/(GB9+1))/SUM(GB25:GB27))-LN((FY25/(FY7+1)+FY26/(FY8+1)+FY27/(FY9+1))/SUM(FY25:FY27))</f>
        <v>-5.016072960657926E-2</v>
      </c>
      <c r="GC47" s="23">
        <f>LN((GC25/(GC7+1)+GC26/(GC8+1)+GC27/(GC9+1))/SUM(GC25:GC27))-LN((FY25/(FY7+1)+FY26/(FY8+1)+FY27/(FY9+1))/SUM(FY25:FY27))</f>
        <v>-5.0115685398251744E-2</v>
      </c>
      <c r="GD47" s="23"/>
      <c r="GE47" s="23">
        <f>LN((GE25/(GE7+1)+GE26/(GE8+1)+GE27/(GE9+1))/SUM(GE25:GE27))-LN((GD25/(GD7+1)+GD26/(GD8+1)+GD27/(GD9+1))/SUM(GD25:GD27))</f>
        <v>-0.25506444162517483</v>
      </c>
      <c r="GF47" s="23">
        <f>LN((GF25/(GF7+1)+GF26/(GF8+1)+GF27/(GF9+1))/SUM(GF25:GF27))-LN((GD25/(GD7+1)+GD26/(GD8+1)+GD27/(GD9+1))/SUM(GD25:GD27))</f>
        <v>-0.25333111454820351</v>
      </c>
      <c r="GG47" s="23">
        <f>LN((GG25/(GG7+1)+GG26/(GG8+1)+GG27/(GG9+1))/SUM(GG25:GG27))-LN((GD25/(GD7+1)+GD26/(GD8+1)+GD27/(GD9+1))/SUM(GD25:GD27))</f>
        <v>-0.25243571818470822</v>
      </c>
      <c r="GH47" s="23">
        <f>LN((GH25/(GH7+1)+GH26/(GH8+1)+GH27/(GH9+1))/SUM(GH25:GH27))-LN((GD25/(GD7+1)+GD26/(GD8+1)+GD27/(GD9+1))/SUM(GD25:GD27))</f>
        <v>-0.25071815962171212</v>
      </c>
      <c r="GI47" s="23"/>
      <c r="GJ47" s="23">
        <f>LN((GJ25/(GJ7+1)+GJ26/(GJ8+1)+GJ27/(GJ9+1))/SUM(GJ25:GJ27))-LN((GI25/(GI7+1)+GI26/(GI8+1)+GI27/(GI9+1))/SUM(GI25:GI27))</f>
        <v>-0.25002504995929592</v>
      </c>
      <c r="GK47" s="23">
        <f>LN((GK25/(GK7+1)+GK26/(GK8+1)+GK27/(GK9+1))/SUM(GK25:GK27))-LN((GI25/(GI7+1)+GI26/(GI8+1)+GI27/(GI9+1))/SUM(GI25:GI27))</f>
        <v>-0.24837129011873177</v>
      </c>
      <c r="GL47" s="23">
        <f>LN((GL25/(GL7+1)+GL26/(GL8+1)+GL27/(GL9+1))/SUM(GL25:GL27))-LN((GI25/(GI7+1)+GI26/(GI8+1)+GI27/(GI9+1))/SUM(GI25:GI27))</f>
        <v>-0.24527737506318009</v>
      </c>
      <c r="GM47" s="23">
        <f>LN((GM25/(GM7+1)+GM26/(GM8+1)+GM27/(GM9+1))/SUM(GM25:GM27))-LN((GI25/(GI7+1)+GI26/(GI8+1)+GI27/(GI9+1))/SUM(GI25:GI27))</f>
        <v>-0.24365002402060348</v>
      </c>
      <c r="GN47" s="23"/>
      <c r="GO47" s="23">
        <f>LN((GO25/(GO7+1)+GO26/(GO8+1)+GO27/(GO9+1))/SUM(GO25:GO27))-LN((GN25/(GN7+1)+GN26/(GN8+1)+GN27/(GN9+1))/SUM(GN25:GN27))</f>
        <v>-0.24243104568619961</v>
      </c>
      <c r="GP47" s="23">
        <f>LN((GP25/(GP7+1)+GP26/(GP8+1)+GP27/(GP9+1))/SUM(GP25:GP27))-LN((GN25/(GN7+1)+GN26/(GN8+1)+GN27/(GN9+1))/SUM(GN25:GN27))</f>
        <v>-0.24086669792095722</v>
      </c>
      <c r="GQ47" s="23">
        <f>LN((GQ25/(GQ7+1)+GQ26/(GQ8+1)+GQ27/(GQ9+1))/SUM(GQ25:GQ27))-LN((GN25/(GN7+1)+GN26/(GN8+1)+GN27/(GN9+1))/SUM(GN25:GN27))</f>
        <v>-0.23883728122965542</v>
      </c>
      <c r="GR47" s="23">
        <f>LN((GR25/(GR7+1)+GR26/(GR8+1)+GR27/(GR9+1))/SUM(GR25:GR27))-LN((GN25/(GN7+1)+GN26/(GN8+1)+GN27/(GN9+1))/SUM(GN25:GN27))</f>
        <v>-0.23729756054429157</v>
      </c>
      <c r="GS47" s="23"/>
      <c r="GT47" s="23">
        <f>LN((GT25/(GT7+1)+GT26/(GT8+1)+GT27/(GT9+1))/SUM(GT25:GT27))-LN((GS25/(GS7+1)+GS26/(GS8+1)+GS27/(GS9+1))/SUM(GS25:GS27))</f>
        <v>-0.23408293076459152</v>
      </c>
      <c r="GU47" s="23">
        <f>LN((GU25/(GU7+1)+GU26/(GU8+1)+GU27/(GU9+1))/SUM(GU25:GU27))-LN((GS25/(GS7+1)+GS26/(GS8+1)+GS27/(GS9+1))/SUM(GS25:GS27))</f>
        <v>-0.23261066104257749</v>
      </c>
      <c r="GV47" s="23">
        <f>LN((GV25/(GV7+1)+GV26/(GV8+1)+GV27/(GV9+1))/SUM(GV25:GV27))-LN((GS25/(GS7+1)+GS26/(GS8+1)+GS27/(GS9+1))/SUM(GS25:GS27))</f>
        <v>-0.23001759655909809</v>
      </c>
      <c r="GW47" s="23">
        <f>LN((GW25/(GW7+1)+GW26/(GW8+1)+GW27/(GW9+1))/SUM(GW25:GW27))-LN((GS25/(GS7+1)+GS26/(GS8+1)+GS27/(GS9+1))/SUM(GS25:GS27))</f>
        <v>-0.22857403325497416</v>
      </c>
      <c r="GX47" s="23"/>
      <c r="GY47" s="23">
        <f>LN((GY25/(GY7+1)+GY26/(GY8+1)+GY27/(GY9+1))/SUM(GY25:GY27))-LN((GX25/(GX7+1)+GX26/(GX8+1)+GX27/(GX9+1))/SUM(GX25:GX27))</f>
        <v>-0.22501883155294217</v>
      </c>
      <c r="GZ47" s="23">
        <f>LN((GZ25/(GZ7+1)+GZ26/(GZ8+1)+GZ27/(GZ9+1))/SUM(GZ25:GZ27))-LN((GX25/(GX7+1)+GX26/(GX8+1)+GX27/(GX9+1))/SUM(GX25:GX27))</f>
        <v>-0.22491895419912433</v>
      </c>
      <c r="HA47" s="23">
        <f>LN((HA25/(HA7+1)+HA26/(HA8+1)+HA27/(HA9+1))/SUM(HA25:HA27))-LN((GX25/(GX7+1)+GX26/(GX8+1)+GX27/(GX9+1))/SUM(GX25:GX27))</f>
        <v>-0.22048831212362285</v>
      </c>
      <c r="HB47" s="23">
        <f>LN((HB25/(HB7+1)+HB26/(HB8+1)+HB27/(HB9+1))/SUM(HB25:HB27))-LN((GX25/(GX7+1)+GX26/(GX8+1)+GX27/(GX9+1))/SUM(GX25:GX27))</f>
        <v>-0.21914237153942753</v>
      </c>
      <c r="HC47" s="23"/>
      <c r="HD47" s="23">
        <f>LN((HD25/(HD7+1)+HD26/(HD8+1)+HD27/(HD9+1))/SUM(HD25:HD27))-LN((HC25/(HC7+1)+HC26/(HC8+1)+HC27/(HC9+1))/SUM(HC25:HC27))</f>
        <v>-0.21527696282302836</v>
      </c>
      <c r="HE47" s="23">
        <f>LN((HE25/(HE7+1)+HE26/(HE8+1)+HE27/(HE9+1))/SUM(HE25:HE27))-LN((HC25/(HC7+1)+HC26/(HC8+1)+HC27/(HC9+1))/SUM(HC25:HC27))</f>
        <v>-0.21516393198247549</v>
      </c>
      <c r="HF47" s="23">
        <f>LN((HF25/(HF7+1)+HF26/(HF8+1)+HF27/(HF9+1))/SUM(HF25:HF27))-LN((HC25/(HC7+1)+HC26/(HC8+1)+HC27/(HC9+1))/SUM(HC25:HC27))</f>
        <v>-0.20912199576544566</v>
      </c>
      <c r="HG47" s="23">
        <f>LN((HG25/(HG7+1)+HG26/(HG8+1)+HG27/(HG9+1))/SUM(HG25:HG27))-LN((HC25/(HC7+1)+HC26/(HC8+1)+HC27/(HC9+1))/SUM(HC25:HC27))</f>
        <v>-0.20904033369923278</v>
      </c>
      <c r="HH47" s="23"/>
      <c r="HI47" s="23">
        <f>LN((HI25/(HI7+1)+HI26/(HI8+1)+HI27/(HI9+1))/SUM(HI25:HI27))-LN((HH25/(HH7+1)+HH26/(HH8+1)+HH27/(HH9+1))/SUM(HH25:HH27))</f>
        <v>-0.20489525428535513</v>
      </c>
      <c r="HJ47" s="23">
        <f>LN((HJ25/(HJ7+1)+HJ26/(HJ8+1)+HJ27/(HJ9+1))/SUM(HJ25:HJ27))-LN((HH25/(HH7+1)+HH26/(HH8+1)+HH27/(HH9+1))/SUM(HH25:HH27))</f>
        <v>-0.204774000905043</v>
      </c>
      <c r="HK47" s="23">
        <f>LN((HK25/(HK7+1)+HK26/(HK8+1)+HK27/(HK9+1))/SUM(HK25:HK27))-LN((HH25/(HH7+1)+HH26/(HH8+1)+HH27/(HH9+1))/SUM(HH25:HH27))</f>
        <v>-0.19839416247711406</v>
      </c>
      <c r="HL47" s="23">
        <f>LN((HL25/(HL7+1)+HL26/(HL8+1)+HL27/(HL9+1))/SUM(HL25:HL27))-LN((HH25/(HH7+1)+HH26/(HH8+1)+HH27/(HH9+1))/SUM(HH25:HH27))</f>
        <v>-0.19830530300607496</v>
      </c>
      <c r="HM47" s="23"/>
      <c r="HN47" s="23">
        <f>LN((HN25/(HN7+1)+HN26/(HN8+1)+HN27/(HN9+1))/SUM(HN25:HN27))-LN((HM25/(HM7+1)+HM26/(HM8+1)+HM27/(HM9+1))/SUM(HM25:HM27))</f>
        <v>-0.19391107956077319</v>
      </c>
      <c r="HO47" s="23">
        <f>LN((HO25/(HO7+1)+HO26/(HO8+1)+HO27/(HO9+1))/SUM(HO25:HO27))-LN((HM25/(HM7+1)+HM26/(HM8+1)+HM27/(HM9+1))/SUM(HM25:HM27))</f>
        <v>-0.19281941021454646</v>
      </c>
      <c r="HP47" s="23">
        <f>LN((HP25/(HP7+1)+HP26/(HP8+1)+HP27/(HP9+1))/SUM(HP25:HP27))-LN((HM25/(HM7+1)+HM26/(HM8+1)+HM27/(HM9+1))/SUM(HM25:HM27))</f>
        <v>-0.18706632069789664</v>
      </c>
      <c r="HQ47" s="23">
        <f>LN((HQ25/(HQ7+1)+HQ26/(HQ8+1)+HQ27/(HQ9+1))/SUM(HQ25:HQ27))-LN((HM25/(HM7+1)+HM26/(HM8+1)+HM27/(HM9+1))/SUM(HM25:HM27))</f>
        <v>-0.18601790884167937</v>
      </c>
      <c r="HR47" s="23"/>
      <c r="HS47" s="23">
        <f>LN((HS25/(HS7+1)+HS26/(HS8+1)+HS27/(HS9+1))/SUM(HS25:HS27))-LN((HR25/(HR7+1)+HR26/(HR8+1)+HR27/(HR9+1))/SUM(HR25:HR27))</f>
        <v>-0.18148737377233748</v>
      </c>
      <c r="HT47" s="23">
        <f>LN((HT25/(HT7+1)+HT26/(HT8+1)+HT27/(HT9+1))/SUM(HT25:HT27))-LN((HR25/(HR7+1)+HR26/(HR8+1)+HR27/(HR9+1))/SUM(HR25:HR27))</f>
        <v>-0.18136418909523597</v>
      </c>
      <c r="HU47" s="23">
        <f>LN((HU25/(HU7+1)+HU26/(HU8+1)+HU27/(HU9+1))/SUM(HU25:HU27))-LN((HR25/(HR7+1)+HR26/(HR8+1)+HR27/(HR9+1))/SUM(HR25:HR27))</f>
        <v>-0.17431350280249233</v>
      </c>
      <c r="HV47" s="23">
        <f>LN((HV25/(HV7+1)+HV26/(HV8+1)+HV27/(HV9+1))/SUM(HV25:HV27))-LN((HR25/(HR7+1)+HR26/(HR8+1)+HR27/(HR9+1))/SUM(HR25:HR27))</f>
        <v>-0.17422277146740664</v>
      </c>
      <c r="HW47" s="23"/>
      <c r="HX47" s="23">
        <f>LN((HX25/(HX7+1)+HX26/(HX8+1)+HX27/(HX9+1))/SUM(HX25:HX27))-LN((HW25/(HW7+1)+HW26/(HW8+1)+HW27/(HW9+1))/SUM(HW25:HW27))</f>
        <v>-0.15631373755901987</v>
      </c>
      <c r="HY47" s="23">
        <f>LN((HY25/(HY7+1)+HY26/(HY8+1)+HY27/(HY9+1))/SUM(HY25:HY27))-LN((HW25/(HW7+1)+HW26/(HW8+1)+HW27/(HW9+1))/SUM(HW25:HW27))</f>
        <v>-0.15619921562328565</v>
      </c>
      <c r="HZ47" s="23">
        <f>LN((HZ25/(HZ7+1)+HZ26/(HZ8+1)+HZ27/(HZ9+1))/SUM(HZ25:HZ27))-LN((HW25/(HW7+1)+HW26/(HW8+1)+HW27/(HW9+1))/SUM(HW25:HW27))</f>
        <v>-0.14848219560840745</v>
      </c>
      <c r="IA47" s="23">
        <f>LN((IA25/(IA7+1)+IA26/(IA8+1)+IA27/(IA9+1))/SUM(IA25:IA27))-LN((HW25/(HW7+1)+HW26/(HW8+1)+HW27/(HW9+1))/SUM(HW25:HW27))</f>
        <v>-0.14839854657035087</v>
      </c>
      <c r="IB47" s="23"/>
      <c r="IC47" s="23">
        <f>LN((IC25/(IC7+1)+IC26/(IC8+1)+IC27/(IC9+1))/SUM(IC25:IC27))-LN((IB25/(IB7+1)+IB26/(IB8+1)+IB27/(IB9+1))/SUM(IB25:IB27))</f>
        <v>-0.10036869197421312</v>
      </c>
      <c r="ID47" s="23">
        <f>LN((ID25/(ID7+1)+ID26/(ID8+1)+ID27/(ID9+1))/SUM(ID25:ID27))-LN((IB25/(IB7+1)+IB26/(IB8+1)+IB27/(IB9+1))/SUM(IB25:IB27))</f>
        <v>-0.10029199953179012</v>
      </c>
      <c r="IE47" s="23">
        <f>LN((IE25/(IE7+1)+IE26/(IE8+1)+IE27/(IE9+1))/SUM(IE25:IE27))-LN((IB25/(IB7+1)+IB26/(IB8+1)+IB27/(IB9+1))/SUM(IB25:IB27))</f>
        <v>-8.9879826540748359E-2</v>
      </c>
      <c r="IF47" s="23">
        <f>LN((IF25/(IF7+1)+IF26/(IF8+1)+IF27/(IF9+1))/SUM(IF25:IF27))-LN((IB25/(IB7+1)+IB26/(IB8+1)+IB27/(IB9+1))/SUM(IB25:IB27))</f>
        <v>-8.9827803156305078E-2</v>
      </c>
      <c r="IG47" s="23"/>
      <c r="IH47" s="23">
        <f>LN((IH25/(IH7+1)+IH26/(IH8+1)+IH27/(IH9+1))/SUM(IH25:IH27))-LN((IG25/(IG7+1)+IG26/(IG8+1)+IG27/(IG9+1))/SUM(IG25:IG27))</f>
        <v>-4.0277365586453132E-2</v>
      </c>
      <c r="II47" s="23">
        <f>LN((II25/(II7+1)+II26/(II8+1)+II27/(II9+1))/SUM(II25:II27))-LN((IG25/(IG7+1)+IG26/(IG8+1)+IG27/(IG9+1))/SUM(IG25:IG27))</f>
        <v>-4.0247771789379813E-2</v>
      </c>
      <c r="IJ47" s="23">
        <f>LN((IJ25/(IJ7+1)+IJ26/(IJ8+1)+IJ27/(IJ9+1))/SUM(IJ25:IJ27))-LN((IG25/(IG7+1)+IG26/(IG8+1)+IG27/(IG9+1))/SUM(IG25:IG27))</f>
        <v>-2.9888506336295837E-2</v>
      </c>
      <c r="IK47" s="23">
        <f>LN((IK25/(IK7+1)+IK26/(IK8+1)+IK27/(IK9+1))/SUM(IK25:IK27))-LN((IG25/(IG7+1)+IG26/(IG8+1)+IG27/(IG9+1))/SUM(IG25:IG27))</f>
        <v>-2.9871127585740492E-2</v>
      </c>
      <c r="IL47" s="23"/>
      <c r="IM47" s="23">
        <f>LN((IM25/(IM7+1)+IM26/(IM8+1)+IM27/(IM9+1))/SUM(IM25:IM27))-LN((IL25/(IL7+1)+IL26/(IL8+1)+IL27/(IL9+1))/SUM(IL25:IL27))</f>
        <v>-0.2291406770536889</v>
      </c>
      <c r="IN47" s="23">
        <f>LN((IN25/(IN7+1)+IN26/(IN8+1)+IN27/(IN9+1))/SUM(IN25:IN27))-LN((IL25/(IL7+1)+IL26/(IL8+1)+IL27/(IL9+1))/SUM(IL25:IL27))</f>
        <v>-0.22636455839402764</v>
      </c>
      <c r="IO47" s="23">
        <f>LN((IO25/(IO7+1)+IO26/(IO8+1)+IO27/(IO9+1))/SUM(IO25:IO27))-LN((IL25/(IL7+1)+IL26/(IL8+1)+IL27/(IL9+1))/SUM(IL25:IL27))</f>
        <v>-0.19447082952327399</v>
      </c>
      <c r="IP47" s="23">
        <f>LN((IP25/(IP7+1)+IP26/(IP8+1)+IP27/(IP9+1))/SUM(IP25:IP27))-LN((IL25/(IL7+1)+IL26/(IL8+1)+IL27/(IL9+1))/SUM(IL25:IL27))</f>
        <v>-0.19162730856807456</v>
      </c>
      <c r="IQ47" s="23"/>
      <c r="IR47" s="23">
        <f>LN((IR25/(IR7+1)+IR26/(IR8+1)+IR27/(IR9+1))/SUM(IR25:IR27))-LN((IQ25/(IQ7+1)+IQ26/(IQ8+1)+IQ27/(IQ9+1))/SUM(IQ25:IQ27))</f>
        <v>-0.23187640198846282</v>
      </c>
      <c r="IS47" s="23">
        <f>LN((IS25/(IS7+1)+IS26/(IS8+1)+IS27/(IS9+1))/SUM(IS25:IS27))-LN((IQ25/(IQ7+1)+IQ26/(IQ8+1)+IQ27/(IQ9+1))/SUM(IQ25:IQ27))</f>
        <v>-0.22867883001488648</v>
      </c>
      <c r="IT47" s="23">
        <f>LN((IT25/(IT7+1)+IT26/(IT8+1)+IT27/(IT9+1))/SUM(IT25:IT27))-LN((IQ25/(IQ7+1)+IQ26/(IQ8+1)+IQ27/(IQ9+1))/SUM(IQ25:IQ27))</f>
        <v>-0.19735094109490692</v>
      </c>
      <c r="IU47" s="23">
        <f>LN((IU25/(IU7+1)+IU26/(IU8+1)+IU27/(IU9+1))/SUM(IU25:IU27))-LN((IQ25/(IQ7+1)+IQ26/(IQ8+1)+IQ27/(IQ9+1))/SUM(IQ25:IQ27))</f>
        <v>-0.19466077973205165</v>
      </c>
      <c r="IV47" s="23"/>
      <c r="IW47" s="23">
        <f>LN((IW25/(IW7+1)+IW26/(IW8+1)+IW27/(IW9+1))/SUM(IW25:IW27))-LN((IV25/(IV7+1)+IV26/(IV8+1)+IV27/(IV9+1))/SUM(IV25:IV27))</f>
        <v>-0.2332081413320643</v>
      </c>
      <c r="IX47" s="23">
        <f>LN((IX25/(IX7+1)+IX26/(IX8+1)+IX27/(IX9+1))/SUM(IX25:IX27))-LN((IV25/(IV7+1)+IV26/(IV8+1)+IV27/(IV9+1))/SUM(IV25:IV27))</f>
        <v>-0.23011901952277619</v>
      </c>
      <c r="IY47" s="23">
        <f>LN((IY25/(IY7+1)+IY26/(IY8+1)+IY27/(IY9+1))/SUM(IY25:IY27))-LN((IV25/(IV7+1)+IV26/(IV8+1)+IV27/(IV9+1))/SUM(IV25:IV27))</f>
        <v>-0.19797330611735089</v>
      </c>
      <c r="IZ47" s="23">
        <f>LN((IZ25/(IZ7+1)+IZ26/(IZ8+1)+IZ27/(IZ9+1))/SUM(IZ25:IZ27))-LN((IV25/(IV7+1)+IV26/(IV8+1)+IV27/(IV9+1))/SUM(IV25:IV27))</f>
        <v>-0.19544745836981256</v>
      </c>
      <c r="JA47" s="23"/>
      <c r="JB47" s="23">
        <f>LN((JB25/(JB7+1)+JB26/(JB8+1)+JB27/(JB9+1))/SUM(JB25:JB27))-LN((JA25/(JA7+1)+JA26/(JA8+1)+JA27/(JA9+1))/SUM(JA25:JA27))</f>
        <v>-0.23073078618754972</v>
      </c>
      <c r="JC47" s="23">
        <f>LN((JC25/(JC7+1)+JC26/(JC8+1)+JC27/(JC9+1))/SUM(JC25:JC27))-LN((JA25/(JA7+1)+JA26/(JA8+1)+JA27/(JA9+1))/SUM(JA25:JA27))</f>
        <v>-0.2304606129581801</v>
      </c>
      <c r="JD47" s="23">
        <f>LN((JD25/(JD7+1)+JD26/(JD8+1)+JD27/(JD9+1))/SUM(JD25:JD27))-LN((JA25/(JA7+1)+JA26/(JA8+1)+JA27/(JA9+1))/SUM(JA25:JA27))</f>
        <v>-0.1975548070206746</v>
      </c>
      <c r="JE47" s="23">
        <f>LN((JE25/(JE7+1)+JE26/(JE8+1)+JE27/(JE9+1))/SUM(JE25:JE27))-LN((JA25/(JA7+1)+JA26/(JA8+1)+JA27/(JA9+1))/SUM(JA25:JA27))</f>
        <v>-0.19689248962097139</v>
      </c>
      <c r="JF47" s="23"/>
      <c r="JG47" s="23">
        <f>LN((JG25/(JG7+1)+JG26/(JG8+1)+JG27/(JG9+1))/SUM(JG25:JG27))-LN((JF25/(JF7+1)+JF26/(JF8+1)+JF27/(JF9+1))/SUM(JF25:JF27))</f>
        <v>-0.21921653602228555</v>
      </c>
      <c r="JH47" s="23">
        <f>LN((JH25/(JH7+1)+JH26/(JH8+1)+JH27/(JH9+1))/SUM(JH25:JH27))-LN((JF25/(JF7+1)+JF26/(JF8+1)+JF27/(JF9+1))/SUM(JF25:JF27))</f>
        <v>-0.21896061295414856</v>
      </c>
      <c r="JI47" s="23">
        <f>LN((JI25/(JI7+1)+JI26/(JI8+1)+JI27/(JI9+1))/SUM(JI25:JI27))-LN((JF25/(JF7+1)+JF26/(JF8+1)+JF27/(JF9+1))/SUM(JF25:JF27))</f>
        <v>-0.19638155123808168</v>
      </c>
      <c r="JJ47" s="23">
        <f>LN((JJ25/(JJ7+1)+JJ26/(JJ8+1)+JJ27/(JJ9+1))/SUM(JJ25:JJ27))-LN((JF25/(JF7+1)+JF26/(JF8+1)+JF27/(JF9+1))/SUM(JF25:JF27))</f>
        <v>-0.19575341795582565</v>
      </c>
      <c r="JK47" s="23"/>
      <c r="JL47" s="23">
        <f>LN((JL25/(JL7+1)+JL26/(JL8+1)+JL27/(JL9+1))/SUM(JL25:JL27))-LN((JK25/(JK7+1)+JK26/(JK8+1)+JK27/(JK9+1))/SUM(JK25:JK27))</f>
        <v>-0.20772948882436379</v>
      </c>
      <c r="JM47" s="23">
        <f>LN((JM25/(JM7+1)+JM26/(JM8+1)+JM27/(JM9+1))/SUM(JM25:JM27))-LN((JK25/(JK7+1)+JK26/(JK8+1)+JK27/(JK9+1))/SUM(JK25:JK27))</f>
        <v>-0.20663186721082749</v>
      </c>
      <c r="JN47" s="23">
        <f>LN((JN25/(JN7+1)+JN26/(JN8+1)+JN27/(JN9+1))/SUM(JN25:JN27))-LN((JK25/(JK7+1)+JK26/(JK8+1)+JK27/(JK9+1))/SUM(JK25:JK27))</f>
        <v>-0.19416335573215301</v>
      </c>
      <c r="JO47" s="23">
        <f>LN((JO25/(JO7+1)+JO26/(JO8+1)+JO27/(JO9+1))/SUM(JO25:JO27))-LN((JK25/(JK7+1)+JK26/(JK8+1)+JK27/(JK9+1))/SUM(JK25:JK27))</f>
        <v>-0.19316672185734907</v>
      </c>
      <c r="JP47" s="23"/>
      <c r="JQ47" s="23">
        <f>LN((JQ25/(JQ7+1)+JQ26/(JQ8+1)+JQ27/(JQ9+1))/SUM(JQ25:JQ27))-LN((JP25/(JP7+1)+JP26/(JP8+1)+JP27/(JP9+1))/SUM(JP25:JP27))</f>
        <v>-0.19626556704564077</v>
      </c>
      <c r="JR47" s="23">
        <f>LN((JR25/(JR7+1)+JR26/(JR8+1)+JR27/(JR9+1))/SUM(JR25:JR27))-LN((JP25/(JP7+1)+JP26/(JP8+1)+JP27/(JP9+1))/SUM(JP25:JP27))</f>
        <v>-0.19520161014078036</v>
      </c>
      <c r="JS47" s="23">
        <f>LN((JS25/(JS7+1)+JS26/(JS8+1)+JS27/(JS9+1))/SUM(JS25:JS27))-LN((JP25/(JP7+1)+JP26/(JP8+1)+JP27/(JP9+1))/SUM(JP25:JP27))</f>
        <v>-0.18789406162169678</v>
      </c>
      <c r="JT47" s="23">
        <f>LN((JT25/(JT7+1)+JT26/(JT8+1)+JT27/(JT9+1))/SUM(JT25:JT27))-LN((JP25/(JP7+1)+JP26/(JP8+1)+JP27/(JP9+1))/SUM(JP25:JP27))</f>
        <v>-0.18768246869240557</v>
      </c>
      <c r="JU47" s="23"/>
      <c r="JV47" s="23">
        <f>LN((JV25/(JV7+1)+JV26/(JV8+1)+JV27/(JV9+1))/SUM(JV25:JV27))-LN((JU25/(JU7+1)+JU26/(JU8+1)+JU27/(JU9+1))/SUM(JU25:JU27))</f>
        <v>-0.18400071465439766</v>
      </c>
      <c r="JW47" s="23">
        <f>LN((JW25/(JW7+1)+JW26/(JW8+1)+JW27/(JW9+1))/SUM(JW25:JW27))-LN((JU25/(JU7+1)+JU26/(JU8+1)+JU27/(JU9+1))/SUM(JU25:JU27))</f>
        <v>-0.18378935005784117</v>
      </c>
      <c r="JX47" s="23">
        <f>LN((JX25/(JX7+1)+JX26/(JX8+1)+JX27/(JX9+1))/SUM(JX25:JX27))-LN((JU25/(JU7+1)+JU26/(JU8+1)+JU27/(JU9+1))/SUM(JU25:JU27))</f>
        <v>-0.17604821950398225</v>
      </c>
      <c r="JY47" s="23">
        <f>LN((JY25/(JY7+1)+JY26/(JY8+1)+JY27/(JY9+1))/SUM(JY25:JY27))-LN((JU25/(JU7+1)+JU26/(JU8+1)+JU27/(JU9+1))/SUM(JU25:JU27))</f>
        <v>-0.17585268822344899</v>
      </c>
      <c r="JZ47" s="23"/>
      <c r="KA47" s="23">
        <f>LN((KA25/(KA7+1)+KA26/(KA8+1)+KA27/(KA9+1))/SUM(KA25:KA27))-LN((JZ25/(JZ7+1)+JZ26/(JZ8+1)+JZ27/(JZ9+1))/SUM(JZ25:JZ27))</f>
        <v>-0.1725917772337171</v>
      </c>
      <c r="KB47" s="23">
        <f>LN((KB25/(KB7+1)+KB26/(KB8+1)+KB27/(KB9+1))/SUM(KB25:KB27))-LN((JZ25/(JZ7+1)+JZ26/(JZ8+1)+JZ27/(JZ9+1))/SUM(JZ25:JZ27))</f>
        <v>-0.17239416495733825</v>
      </c>
      <c r="KC47" s="23">
        <f>LN((KC25/(KC7+1)+KC26/(KC8+1)+KC27/(KC9+1))/SUM(KC25:KC27))-LN((JZ25/(JZ7+1)+JZ26/(JZ8+1)+JZ27/(JZ9+1))/SUM(JZ25:JZ27))</f>
        <v>-0.16421913542039582</v>
      </c>
      <c r="KD47" s="23">
        <f>LN((KD25/(KD7+1)+KD26/(KD8+1)+KD27/(KD9+1))/SUM(KD25:KD27))-LN((JZ25/(JZ7+1)+JZ26/(JZ8+1)+JZ27/(JZ9+1))/SUM(JZ25:JZ27))</f>
        <v>-0.16403936511279385</v>
      </c>
      <c r="KE47" s="23"/>
      <c r="KF47" s="23">
        <f>LN((KF25/(KF7+1)+KF26/(KF8+1)+KF27/(KF9+1))/SUM(KF25:KF27))-LN((KE25/(KE7+1)+KE26/(KE8+1)+KE27/(KE9+1))/SUM(KE25:KE27))</f>
        <v>-0.14981267098763779</v>
      </c>
      <c r="KG47" s="23">
        <f>LN((KG25/(KG7+1)+KG26/(KG8+1)+KG27/(KG9+1))/SUM(KG25:KG27))-LN((KE25/(KE7+1)+KE26/(KE8+1)+KE27/(KE9+1))/SUM(KE25:KE27))</f>
        <v>-0.14964274721199577</v>
      </c>
      <c r="KH47" s="23">
        <f>LN((KH25/(KH7+1)+KH26/(KH8+1)+KH27/(KH9+1))/SUM(KH25:KH27))-LN((KE25/(KE7+1)+KE26/(KE8+1)+KE27/(KE9+1))/SUM(KE25:KE27))</f>
        <v>-0.14000952951082402</v>
      </c>
      <c r="KI47" s="23">
        <f>LN((KI25/(KI7+1)+KI26/(KI8+1)+KI27/(KI9+1))/SUM(KI25:KI27))-LN((KE25/(KE7+1)+KE26/(KE8+1)+KE27/(KE9+1))/SUM(KE25:KE27))</f>
        <v>-0.13986209133029859</v>
      </c>
      <c r="KJ47" s="23"/>
      <c r="KK47" s="23">
        <f>LN((KK25/(KK7+1)+KK26/(KK8+1)+KK27/(KK9+1))/SUM(KK25:KK27))-LN((KJ25/(KJ7+1)+KJ26/(KJ8+1)+KJ27/(KJ9+1))/SUM(KJ25:KJ27))</f>
        <v>-0.10291012078688176</v>
      </c>
      <c r="KL47" s="23">
        <f>LN((KL25/(KL7+1)+KL26/(KL8+1)+KL27/(KL9+1))/SUM(KL25:KL27))-LN((KJ25/(KJ7+1)+KJ26/(KJ8+1)+KJ27/(KJ9+1))/SUM(KJ25:KJ27))</f>
        <v>-0.1027994691842898</v>
      </c>
      <c r="KM47" s="23">
        <f>LN((KM25/(KM7+1)+KM26/(KM8+1)+KM27/(KM9+1))/SUM(KM25:KM27))-LN((KJ25/(KJ7+1)+KJ26/(KJ8+1)+KJ27/(KJ9+1))/SUM(KJ25:KJ27))</f>
        <v>-9.181603539635691E-2</v>
      </c>
      <c r="KN47" s="23">
        <f>LN((KN25/(KN7+1)+KN26/(KN8+1)+KN27/(KN9+1))/SUM(KN25:KN27))-LN((KJ25/(KJ7+1)+KJ26/(KJ8+1)+KJ27/(KJ9+1))/SUM(KJ25:KJ27))</f>
        <v>-9.1727526405565529E-2</v>
      </c>
      <c r="KO47" s="23"/>
      <c r="KP47" s="23">
        <f>LN((KP25/(KP7+1)+KP26/(KP8+1)+KP27/(KP9+1))/SUM(KP25:KP27))-LN((KO25/(KO7+1)+KO26/(KO8+1)+KO27/(KO9+1))/SUM(KO25:KO27))</f>
        <v>-5.6834206110731811E-2</v>
      </c>
      <c r="KQ47" s="23">
        <f>LN((KQ25/(KQ7+1)+KQ26/(KQ8+1)+KQ27/(KQ9+1))/SUM(KQ25:KQ27))-LN((KO25/(KO7+1)+KO26/(KO8+1)+KO27/(KO9+1))/SUM(KO25:KO27))</f>
        <v>-5.677719413092544E-2</v>
      </c>
      <c r="KR47" s="23">
        <f>LN((KR25/(KR7+1)+KR26/(KR8+1)+KR27/(KR9+1))/SUM(KR25:KR27))-LN((KO25/(KO7+1)+KO26/(KO8+1)+KO27/(KO9+1))/SUM(KO25:KO27))</f>
        <v>-4.3730002210619665E-2</v>
      </c>
      <c r="KS47" s="23">
        <f>LN((KS25/(KS7+1)+KS26/(KS8+1)+KS27/(KS9+1))/SUM(KS25:KS27))-LN((KO25/(KO7+1)+KO26/(KO8+1)+KO27/(KO9+1))/SUM(KO25:KO27))</f>
        <v>-4.3692741463826984E-2</v>
      </c>
      <c r="KT47" s="23"/>
      <c r="KU47" s="23">
        <f>LN((KU25/(KU7+1)+KU26/(KU8+1)+KU27/(KU9+1))/SUM(KU25:KU27))-LN((KT25/(KT7+1)+KT26/(KT8+1)+KT27/(KT9+1))/SUM(KT25:KT27))</f>
        <v>-0.17004198160050779</v>
      </c>
      <c r="KV47" s="23">
        <f>LN((KV25/(KV7+1)+KV26/(KV8+1)+KV27/(KV9+1))/SUM(KV25:KV27))-LN((KT25/(KT7+1)+KT26/(KT8+1)+KT27/(KT9+1))/SUM(KT25:KT27))</f>
        <v>-0.16914680452631309</v>
      </c>
      <c r="KW47" s="23">
        <f>LN((KW25/(KW7+1)+KW26/(KW8+1)+KW27/(KW9+1))/SUM(KW25:KW27))-LN((KT25/(KT7+1)+KT26/(KT8+1)+KT27/(KT9+1))/SUM(KT25:KT27))</f>
        <v>-0.13995350378894314</v>
      </c>
      <c r="KX47" s="23">
        <f>LN((KX25/(KX7+1)+KX26/(KX8+1)+KX27/(KX9+1))/SUM(KX25:KX27))-LN((KT25/(KT7+1)+KT26/(KT8+1)+KT27/(KT9+1))/SUM(KT25:KT27))</f>
        <v>-0.1389011494547164</v>
      </c>
      <c r="KY47" s="23"/>
      <c r="KZ47" s="23">
        <f>LN((KZ25/(KZ7+1)+KZ26/(KZ8+1)+KZ27/(KZ9+1))/SUM(KZ25:KZ27))-LN((KY25/(KY7+1)+KY26/(KY8+1)+KY27/(KY9+1))/SUM(KY25:KY27))</f>
        <v>-0.17370932155222824</v>
      </c>
      <c r="LA47" s="23">
        <f>LN((LA25/(LA7+1)+LA26/(LA8+1)+LA27/(LA9+1))/SUM(LA25:LA27))-LN((KY25/(KY7+1)+KY26/(KY8+1)+KY27/(KY9+1))/SUM(KY25:KY27))</f>
        <v>-0.17163583203006419</v>
      </c>
      <c r="LB47" s="23">
        <f>LN((LB25/(LB7+1)+LB26/(LB8+1)+LB27/(LB9+1))/SUM(LB25:LB27))-LN((KY25/(KY7+1)+KY26/(KY8+1)+KY27/(KY9+1))/SUM(KY25:KY27))</f>
        <v>-0.14441822107965802</v>
      </c>
      <c r="LC47" s="23">
        <f>LN((LC25/(LC7+1)+LC26/(LC8+1)+LC27/(LC9+1))/SUM(LC25:LC27))-LN((KY25/(KY7+1)+KY26/(KY8+1)+KY27/(KY9+1))/SUM(KY25:KY27))</f>
        <v>-0.1423100014257456</v>
      </c>
      <c r="LD47" s="23"/>
      <c r="LE47" s="23">
        <f>LN((LE25/(LE7+1)+LE26/(LE8+1)+LE27/(LE9+1))/SUM(LE25:LE27))-LN((LD25/(LD7+1)+LD26/(LD8+1)+LD27/(LD9+1))/SUM(LD25:LD27))</f>
        <v>-0.17542397307454702</v>
      </c>
      <c r="LF47" s="23">
        <f>LN((LF25/(LF7+1)+LF26/(LF8+1)+LF27/(LF9+1))/SUM(LF25:LF27))-LN((LD25/(LD7+1)+LD26/(LD8+1)+LD27/(LD9+1))/SUM(LD25:LD27))</f>
        <v>-0.17346518126701288</v>
      </c>
      <c r="LG47" s="23">
        <f>LN((LG25/(LG7+1)+LG26/(LG8+1)+LG27/(LG9+1))/SUM(LG25:LG27))-LN((LD25/(LD7+1)+LD26/(LD8+1)+LD27/(LD9+1))/SUM(LD25:LD27))</f>
        <v>-0.14734352480002721</v>
      </c>
      <c r="LH47" s="23">
        <f>LN((LH25/(LH7+1)+LH26/(LH8+1)+LH27/(LH9+1))/SUM(LH25:LH27))-LN((LD25/(LD7+1)+LD26/(LD8+1)+LD27/(LD9+1))/SUM(LD25:LD27))</f>
        <v>-0.14535404417793263</v>
      </c>
      <c r="LI47" s="23"/>
      <c r="LJ47" s="23">
        <f>LN((LJ25/(LJ7+1)+LJ26/(LJ8+1)+LJ27/(LJ9+1))/SUM(LJ25:LJ27))-LN((LI25/(LI7+1)+LI26/(LI8+1)+LI27/(LI9+1))/SUM(LI25:LI27))</f>
        <v>-0.17624872954870907</v>
      </c>
      <c r="LK47" s="23">
        <f>LN((LK25/(LK7+1)+LK26/(LK8+1)+LK27/(LK9+1))/SUM(LK25:LK27))-LN((LI25/(LI7+1)+LI26/(LI8+1)+LI27/(LI9+1))/SUM(LI25:LI27))</f>
        <v>-0.1738269711348189</v>
      </c>
      <c r="LL47" s="23">
        <f>LN((LL25/(LL7+1)+LL26/(LL8+1)+LL27/(LL9+1))/SUM(LL25:LL27))-LN((LI25/(LI7+1)+LI26/(LI8+1)+LI27/(LI9+1))/SUM(LI25:LI27))</f>
        <v>-0.14892075876914115</v>
      </c>
      <c r="LM47" s="23">
        <f>LN((LM25/(LM7+1)+LM26/(LM8+1)+LM27/(LM9+1))/SUM(LM25:LM27))-LN((LI25/(LI7+1)+LI26/(LI8+1)+LI27/(LI9+1))/SUM(LI25:LI27))</f>
        <v>-0.14705663187533946</v>
      </c>
      <c r="LN47" s="23"/>
      <c r="LO47" s="23">
        <f>LN((LO25/(LO7+1)+LO26/(LO8+1)+LO27/(LO9+1))/SUM(LO25:LO27))-LN((LN25/(LN7+1)+LN26/(LN8+1)+LN27/(LN9+1))/SUM(LN25:LN27))</f>
        <v>-0.17546732108712923</v>
      </c>
      <c r="LP47" s="23">
        <f>LN((LP25/(LP7+1)+LP26/(LP8+1)+LP27/(LP9+1))/SUM(LP25:LP27))-LN((LN25/(LN7+1)+LN26/(LN8+1)+LN27/(LN9+1))/SUM(LN25:LN27))</f>
        <v>-0.17374592438359651</v>
      </c>
      <c r="LQ47" s="23">
        <f>LN((LQ25/(LQ7+1)+LQ26/(LQ8+1)+LQ27/(LQ9+1))/SUM(LQ25:LQ27))-LN((LN25/(LN7+1)+LN26/(LN8+1)+LN27/(LN9+1))/SUM(LN25:LN27))</f>
        <v>-0.14875790131626698</v>
      </c>
      <c r="LR47" s="23">
        <f>LN((LR25/(LR7+1)+LR26/(LR8+1)+LR27/(LR9+1))/SUM(LR25:LR27))-LN((LN25/(LN7+1)+LN26/(LN8+1)+LN27/(LN9+1))/SUM(LN25:LN27))</f>
        <v>-0.14801462127106171</v>
      </c>
      <c r="LS47" s="23"/>
      <c r="LT47" s="23">
        <f>LN((LT25/(LT7+1)+LT26/(LT8+1)+LT27/(LT9+1))/SUM(LT25:LT27))-LN((LS25/(LS7+1)+LS26/(LS8+1)+LS27/(LS9+1))/SUM(LS25:LS27))</f>
        <v>-0.17444229575345163</v>
      </c>
      <c r="LU47" s="23">
        <f>LN((LU25/(LU7+1)+LU26/(LU8+1)+LU27/(LU9+1))/SUM(LU25:LU27))-LN((LS25/(LS7+1)+LS26/(LS8+1)+LS27/(LS9+1))/SUM(LS25:LS27))</f>
        <v>-0.17239287464875613</v>
      </c>
      <c r="LV47" s="23">
        <f>LN((LV25/(LV7+1)+LV26/(LV8+1)+LV27/(LV9+1))/SUM(LV25:LV27))-LN((LS25/(LS7+1)+LS26/(LS8+1)+LS27/(LS9+1))/SUM(LS25:LS27))</f>
        <v>-0.14918619835947494</v>
      </c>
      <c r="LW47" s="23">
        <f>LN((LW25/(LW7+1)+LW26/(LW8+1)+LW27/(LW9+1))/SUM(LW25:LW27))-LN((LS25/(LS7+1)+LS26/(LS8+1)+LS27/(LS9+1))/SUM(LS25:LS27))</f>
        <v>-0.14798414770497792</v>
      </c>
      <c r="LX47" s="23"/>
      <c r="LY47" s="23">
        <f>LN((LY25/(LY7+1)+LY26/(LY8+1)+LY27/(LY9+1))/SUM(LY25:LY27))-LN((LX25/(LX7+1)+LX26/(LX8+1)+LX27/(LX9+1))/SUM(LX25:LX27))</f>
        <v>-0.17093217926264259</v>
      </c>
      <c r="LZ47" s="23">
        <f>LN((LZ25/(LZ7+1)+LZ26/(LZ8+1)+LZ27/(LZ9+1))/SUM(LZ25:LZ27))-LN((LX25/(LX7+1)+LX26/(LX8+1)+LX27/(LX9+1))/SUM(LX25:LX27))</f>
        <v>-0.17000635208440043</v>
      </c>
      <c r="MA47" s="23">
        <f>LN((MA25/(MA7+1)+MA26/(MA8+1)+MA27/(MA9+1))/SUM(MA25:MA27))-LN((LX25/(LX7+1)+LX26/(LX8+1)+LX27/(LX9+1))/SUM(LX25:LX27))</f>
        <v>-0.14779719980769163</v>
      </c>
      <c r="MB47" s="23">
        <f>LN((MB25/(MB7+1)+MB26/(MB8+1)+MB27/(MB9+1))/SUM(MB25:MB27))-LN((LX25/(LX7+1)+LX26/(LX8+1)+LX27/(LX9+1))/SUM(LX25:LX27))</f>
        <v>-0.14633451184805321</v>
      </c>
      <c r="MC47" s="23"/>
      <c r="MD47" s="23">
        <f>LN((MD25/(MD7+1)+MD26/(MD8+1)+MD27/(MD9+1))/SUM(MD25:MD27))-LN((MC25/(MC7+1)+MC26/(MC8+1)+MC27/(MC9+1))/SUM(MC25:MC27))</f>
        <v>-0.16746312050214116</v>
      </c>
      <c r="ME47" s="23">
        <f>LN((ME25/(ME7+1)+ME26/(ME8+1)+ME27/(ME9+1))/SUM(ME25:ME27))-LN((MC25/(MC7+1)+MC26/(MC8+1)+MC27/(MC9+1))/SUM(MC25:MC27))</f>
        <v>-0.16663300229276332</v>
      </c>
      <c r="MF47" s="23">
        <f>LN((MF25/(MF7+1)+MF26/(MF8+1)+MF27/(MF9+1))/SUM(MF25:MF27))-LN((MC25/(MC7+1)+MC26/(MC8+1)+MC27/(MC9+1))/SUM(MC25:MC27))</f>
        <v>-0.14460155252888554</v>
      </c>
      <c r="MG47" s="23">
        <f>LN((MG25/(MG7+1)+MG26/(MG8+1)+MG27/(MG9+1))/SUM(MG25:MG27))-LN((MC25/(MC7+1)+MC26/(MC8+1)+MC27/(MC9+1))/SUM(MC25:MC27))</f>
        <v>-0.14409537392558269</v>
      </c>
      <c r="MH47" s="23"/>
      <c r="MI47" s="23">
        <f>LN((MI25/(MI7+1)+MI26/(MI8+1)+MI27/(MI9+1))/SUM(MI25:MI27))-LN((MH25/(MH7+1)+MH26/(MH8+1)+MH27/(MH9+1))/SUM(MH25:MH27))</f>
        <v>-0.15712504880105874</v>
      </c>
      <c r="MJ47" s="23">
        <f>LN((MJ25/(MJ7+1)+MJ26/(MJ8+1)+MJ27/(MJ9+1))/SUM(MJ25:MJ27))-LN((MH25/(MH7+1)+MH26/(MH8+1)+MH27/(MH9+1))/SUM(MH25:MH27))</f>
        <v>-0.15696682670991624</v>
      </c>
      <c r="MK47" s="23">
        <f>LN((MK25/(MK7+1)+MK26/(MK8+1)+MK27/(MK9+1))/SUM(MK25:MK27))-LN((MH25/(MH7+1)+MH26/(MH8+1)+MH27/(MH9+1))/SUM(MH25:MH27))</f>
        <v>-0.14053576070994853</v>
      </c>
      <c r="ML47" s="23">
        <f>LN((ML25/(ML7+1)+ML26/(ML8+1)+ML27/(ML9+1))/SUM(ML25:ML27))-LN((MH25/(MH7+1)+MH26/(MH8+1)+MH27/(MH9+1))/SUM(MH25:MH27))</f>
        <v>-0.14009800774297579</v>
      </c>
      <c r="MM47" s="23"/>
      <c r="MN47" s="23">
        <f>LN((MN25/(MN7+1)+MN26/(MN8+1)+MN27/(MN9+1))/SUM(MN25:MN27))-LN((MM25/(MM7+1)+MM26/(MM8+1)+MM27/(MM9+1))/SUM(MM25:MM27))</f>
        <v>-0.13261477844084962</v>
      </c>
      <c r="MO47" s="23">
        <f>LN((MO25/(MO7+1)+MO26/(MO8+1)+MO27/(MO9+1))/SUM(MO25:MO27))-LN((MM25/(MM7+1)+MM26/(MM8+1)+MM27/(MM9+1))/SUM(MM25:MM27))</f>
        <v>-0.13248749731109249</v>
      </c>
      <c r="MP47" s="23">
        <f>LN((MP25/(MP7+1)+MP26/(MP8+1)+MP27/(MP9+1))/SUM(MP25:MP27))-LN((MM25/(MM7+1)+MM26/(MM8+1)+MM27/(MM9+1))/SUM(MM25:MM27))</f>
        <v>-0.12379170795951137</v>
      </c>
      <c r="MQ47" s="23">
        <f>LN((MQ25/(MQ7+1)+MQ26/(MQ8+1)+MQ27/(MQ9+1))/SUM(MQ25:MQ27))-LN((MM25/(MM7+1)+MM26/(MM8+1)+MM27/(MM9+1))/SUM(MM25:MM27))</f>
        <v>-0.12368725092841949</v>
      </c>
      <c r="MR47" s="23"/>
      <c r="MS47" s="23">
        <f>LN((MS25/(MS7+1)+MS26/(MS8+1)+MS27/(MS9+1))/SUM(MS25:MS27))-LN((MR25/(MR7+1)+MR26/(MR8+1)+MR27/(MR9+1))/SUM(MR25:MR27))</f>
        <v>-8.3788975162836982E-2</v>
      </c>
      <c r="MT47" s="23">
        <f>LN((MT25/(MT7+1)+MT26/(MT8+1)+MT27/(MT9+1))/SUM(MT25:MT27))-LN((MR25/(MR7+1)+MR26/(MR8+1)+MR27/(MR9+1))/SUM(MR25:MR27))</f>
        <v>-8.3716830270044298E-2</v>
      </c>
      <c r="MU47" s="23">
        <f>LN((MU25/(MU7+1)+MU26/(MU8+1)+MU27/(MU9+1))/SUM(MU25:MU27))-LN((MR25/(MR7+1)+MR26/(MR8+1)+MR27/(MR9+1))/SUM(MR25:MR27))</f>
        <v>-7.4314289610697984E-2</v>
      </c>
      <c r="MV47" s="23">
        <f>LN((MV25/(MV7+1)+MV26/(MV8+1)+MV27/(MV9+1))/SUM(MV25:MV27))-LN((MR25/(MR7+1)+MR26/(MR8+1)+MR27/(MR9+1))/SUM(MR25:MR27))</f>
        <v>-7.4259207326771104E-2</v>
      </c>
      <c r="MW47" s="23"/>
      <c r="MX47" s="23">
        <f>LN((MX25/(MX7+1)+MX26/(MX8+1)+MX27/(MX9+1))/SUM(MX25:MX27))-LN((MW25/(MW7+1)+MW26/(MW8+1)+MW27/(MW9+1))/SUM(MW25:MW27))</f>
        <v>-3.5018927755100432E-2</v>
      </c>
      <c r="MY47" s="23">
        <f>LN((MY25/(MY7+1)+MY26/(MY8+1)+MY27/(MY9+1))/SUM(MY25:MY27))-LN((MW25/(MW7+1)+MW26/(MW8+1)+MW27/(MW9+1))/SUM(MW25:MW27))</f>
        <v>-3.4992889339345967E-2</v>
      </c>
      <c r="MZ47" s="23">
        <f>LN((MZ25/(MZ7+1)+MZ26/(MZ8+1)+MZ27/(MZ9+1))/SUM(MZ25:MZ27))-LN((MW25/(MW7+1)+MW26/(MW8+1)+MW27/(MW9+1))/SUM(MW25:MW27))</f>
        <v>-2.4828225341304331E-2</v>
      </c>
      <c r="NA47" s="23">
        <f>LN((NA25/(NA7+1)+NA26/(NA8+1)+NA27/(NA9+1))/SUM(NA25:NA27))-LN((MW25/(MW7+1)+MW26/(MW8+1)+MW27/(MW9+1))/SUM(MW25:MW27))</f>
        <v>-2.4812427152081287E-2</v>
      </c>
      <c r="NB47" s="23"/>
      <c r="NC47" s="23">
        <f>LN((NC25/(NC7+1)+NC26/(NC8+1)+NC27/(NC9+1))/SUM(NC25:NC27))-LN((NB25/(NB7+1)+NB26/(NB8+1)+NB27/(NB9+1))/SUM(NB25:NB27))</f>
        <v>-0.30566517764104212</v>
      </c>
      <c r="ND47" s="23">
        <f>LN((ND25/(ND7+1)+ND26/(ND8+1)+ND27/(ND9+1))/SUM(ND25:ND27))-LN((NB25/(NB7+1)+NB26/(NB8+1)+NB27/(NB9+1))/SUM(NB25:NB27))</f>
        <v>-0.30380535743845044</v>
      </c>
      <c r="NE47" s="23">
        <f>LN((NE25/(NE7+1)+NE26/(NE8+1)+NE27/(NE9+1))/SUM(NE25:NE27))-LN((NB25/(NB7+1)+NB26/(NB8+1)+NB27/(NB9+1))/SUM(NB25:NB27))</f>
        <v>-0.25186801018560345</v>
      </c>
      <c r="NF47" s="23">
        <f>LN((NF25/(NF7+1)+NF26/(NF8+1)+NF27/(NF9+1))/SUM(NF25:NF27))-LN((NB25/(NB7+1)+NB26/(NB8+1)+NB27/(NB9+1))/SUM(NB25:NB27))</f>
        <v>-0.24839007805869839</v>
      </c>
      <c r="NG47" s="23"/>
      <c r="NH47" s="23">
        <f>LN((NH25/(NH7+1)+NH26/(NH8+1)+NH27/(NH9+1))/SUM(NH25:NH27))-LN((NG25/(NG7+1)+NG26/(NG8+1)+NG27/(NG9+1))/SUM(NG25:NG27))</f>
        <v>-0.30008299260662435</v>
      </c>
      <c r="NI47" s="23">
        <f>LN((NI25/(NI7+1)+NI26/(NI8+1)+NI27/(NI9+1))/SUM(NI25:NI27))-LN((NG25/(NG7+1)+NG26/(NG8+1)+NG27/(NG9+1))/SUM(NG25:NG27))</f>
        <v>-0.29801111112214818</v>
      </c>
      <c r="NJ47" s="23">
        <f>LN((NJ25/(NJ7+1)+NJ26/(NJ8+1)+NJ27/(NJ9+1))/SUM(NJ25:NJ27))-LN((NG25/(NG7+1)+NG26/(NG8+1)+NG27/(NG9+1))/SUM(NG25:NG27))</f>
        <v>-0.25147990555379496</v>
      </c>
      <c r="NK47" s="23">
        <f>LN((NK25/(NK7+1)+NK26/(NK8+1)+NK27/(NK9+1))/SUM(NK25:NK27))-LN((NG25/(NG7+1)+NG26/(NG8+1)+NG27/(NG9+1))/SUM(NG25:NG27))</f>
        <v>-0.24932095643181745</v>
      </c>
      <c r="NL47" s="23"/>
      <c r="NM47" s="23">
        <f>LN((NM25/(NM7+1)+NM26/(NM8+1)+NM27/(NM9+1))/SUM(NM25:NM27))-LN((NL25/(NL7+1)+NL26/(NL8+1)+NL27/(NL9+1))/SUM(NL25:NL27))</f>
        <v>-0.2922352688553167</v>
      </c>
      <c r="NN47" s="23">
        <f>LN((NN25/(NN7+1)+NN26/(NN8+1)+NN27/(NN9+1))/SUM(NN25:NN27))-LN((NL25/(NL7+1)+NL26/(NL8+1)+NL27/(NL9+1))/SUM(NL25:NL27))</f>
        <v>-0.29052641309619626</v>
      </c>
      <c r="NO47" s="23">
        <f>LN((NO25/(NO7+1)+NO26/(NO8+1)+NO27/(NO9+1))/SUM(NO25:NO27))-LN((NL25/(NL7+1)+NL26/(NL8+1)+NL27/(NL9+1))/SUM(NL25:NL27))</f>
        <v>-0.24943881326057055</v>
      </c>
      <c r="NP47" s="23">
        <f>LN((NP25/(NP7+1)+NP26/(NP8+1)+NP27/(NP9+1))/SUM(NP25:NP27))-LN((NL25/(NL7+1)+NL26/(NL8+1)+NL27/(NL9+1))/SUM(NL25:NL27))</f>
        <v>-0.24778439115503637</v>
      </c>
      <c r="NQ47" s="23"/>
      <c r="NR47" s="23">
        <f>LN((NR25/(NR7+1)+NR26/(NR8+1)+NR27/(NR9+1))/SUM(NR25:NR27))-LN((NQ25/(NQ7+1)+NQ26/(NQ8+1)+NQ27/(NQ9+1))/SUM(NQ25:NQ27))</f>
        <v>-0.28345591007955073</v>
      </c>
      <c r="NS47" s="23">
        <f>LN((NS25/(NS7+1)+NS26/(NS8+1)+NS27/(NS9+1))/SUM(NS25:NS27))-LN((NQ25/(NQ7+1)+NQ26/(NQ8+1)+NQ27/(NQ9+1))/SUM(NQ25:NQ27))</f>
        <v>-0.28273946179510073</v>
      </c>
      <c r="NT47" s="23">
        <f>LN((NT25/(NT7+1)+NT26/(NT8+1)+NT27/(NT9+1))/SUM(NT25:NT27))-LN((NQ25/(NQ7+1)+NQ26/(NQ8+1)+NQ27/(NQ9+1))/SUM(NQ25:NQ27))</f>
        <v>-0.24553757344662192</v>
      </c>
      <c r="NU47" s="23">
        <f>LN((NU25/(NU7+1)+NU26/(NU8+1)+NU27/(NU9+1))/SUM(NU25:NU27))-LN((NQ25/(NQ7+1)+NQ26/(NQ8+1)+NQ27/(NQ9+1))/SUM(NQ25:NQ27))</f>
        <v>-0.24430708967856624</v>
      </c>
      <c r="NV47" s="23"/>
      <c r="NW47" s="23">
        <f>LN((NW25/(NW7+1)+NW26/(NW8+1)+NW27/(NW9+1))/SUM(NW25:NW27))-LN((NV25/(NV7+1)+NV26/(NV8+1)+NV27/(NV9+1))/SUM(NV25:NV27))</f>
        <v>-0.27310423976955839</v>
      </c>
      <c r="NX47" s="23">
        <f>LN((NX25/(NX7+1)+NX26/(NX8+1)+NX27/(NX9+1))/SUM(NX25:NX27))-LN((NV25/(NV7+1)+NV26/(NV8+1)+NV27/(NV9+1))/SUM(NV25:NV27))</f>
        <v>-0.27317223328432333</v>
      </c>
      <c r="NY47" s="23">
        <f>LN((NY25/(NY7+1)+NY26/(NY8+1)+NY27/(NY9+1))/SUM(NY25:NY27))-LN((NV25/(NV7+1)+NV26/(NV8+1)+NV27/(NV9+1))/SUM(NV25:NV27))</f>
        <v>-0.23974642332627533</v>
      </c>
      <c r="NZ47" s="23">
        <f>LN((NZ25/(NZ7+1)+NZ26/(NZ8+1)+NZ27/(NZ9+1))/SUM(NZ25:NZ27))-LN((NV25/(NV7+1)+NV26/(NV8+1)+NV27/(NV9+1))/SUM(NV25:NV27))</f>
        <v>-0.23885616095189199</v>
      </c>
      <c r="OA47" s="23"/>
      <c r="OB47" s="23">
        <f>LN((OB25/(OB7+1)+OB26/(OB8+1)+OB27/(OB9+1))/SUM(OB25:OB27))-LN((OA25/(OA7+1)+OA26/(OA8+1)+OA27/(OA9+1))/SUM(OA25:OA27))</f>
        <v>-0.25709739144995308</v>
      </c>
      <c r="OC47" s="23">
        <f>LN((OC25/(OC7+1)+OC26/(OC8+1)+OC27/(OC9+1))/SUM(OC25:OC27))-LN((OA25/(OA7+1)+OA26/(OA8+1)+OA27/(OA9+1))/SUM(OA25:OA27))</f>
        <v>-0.25745561636233455</v>
      </c>
      <c r="OD47" s="23">
        <f>LN((OD25/(OD7+1)+OD26/(OD8+1)+OD27/(OD9+1))/SUM(OD25:OD27))-LN((OA25/(OA7+1)+OA26/(OA8+1)+OA27/(OA9+1))/SUM(OA25:OA27))</f>
        <v>-0.23257936080080477</v>
      </c>
      <c r="OE47" s="23">
        <f>LN((OE25/(OE7+1)+OE26/(OE8+1)+OE27/(OE9+1))/SUM(OE25:OE27))-LN((OA25/(OA7+1)+OA26/(OA8+1)+OA27/(OA9+1))/SUM(OA25:OA27))</f>
        <v>-0.23196143474333297</v>
      </c>
      <c r="OF47" s="23"/>
      <c r="OG47" s="23">
        <f>LN((OG25/(OG7+1)+OG26/(OG8+1)+OG27/(OG9+1))/SUM(OG25:OG27))-LN((OF25/(OF7+1)+OF26/(OF8+1)+OF27/(OF9+1))/SUM(OF25:OF27))</f>
        <v>-0.24154873594334131</v>
      </c>
      <c r="OH47" s="23">
        <f>LN((OH25/(OH7+1)+OH26/(OH8+1)+OH27/(OH9+1))/SUM(OH25:OH27))-LN((OF25/(OF7+1)+OF26/(OF8+1)+OF27/(OF9+1))/SUM(OF25:OF27))</f>
        <v>-0.24155328280629573</v>
      </c>
      <c r="OI47" s="23">
        <f>LN((OI25/(OI7+1)+OI26/(OI8+1)+OI27/(OI9+1))/SUM(OI25:OI27))-LN((OF25/(OF7+1)+OF26/(OF8+1)+OF27/(OF9+1))/SUM(OF25:OF27))</f>
        <v>-0.22360261695819905</v>
      </c>
      <c r="OJ47" s="23">
        <f>LN((OJ25/(OJ7+1)+OJ26/(OJ8+1)+OJ27/(OJ9+1))/SUM(OJ25:OJ27))-LN((OF25/(OF7+1)+OF26/(OF8+1)+OF27/(OF9+1))/SUM(OF25:OF27))</f>
        <v>-0.22318068825059956</v>
      </c>
      <c r="OK47" s="23"/>
      <c r="OL47" s="23">
        <f>LN((OL25/(OL7+1)+OL26/(OL8+1)+OL27/(OL9+1))/SUM(OL25:OL27))-LN((OK25/(OK7+1)+OK26/(OK8+1)+OK27/(OK9+1))/SUM(OK25:OK27))</f>
        <v>-0.2257855102883915</v>
      </c>
      <c r="OM47" s="23">
        <f>LN((OM25/(OM7+1)+OM26/(OM8+1)+OM27/(OM9+1))/SUM(OM25:OM27))-LN((OK25/(OK7+1)+OK26/(OK8+1)+OK27/(OK9+1))/SUM(OK25:OK27))</f>
        <v>-0.22576909496648251</v>
      </c>
      <c r="ON47" s="23">
        <f>LN((ON25/(ON7+1)+ON26/(ON8+1)+ON27/(ON9+1))/SUM(ON25:ON27))-LN((OK25/(OK7+1)+OK26/(OK8+1)+OK27/(OK9+1))/SUM(OK25:OK27))</f>
        <v>-0.21359518701078387</v>
      </c>
      <c r="OO47" s="23">
        <f>LN((OO25/(OO7+1)+OO26/(OO8+1)+OO27/(OO9+1))/SUM(OO25:OO27))-LN((OK25/(OK7+1)+OK26/(OK8+1)+OK27/(OK9+1))/SUM(OK25:OK27))</f>
        <v>-0.21306219866198575</v>
      </c>
      <c r="OP47" s="23"/>
      <c r="OQ47" s="23">
        <f>LN((OQ25/(OQ7+1)+OQ26/(OQ8+1)+OQ27/(OQ9+1))/SUM(OQ25:OQ27))-LN((OP25/(OP7+1)+OP26/(OP8+1)+OP27/(OP9+1))/SUM(OP25:OP27))</f>
        <v>-0.21013121794369416</v>
      </c>
      <c r="OR47" s="23">
        <f>LN((OR25/(OR7+1)+OR26/(OR8+1)+OR27/(OR9+1))/SUM(OR25:OR27))-LN((OP25/(OP7+1)+OP26/(OP8+1)+OP27/(OP9+1))/SUM(OP25:OP27))</f>
        <v>-0.2104238642432901</v>
      </c>
      <c r="OS47" s="23">
        <f>LN((OS25/(OS7+1)+OS26/(OS8+1)+OS27/(OS9+1))/SUM(OS25:OS27))-LN((OP25/(OP7+1)+OP26/(OP8+1)+OP27/(OP9+1))/SUM(OP25:OP27))</f>
        <v>-0.1980249187398378</v>
      </c>
      <c r="OT47" s="23">
        <f>LN((OT25/(OT7+1)+OT26/(OT8+1)+OT27/(OT9+1))/SUM(OT25:OT27))-LN((OP25/(OP7+1)+OP26/(OP8+1)+OP27/(OP9+1))/SUM(OP25:OP27))</f>
        <v>-0.19822638642012405</v>
      </c>
      <c r="OU47" s="23"/>
      <c r="OV47" s="23">
        <f>LN((OV25/(OV7+1)+OV26/(OV8+1)+OV27/(OV9+1))/SUM(OV25:OV27))-LN((OU25/(OU7+1)+OU26/(OU8+1)+OU27/(OU9+1))/SUM(OU25:OU27))</f>
        <v>-0.17911501669779506</v>
      </c>
      <c r="OW47" s="23">
        <f>LN((OW25/(OW7+1)+OW26/(OW8+1)+OW27/(OW9+1))/SUM(OW25:OW27))-LN((OU25/(OU7+1)+OU26/(OU8+1)+OU27/(OU9+1))/SUM(OU25:OU27))</f>
        <v>-0.17936475764851043</v>
      </c>
      <c r="OX47" s="23">
        <f>LN((OX25/(OX7+1)+OX26/(OX8+1)+OX27/(OX9+1))/SUM(OX25:OX27))-LN((OU25/(OU7+1)+OU26/(OU8+1)+OU27/(OU9+1))/SUM(OU25:OU27))</f>
        <v>-0.16715981498746646</v>
      </c>
      <c r="OY47" s="23">
        <f>LN((OY25/(OY7+1)+OY26/(OY8+1)+OY27/(OY9+1))/SUM(OY25:OY27))-LN((OU25/(OU7+1)+OU26/(OU8+1)+OU27/(OU9+1))/SUM(OU25:OU27))</f>
        <v>-0.16732991182040055</v>
      </c>
      <c r="OZ47" s="23"/>
      <c r="PA47" s="23">
        <f>LN((PA25/(PA7+1)+PA26/(PA8+1)+PA27/(PA9+1))/SUM(PA25:PA27))-LN((OZ25/(OZ7+1)+OZ26/(OZ8+1)+OZ27/(OZ9+1))/SUM(OZ25:OZ27))</f>
        <v>-0.11802656115727518</v>
      </c>
      <c r="PB47" s="23">
        <f>LN((PB25/(PB7+1)+PB26/(PB8+1)+PB27/(PB9+1))/SUM(PB25:PB27))-LN((OZ25/(OZ7+1)+OZ26/(OZ8+1)+OZ27/(OZ9+1))/SUM(OZ25:OZ27))</f>
        <v>-0.11819376226031798</v>
      </c>
      <c r="PC47" s="23">
        <f>LN((PC25/(PC7+1)+PC26/(PC8+1)+PC27/(PC9+1))/SUM(PC25:PC27))-LN((OZ25/(OZ7+1)+OZ26/(OZ8+1)+OZ27/(OZ9+1))/SUM(OZ25:OZ27))</f>
        <v>-0.10630987544285377</v>
      </c>
      <c r="PD47" s="23">
        <f>LN((PD25/(PD7+1)+PD26/(PD8+1)+PD27/(PD9+1))/SUM(PD25:PD27))-LN((OZ25/(OZ7+1)+OZ26/(OZ8+1)+OZ27/(OZ9+1))/SUM(OZ25:OZ27))</f>
        <v>-0.10641905783934706</v>
      </c>
      <c r="PE47" s="23"/>
      <c r="PF47" s="23">
        <f>LN((PF25/(PF7+1)+PF26/(PF8+1)+PF27/(PF9+1))/SUM(PF25:PF27))-LN((PE25/(PE7+1)+PE26/(PE8+1)+PE27/(PE9+1))/SUM(PE25:PE27))</f>
        <v>-5.7796968979785729E-2</v>
      </c>
      <c r="PG47" s="23">
        <f>LN((PG25/(PG7+1)+PG26/(PG8+1)+PG27/(PG9+1))/SUM(PG25:PG27))-LN((PE25/(PE7+1)+PE26/(PE8+1)+PE27/(PE9+1))/SUM(PE25:PE27))</f>
        <v>-5.7884831462776482E-2</v>
      </c>
      <c r="PH47" s="23">
        <f>LN((PH25/(PH7+1)+PH26/(PH8+1)+PH27/(PH9+1))/SUM(PH25:PH27))-LN((PE25/(PE7+1)+PE26/(PE8+1)+PE27/(PE9+1))/SUM(PE25:PE27))</f>
        <v>-4.6240135308774022E-2</v>
      </c>
      <c r="PI47" s="23">
        <f>LN((PI25/(PI7+1)+PI26/(PI8+1)+PI27/(PI9+1))/SUM(PI25:PI27))-LN((PE25/(PE7+1)+PE26/(PE8+1)+PE27/(PE9+1))/SUM(PE25:PE27))</f>
        <v>-4.6289843881689552E-2</v>
      </c>
      <c r="PJ47" s="23"/>
      <c r="PK47" s="23">
        <f>LN((PK25/(PK7+1)+PK26/(PK8+1)+PK27/(PK9+1))/SUM(PK25:PK27))-LN((PJ25/(PJ7+1)+PJ26/(PJ8+1)+PJ27/(PJ9+1))/SUM(PJ25:PJ27))</f>
        <v>-0.20387209655219679</v>
      </c>
      <c r="PL47" s="23">
        <f>LN((PL25/(PL7+1)+PL26/(PL8+1)+PL27/(PL9+1))/SUM(PL25:PL27))-LN((PJ25/(PJ7+1)+PJ26/(PJ8+1)+PJ27/(PJ9+1))/SUM(PJ25:PJ27))</f>
        <v>-0.20109344259273093</v>
      </c>
      <c r="PM47" s="23">
        <f>LN((PM25/(PM7+1)+PM26/(PM8+1)+PM27/(PM9+1))/SUM(PM25:PM27))-LN((PJ25/(PJ7+1)+PJ26/(PJ8+1)+PJ27/(PJ9+1))/SUM(PJ25:PJ27))</f>
        <v>-0.12623565620281779</v>
      </c>
      <c r="PN47" s="23">
        <f>LN((PN25/(PN7+1)+PN26/(PN8+1)+PN27/(PN9+1))/SUM(PN25:PN27))-LN((PJ25/(PJ7+1)+PJ26/(PJ8+1)+PJ27/(PJ9+1))/SUM(PJ25:PJ27))</f>
        <v>-0.12648491143393831</v>
      </c>
      <c r="PO47" s="23"/>
      <c r="PP47" s="23">
        <f>LN((PP25/(PP7+1)+PP26/(PP8+1)+PP27/(PP9+1))/SUM(PP25:PP27))-LN((PO25/(PO7+1)+PO26/(PO8+1)+PO27/(PO9+1))/SUM(PO25:PO27))</f>
        <v>-0.20920035952726102</v>
      </c>
      <c r="PQ47" s="23">
        <f>LN((PQ25/(PQ7+1)+PQ26/(PQ8+1)+PQ27/(PQ9+1))/SUM(PQ25:PQ27))-LN((PO25/(PO7+1)+PO26/(PO8+1)+PO27/(PO9+1))/SUM(PO25:PO27))</f>
        <v>-0.20680231263581678</v>
      </c>
      <c r="PR47" s="23">
        <f>LN((PR25/(PR7+1)+PR26/(PR8+1)+PR27/(PR9+1))/SUM(PR25:PR27))-LN((PO25/(PO7+1)+PO26/(PO8+1)+PO27/(PO9+1))/SUM(PO25:PO27))</f>
        <v>-0.14242147091542987</v>
      </c>
      <c r="PS47" s="23">
        <f>LN((PS25/(PS7+1)+PS26/(PS8+1)+PS27/(PS9+1))/SUM(PS25:PS27))-LN((PO25/(PO7+1)+PO26/(PO8+1)+PO27/(PO9+1))/SUM(PO25:PO27))</f>
        <v>-0.13929044683668501</v>
      </c>
      <c r="PT47" s="23"/>
      <c r="PU47" s="23">
        <f>LN((PU25/(PU7+1)+PU26/(PU8+1)+PU27/(PU9+1))/SUM(PU25:PU27))-LN((PT25/(PT7+1)+PT26/(PT8+1)+PT27/(PT9+1))/SUM(PT25:PT27))</f>
        <v>-0.21300238200154781</v>
      </c>
      <c r="PV47" s="23">
        <f>LN((PV25/(PV7+1)+PV26/(PV8+1)+PV27/(PV9+1))/SUM(PV25:PV27))-LN((PT25/(PT7+1)+PT26/(PT8+1)+PT27/(PT9+1))/SUM(PT25:PT27))</f>
        <v>-0.21100048479140535</v>
      </c>
      <c r="PW47" s="23">
        <f>LN((PW25/(PW7+1)+PW26/(PW8+1)+PW27/(PW9+1))/SUM(PW25:PW27))-LN((PT25/(PT7+1)+PT26/(PT8+1)+PT27/(PT9+1))/SUM(PT25:PT27))</f>
        <v>-0.15162398938486751</v>
      </c>
      <c r="PX47" s="23">
        <f>LN((PX25/(PX7+1)+PX26/(PX8+1)+PX27/(PX9+1))/SUM(PX25:PX27))-LN((PT25/(PT7+1)+PT26/(PT8+1)+PT27/(PT9+1))/SUM(PT25:PT27))</f>
        <v>-0.14845414001389884</v>
      </c>
      <c r="PY47" s="23"/>
      <c r="PZ47" s="23">
        <f>LN((PZ25/(PZ7+1)+PZ26/(PZ8+1)+PZ27/(PZ9+1))/SUM(PZ25:PZ27))-LN((PY25/(PY7+1)+PY26/(PY8+1)+PY27/(PY9+1))/SUM(PY25:PY27))</f>
        <v>-0.21340878689158149</v>
      </c>
      <c r="QA47" s="23">
        <f>LN((QA25/(QA7+1)+QA26/(QA8+1)+QA27/(QA9+1))/SUM(QA25:QA27))-LN((PY25/(PY7+1)+PY26/(PY8+1)+PY27/(PY9+1))/SUM(PY25:PY27))</f>
        <v>-0.21174446362667226</v>
      </c>
      <c r="QB47" s="23">
        <f>LN((QB25/(QB7+1)+QB26/(QB8+1)+QB27/(QB9+1))/SUM(QB25:QB27))-LN((PY25/(PY7+1)+PY26/(PY8+1)+PY27/(PY9+1))/SUM(PY25:PY27))</f>
        <v>-0.15967689617914435</v>
      </c>
      <c r="QC47" s="23">
        <f>LN((QC25/(QC7+1)+QC26/(QC8+1)+QC27/(QC9+1))/SUM(QC25:QC27))-LN((PY25/(PY7+1)+PY26/(PY8+1)+PY27/(PY9+1))/SUM(PY25:PY27))</f>
        <v>-0.15752040905206291</v>
      </c>
      <c r="QD47" s="23"/>
      <c r="QE47" s="23">
        <f>LN((QE25/(QE7+1)+QE26/(QE8+1)+QE27/(QE9+1))/SUM(QE25:QE27))-LN((QD25/(QD7+1)+QD26/(QD8+1)+QD27/(QD9+1))/SUM(QD25:QD27))</f>
        <v>-0.21284326522045707</v>
      </c>
      <c r="QF47" s="23">
        <f>LN((QF25/(QF7+1)+QF26/(QF8+1)+QF27/(QF9+1))/SUM(QF25:QF27))-LN((QD25/(QD7+1)+QD26/(QD8+1)+QD27/(QD9+1))/SUM(QD25:QD27))</f>
        <v>-0.21053736021977032</v>
      </c>
      <c r="QG47" s="23">
        <f>LN((QG25/(QG7+1)+QG26/(QG8+1)+QG27/(QG9+1))/SUM(QG25:QG27))-LN((QD25/(QD7+1)+QD26/(QD8+1)+QD27/(QD9+1))/SUM(QD25:QD27))</f>
        <v>-0.16640795121160851</v>
      </c>
      <c r="QH47" s="23">
        <f>LN((QH25/(QH7+1)+QH26/(QH8+1)+QH27/(QH9+1))/SUM(QH25:QH27))-LN((QD25/(QD7+1)+QD26/(QD8+1)+QD27/(QD9+1))/SUM(QD25:QD27))</f>
        <v>-0.1647437512162668</v>
      </c>
      <c r="QI47" s="23"/>
      <c r="QJ47" s="23">
        <f>LN((QJ25/(QJ7+1)+QJ26/(QJ8+1)+QJ27/(QJ9+1))/SUM(QJ25:QJ27))-LN((QI25/(QI7+1)+QI26/(QI8+1)+QI27/(QI9+1))/SUM(QI25:QI27))</f>
        <v>-0.20896344363054706</v>
      </c>
      <c r="QK47" s="23">
        <f>LN((QK25/(QK7+1)+QK26/(QK8+1)+QK27/(QK9+1))/SUM(QK25:QK27))-LN((QI25/(QI7+1)+QI26/(QI8+1)+QI27/(QI9+1))/SUM(QI25:QI27))</f>
        <v>-0.20715249590836421</v>
      </c>
      <c r="QL47" s="23">
        <f>LN((QL25/(QL7+1)+QL26/(QL8+1)+QL27/(QL9+1))/SUM(QL25:QL27))-LN((QI25/(QI7+1)+QI26/(QI8+1)+QI27/(QI9+1))/SUM(QI25:QI27))</f>
        <v>-0.17049454256154534</v>
      </c>
      <c r="QM47" s="23">
        <f>LN((QM25/(QM7+1)+QM26/(QM8+1)+QM27/(QM9+1))/SUM(QM25:QM27))-LN((QI25/(QI7+1)+QI26/(QI8+1)+QI27/(QI9+1))/SUM(QI25:QI27))</f>
        <v>-0.16923157357216517</v>
      </c>
      <c r="QN47" s="23"/>
      <c r="QO47" s="23">
        <f>LN((QO25/(QO7+1)+QO26/(QO8+1)+QO27/(QO9+1))/SUM(QO25:QO27))-LN((QN25/(QN7+1)+QN26/(QN8+1)+QN27/(QN9+1))/SUM(QN25:QN27))</f>
        <v>-0.20300387983587304</v>
      </c>
      <c r="QP47" s="23">
        <f>LN((QP25/(QP7+1)+QP26/(QP8+1)+QP27/(QP9+1))/SUM(QP25:QP27))-LN((QN25/(QN7+1)+QN26/(QN8+1)+QN27/(QN9+1))/SUM(QN25:QN27))</f>
        <v>-0.2021176330532283</v>
      </c>
      <c r="QQ47" s="23">
        <f>LN((QQ25/(QQ7+1)+QQ26/(QQ8+1)+QQ27/(QQ9+1))/SUM(QQ25:QQ27))-LN((QN25/(QN7+1)+QN26/(QN8+1)+QN27/(QN9+1))/SUM(QN25:QN27))</f>
        <v>-0.17043517421476215</v>
      </c>
      <c r="QR47" s="23">
        <f>LN((QR25/(QR7+1)+QR26/(QR8+1)+QR27/(QR9+1))/SUM(QR25:QR27))-LN((QN25/(QN7+1)+QN26/(QN8+1)+QN27/(QN9+1))/SUM(QN25:QN27))</f>
        <v>-0.16903705511596551</v>
      </c>
      <c r="QS47" s="23"/>
      <c r="QT47" s="23">
        <f>LN((QT25/(QT7+1)+QT26/(QT8+1)+QT27/(QT9+1))/SUM(QT25:QT27))-LN((QS25/(QS7+1)+QS26/(QS8+1)+QS27/(QS9+1))/SUM(QS25:QS27))</f>
        <v>-0.19536061788657766</v>
      </c>
      <c r="QU47" s="23">
        <f>LN((QU25/(QU7+1)+QU26/(QU8+1)+QU27/(QU9+1))/SUM(QU25:QU27))-LN((QS25/(QS7+1)+QS26/(QS8+1)+QS27/(QS9+1))/SUM(QS25:QS27))</f>
        <v>-0.19475551016580864</v>
      </c>
      <c r="QV47" s="23">
        <f>LN((QV25/(QV7+1)+QV26/(QV8+1)+QV27/(QV9+1))/SUM(QV25:QV27))-LN((QS25/(QS7+1)+QS26/(QS8+1)+QS27/(QS9+1))/SUM(QS25:QS27))</f>
        <v>-0.16810057534830888</v>
      </c>
      <c r="QW47" s="23">
        <f>LN((QW25/(QW7+1)+QW26/(QW8+1)+QW27/(QW9+1))/SUM(QW25:QW27))-LN((QS25/(QS7+1)+QS26/(QS8+1)+QS27/(QS9+1))/SUM(QS25:QS27))</f>
        <v>-0.16746024800218198</v>
      </c>
      <c r="QX47" s="23"/>
      <c r="QY47" s="23">
        <f>LN((QY25/(QY7+1)+QY26/(QY8+1)+QY27/(QY9+1))/SUM(QY25:QY27))-LN((QX25/(QX7+1)+QX26/(QX8+1)+QX27/(QX9+1))/SUM(QX25:QX27))</f>
        <v>-0.18636579510280343</v>
      </c>
      <c r="QZ47" s="23">
        <f>LN((QZ25/(QZ7+1)+QZ26/(QZ8+1)+QZ27/(QZ9+1))/SUM(QZ25:QZ27))-LN((QX25/(QX7+1)+QX26/(QX8+1)+QX27/(QX9+1))/SUM(QX25:QX27))</f>
        <v>-0.18597045557936118</v>
      </c>
      <c r="RA47" s="23">
        <f>LN((RA25/(RA7+1)+RA26/(RA8+1)+RA27/(RA9+1))/SUM(RA25:RA27))-LN((QX25/(QX7+1)+QX26/(QX8+1)+QX27/(QX9+1))/SUM(QX25:QX27))</f>
        <v>-0.16323215640543567</v>
      </c>
      <c r="RB47" s="23">
        <f>LN((RB25/(RB7+1)+RB26/(RB8+1)+RB27/(RB9+1))/SUM(RB25:RB27))-LN((QX25/(QX7+1)+QX26/(QX8+1)+QX27/(QX9+1))/SUM(QX25:QX27))</f>
        <v>-0.16280879964801973</v>
      </c>
      <c r="RC47" s="23"/>
      <c r="RD47" s="23">
        <f>LN((RD25/(RD7+1)+RD26/(RD8+1)+RD27/(RD9+1))/SUM(RD25:RD27))-LN((RC25/(RC7+1)+RC26/(RC8+1)+RC27/(RC9+1))/SUM(RC25:RC27))</f>
        <v>-0.15937822479898162</v>
      </c>
      <c r="RE47" s="23">
        <f>LN((RE25/(RE7+1)+RE26/(RE8+1)+RE27/(RE9+1))/SUM(RE25:RE27))-LN((RC25/(RC7+1)+RC26/(RC8+1)+RC27/(RC9+1))/SUM(RC25:RC27))</f>
        <v>-0.15950720343539948</v>
      </c>
      <c r="RF47" s="23">
        <f>LN((RF25/(RF7+1)+RF26/(RF8+1)+RF27/(RF9+1))/SUM(RF25:RF27))-LN((RC25/(RC7+1)+RC26/(RC8+1)+RC27/(RC9+1))/SUM(RC25:RC27))</f>
        <v>-0.14697163619076006</v>
      </c>
      <c r="RG47" s="23">
        <f>LN((RG25/(RG7+1)+RG26/(RG8+1)+RG27/(RG9+1))/SUM(RG25:RG27))-LN((RC25/(RC7+1)+RC26/(RC8+1)+RC27/(RC9+1))/SUM(RC25:RC27))</f>
        <v>-0.14682611755613345</v>
      </c>
      <c r="RH47" s="23"/>
      <c r="RI47" s="23">
        <f>LN((RI25/(RI7+1)+RI26/(RI8+1)+RI27/(RI9+1))/SUM(RI25:RI27))-LN((RH25/(RH7+1)+RH26/(RH8+1)+RH27/(RH9+1))/SUM(RH25:RH27))</f>
        <v>-9.866590560197587E-2</v>
      </c>
      <c r="RJ47" s="23">
        <f>LN((RJ25/(RJ7+1)+RJ26/(RJ8+1)+RJ27/(RJ9+1))/SUM(RJ25:RJ27))-LN((RH25/(RH7+1)+RH26/(RH8+1)+RH27/(RH9+1))/SUM(RH25:RH27))</f>
        <v>-9.8745954720081089E-2</v>
      </c>
      <c r="RK47" s="23">
        <f>LN((RK25/(RK7+1)+RK26/(RK8+1)+RK27/(RK9+1))/SUM(RK25:RK27))-LN((RH25/(RH7+1)+RH26/(RH8+1)+RH27/(RH9+1))/SUM(RH25:RH27))</f>
        <v>-8.9772890765097604E-2</v>
      </c>
      <c r="RL47" s="23">
        <f>LN((RL25/(RL7+1)+RL26/(RL8+1)+RL27/(RL9+1))/SUM(RL25:RL27))-LN((RH25/(RH7+1)+RH26/(RH8+1)+RH27/(RH9+1))/SUM(RH25:RH27))</f>
        <v>-8.9826525900883081E-2</v>
      </c>
      <c r="RM47" s="23"/>
      <c r="RN47" s="23">
        <f>LN((RN25/(RN7+1)+RN26/(RN8+1)+RN27/(RN9+1))/SUM(RN25:RN27))-LN((RM25/(RM7+1)+RM26/(RM8+1)+RM27/(RM9+1))/SUM(RM25:RM27))</f>
        <v>-3.8676026339018232E-2</v>
      </c>
      <c r="RO47" s="23">
        <f>LN((RO25/(RO7+1)+RO26/(RO8+1)+RO27/(RO9+1))/SUM(RO25:RO27))-LN((RM25/(RM7+1)+RM26/(RM8+1)+RM27/(RM9+1))/SUM(RM25:RM27))</f>
        <v>-3.8708168754701539E-2</v>
      </c>
      <c r="RP47" s="23">
        <f>LN((RP25/(RP7+1)+RP26/(RP8+1)+RP27/(RP9+1))/SUM(RP25:RP27))-LN((RM25/(RM7+1)+RM26/(RM8+1)+RM27/(RM9+1))/SUM(RM25:RM27))</f>
        <v>-2.9852929410866844E-2</v>
      </c>
      <c r="RQ47" s="23">
        <f>LN((RQ25/(RQ7+1)+RQ26/(RQ8+1)+RQ27/(RQ9+1))/SUM(RQ25:RQ27))-LN((RM25/(RM7+1)+RM26/(RM8+1)+RM27/(RM9+1))/SUM(RM25:RM27))</f>
        <v>-2.987084177355492E-2</v>
      </c>
      <c r="RR47" s="23"/>
      <c r="RS47" s="23">
        <f>LN((RS25/(RS7+1)+RS26/(RS8+1)+RS27/(RS9+1))/SUM(RS25:RS27))-LN((RR25/(RR7+1)+RR26/(RR8+1)+RR27/(RR9+1))/SUM(RR25:RR27))</f>
        <v>-0.21188299446857176</v>
      </c>
      <c r="RT47" s="23">
        <f>LN((RT25/(RT7+1)+RT26/(RT8+1)+RT27/(RT9+1))/SUM(RT25:RT27))-LN((RR25/(RR7+1)+RR26/(RR8+1)+RR27/(RR9+1))/SUM(RR25:RR27))</f>
        <v>-0.20861407696353021</v>
      </c>
      <c r="RU47" s="23">
        <f>LN((RU25/(RU7+1)+RU26/(RU8+1)+RU27/(RU9+1))/SUM(RU25:RU27))-LN((RR25/(RR7+1)+RR26/(RR8+1)+RR27/(RR9+1))/SUM(RR25:RR27))</f>
        <v>-0.17881166397766898</v>
      </c>
      <c r="RV47" s="23">
        <f>LN((RV25/(RV7+1)+RV26/(RV8+1)+RV27/(RV9+1))/SUM(RV25:RV27))-LN((RR25/(RR7+1)+RR26/(RR8+1)+RR27/(RR9+1))/SUM(RR25:RR27))</f>
        <v>-0.17623533356563814</v>
      </c>
      <c r="RW47" s="23"/>
      <c r="RX47" s="23">
        <f>LN((RX25/(RX7+1)+RX26/(RX8+1)+RX27/(RX9+1))/SUM(RX25:RX27))-LN((RW25/(RW7+1)+RW26/(RW8+1)+RW27/(RW9+1))/SUM(RW25:RW27))</f>
        <v>-0.2198702672939587</v>
      </c>
      <c r="RY47" s="23">
        <f>LN((RY25/(RY7+1)+RY26/(RY8+1)+RY27/(RY9+1))/SUM(RY25:RY27))-LN((RW25/(RW7+1)+RW26/(RW8+1)+RW27/(RW9+1))/SUM(RW25:RW27))</f>
        <v>-0.21669424763525863</v>
      </c>
      <c r="RZ47" s="23">
        <f>LN((RZ25/(RZ7+1)+RZ26/(RZ8+1)+RZ27/(RZ9+1))/SUM(RZ25:RZ27))-LN((RW25/(RW7+1)+RW26/(RW8+1)+RW27/(RW9+1))/SUM(RW25:RW27))</f>
        <v>-0.18448046715000857</v>
      </c>
      <c r="SA47" s="23">
        <f>LN((SA25/(SA7+1)+SA26/(SA8+1)+SA27/(SA9+1))/SUM(SA25:SA27))-LN((RW25/(RW7+1)+RW26/(RW8+1)+RW27/(RW9+1))/SUM(RW25:RW27))</f>
        <v>-0.18200624897664797</v>
      </c>
      <c r="SB47" s="23"/>
      <c r="SC47" s="23">
        <f>LN((SC25/(SC7+1)+SC26/(SC8+1)+SC27/(SC9+1))/SUM(SC25:SC27))-LN((SB25/(SB7+1)+SB26/(SB8+1)+SB27/(SB9+1))/SUM(SB25:SB27))</f>
        <v>-0.22698824857937888</v>
      </c>
      <c r="SD47" s="23">
        <f>LN((SD25/(SD7+1)+SD26/(SD8+1)+SD27/(SD9+1))/SUM(SD25:SD27))-LN((SB25/(SB7+1)+SB26/(SB8+1)+SB27/(SB9+1))/SUM(SB25:SB27))</f>
        <v>-0.22207086844030066</v>
      </c>
      <c r="SE47" s="23">
        <f>LN((SE25/(SE7+1)+SE26/(SE8+1)+SE27/(SE9+1))/SUM(SE25:SE27))-LN((SB25/(SB7+1)+SB26/(SB8+1)+SB27/(SB9+1))/SUM(SB25:SB27))</f>
        <v>-0.19024913908226926</v>
      </c>
      <c r="SF47" s="23">
        <f>LN((SF25/(SF7+1)+SF26/(SF8+1)+SF27/(SF9+1))/SUM(SF25:SF27))-LN((SB25/(SB7+1)+SB26/(SB8+1)+SB27/(SB9+1))/SUM(SB25:SB27))</f>
        <v>-0.1870866533968627</v>
      </c>
      <c r="SG47" s="23"/>
      <c r="SH47" s="23">
        <f>LN((SH25/(SH7+1)+SH26/(SH8+1)+SH27/(SH9+1))/SUM(SH25:SH27))-LN((SG25/(SG7+1)+SG26/(SG8+1)+SG27/(SG9+1))/SUM(SG25:SG27))</f>
        <v>-0.23060187737595184</v>
      </c>
      <c r="SI47" s="23">
        <f>LN((SI25/(SI7+1)+SI26/(SI8+1)+SI27/(SI9+1))/SUM(SI25:SI27))-LN((SG25/(SG7+1)+SG26/(SG8+1)+SG27/(SG9+1))/SUM(SG25:SG27))</f>
        <v>-0.22758670740527054</v>
      </c>
      <c r="SJ47" s="23">
        <f>LN((SJ25/(SJ7+1)+SJ26/(SJ8+1)+SJ27/(SJ9+1))/SUM(SJ25:SJ27))-LN((SG25/(SG7+1)+SG26/(SG8+1)+SG27/(SG9+1))/SUM(SG25:SG27))</f>
        <v>-0.19278211076610671</v>
      </c>
      <c r="SK47" s="23">
        <f>LN((SK25/(SK7+1)+SK26/(SK8+1)+SK27/(SK9+1))/SUM(SK25:SK27))-LN((SG25/(SG7+1)+SG26/(SG8+1)+SG27/(SG9+1))/SUM(SG25:SG27))</f>
        <v>-0.19122515756455563</v>
      </c>
      <c r="SL47" s="23"/>
      <c r="SM47" s="23">
        <f>LN((SM25/(SM7+1)+SM26/(SM8+1)+SM27/(SM9+1))/SUM(SM25:SM27))-LN((SL25/(SL7+1)+SL26/(SL8+1)+SL27/(SL9+1))/SUM(SL25:SL27))</f>
        <v>-0.23303569853675898</v>
      </c>
      <c r="SN47" s="23">
        <f>LN((SN25/(SN7+1)+SN26/(SN8+1)+SN27/(SN9+1))/SUM(SN25:SN27))-LN((SL25/(SL7+1)+SL26/(SL8+1)+SL27/(SL9+1))/SUM(SL25:SL27))</f>
        <v>-0.23008375009241044</v>
      </c>
      <c r="SO47" s="23">
        <f>LN((SO25/(SO7+1)+SO26/(SO8+1)+SO27/(SO9+1))/SUM(SO25:SO27))-LN((SL25/(SL7+1)+SL26/(SL8+1)+SL27/(SL9+1))/SUM(SL25:SL27))</f>
        <v>-0.19563725241519694</v>
      </c>
      <c r="SP47" s="23">
        <f>LN((SP25/(SP7+1)+SP26/(SP8+1)+SP27/(SP9+1))/SUM(SP25:SP27))-LN((SL25/(SL7+1)+SL26/(SL8+1)+SL27/(SL9+1))/SUM(SL25:SL27))</f>
        <v>-0.19283364295992231</v>
      </c>
      <c r="SQ47" s="23"/>
      <c r="SR47" s="23">
        <f>LN((SR25/(SR7+1)+SR26/(SR8+1)+SR27/(SR9+1))/SUM(SR25:SR27))-LN((SQ25/(SQ7+1)+SQ26/(SQ8+1)+SQ27/(SQ9+1))/SUM(SQ25:SQ27))</f>
        <v>-0.2330757972239153</v>
      </c>
      <c r="SS47" s="23">
        <f>LN((SS25/(SS7+1)+SS26/(SS8+1)+SS27/(SS9+1))/SUM(SS25:SS27))-LN((SQ25/(SQ7+1)+SQ26/(SQ8+1)+SQ27/(SQ9+1))/SUM(SQ25:SQ27))</f>
        <v>-0.23162472550336721</v>
      </c>
      <c r="ST47" s="23">
        <f>LN((ST25/(ST7+1)+ST26/(ST8+1)+ST27/(ST9+1))/SUM(ST25:ST27))-LN((SQ25/(SQ7+1)+SQ26/(SQ8+1)+SQ27/(SQ9+1))/SUM(SQ25:SQ27))</f>
        <v>-0.19579428792189929</v>
      </c>
      <c r="SU47" s="23">
        <f>LN((SU25/(SU7+1)+SU26/(SU8+1)+SU27/(SU9+1))/SUM(SU25:SU27))-LN((SQ25/(SQ7+1)+SQ26/(SQ8+1)+SQ27/(SQ9+1))/SUM(SQ25:SQ27))</f>
        <v>-0.19442484353065326</v>
      </c>
      <c r="SV47" s="23"/>
      <c r="SW47" s="23">
        <f>LN((SW25/(SW7+1)+SW26/(SW8+1)+SW27/(SW9+1))/SUM(SW25:SW27))-LN((SV25/(SV7+1)+SV26/(SV8+1)+SV27/(SV9+1))/SUM(SV25:SV27))</f>
        <v>-0.22887963427026686</v>
      </c>
      <c r="SX47" s="23">
        <f>LN((SX25/(SX7+1)+SX26/(SX8+1)+SX27/(SX9+1))/SUM(SX25:SX27))-LN((SV25/(SV7+1)+SV26/(SV8+1)+SV27/(SV9+1))/SUM(SV25:SV27))</f>
        <v>-0.22843200056689739</v>
      </c>
      <c r="SY47" s="23">
        <f>LN((SY25/(SY7+1)+SY26/(SY8+1)+SY27/(SY9+1))/SUM(SY25:SY27))-LN((SV25/(SV7+1)+SV26/(SV8+1)+SV27/(SV9+1))/SUM(SV25:SV27))</f>
        <v>-0.19617887572998624</v>
      </c>
      <c r="SZ47" s="23">
        <f>LN((SZ25/(SZ7+1)+SZ26/(SZ8+1)+SZ27/(SZ9+1))/SUM(SZ25:SZ27))-LN((SV25/(SV7+1)+SV26/(SV8+1)+SV27/(SV9+1))/SUM(SV25:SV27))</f>
        <v>-0.19372826669563695</v>
      </c>
      <c r="TA47" s="23"/>
      <c r="TB47" s="23">
        <f>LN((TB25/(TB7+1)+TB26/(TB8+1)+TB27/(TB9+1))/SUM(TB25:TB27))-LN((TA25/(TA7+1)+TA26/(TA8+1)+TA27/(TA9+1))/SUM(TA25:TA27))</f>
        <v>-0.21309737233149417</v>
      </c>
      <c r="TC47" s="23">
        <f>LN((TC25/(TC7+1)+TC26/(TC8+1)+TC27/(TC9+1))/SUM(TC25:TC27))-LN((TA25/(TA7+1)+TA26/(TA8+1)+TA27/(TA9+1))/SUM(TA25:TA27))</f>
        <v>-0.21268345653997942</v>
      </c>
      <c r="TD47" s="23">
        <f>LN((TD25/(TD7+1)+TD26/(TD8+1)+TD27/(TD9+1))/SUM(TD25:TD27))-LN((TA25/(TA7+1)+TA26/(TA8+1)+TA27/(TA9+1))/SUM(TA25:TA27))</f>
        <v>-0.19398787698208253</v>
      </c>
      <c r="TE47" s="23">
        <f>LN((TE25/(TE7+1)+TE26/(TE8+1)+TE27/(TE9+1))/SUM(TE25:TE27))-LN((TA25/(TA7+1)+TA26/(TA8+1)+TA27/(TA9+1))/SUM(TA25:TA27))</f>
        <v>-0.1916990389684641</v>
      </c>
      <c r="TF47" s="23"/>
      <c r="TG47" s="23">
        <f>LN((TG25/(TG7+1)+TG26/(TG8+1)+TG27/(TG9+1))/SUM(TG25:TG27))-LN((TF25/(TF7+1)+TF26/(TF8+1)+TF27/(TF9+1))/SUM(TF25:TF27))</f>
        <v>-0.19742248281868174</v>
      </c>
      <c r="TH47" s="23">
        <f>LN((TH25/(TH7+1)+TH26/(TH8+1)+TH27/(TH9+1))/SUM(TH25:TH27))-LN((TF25/(TF7+1)+TF26/(TF8+1)+TF27/(TF9+1))/SUM(TF25:TF27))</f>
        <v>-0.19704173385838863</v>
      </c>
      <c r="TI47" s="23">
        <f>LN((TI25/(TI7+1)+TI26/(TI8+1)+TI27/(TI9+1))/SUM(TI25:TI27))-LN((TF25/(TF7+1)+TF26/(TF8+1)+TF27/(TF9+1))/SUM(TF25:TF27))</f>
        <v>-0.19058604522538286</v>
      </c>
      <c r="TJ47" s="23">
        <f>LN((TJ25/(TJ7+1)+TJ26/(TJ8+1)+TJ27/(TJ9+1))/SUM(TJ25:TJ27))-LN((TF25/(TF7+1)+TF26/(TF8+1)+TF27/(TF9+1))/SUM(TF25:TF27))</f>
        <v>-0.18843199650575773</v>
      </c>
      <c r="TK47" s="23"/>
      <c r="TL47" s="23">
        <f>LN((TL25/(TL7+1)+TL26/(TL8+1)+TL27/(TL9+1))/SUM(TL25:TL27))-LN((TK25/(TK7+1)+TK26/(TK8+1)+TK27/(TK9+1))/SUM(TK25:TK27))</f>
        <v>-0.1671873235762894</v>
      </c>
      <c r="TM47" s="23">
        <f>LN((TM25/(TM7+1)+TM26/(TM8+1)+TM27/(TM9+1))/SUM(TM25:TM27))-LN((TK25/(TK7+1)+TK26/(TK8+1)+TK27/(TK9+1))/SUM(TK25:TK27))</f>
        <v>-0.16604447005046</v>
      </c>
      <c r="TN47" s="23">
        <f>LN((TN25/(TN7+1)+TN26/(TN8+1)+TN27/(TN9+1))/SUM(TN25:TN27))-LN((TK25/(TK7+1)+TK26/(TK8+1)+TK27/(TK9+1))/SUM(TK25:TK27))</f>
        <v>-0.16377016273699521</v>
      </c>
      <c r="TO47" s="23">
        <f>LN((TO25/(TO7+1)+TO26/(TO8+1)+TO27/(TO9+1))/SUM(TO25:TO27))-LN((TK25/(TK7+1)+TK26/(TK8+1)+TK27/(TK9+1))/SUM(TK25:TK27))</f>
        <v>-0.16348751993478527</v>
      </c>
      <c r="TP47" s="23"/>
      <c r="TQ47" s="23">
        <f>LN((TQ25/(TQ7+1)+TQ26/(TQ8+1)+TQ27/(TQ9+1))/SUM(TQ25:TQ27))-LN((TP25/(TP7+1)+TP26/(TP8+1)+TP27/(TP9+1))/SUM(TP25:TP27))</f>
        <v>-0.10597645303065227</v>
      </c>
      <c r="TR47" s="23">
        <f>LN((TR25/(TR7+1)+TR26/(TR8+1)+TR27/(TR9+1))/SUM(TR25:TR27))-LN((TP25/(TP7+1)+TP26/(TP8+1)+TP27/(TP9+1))/SUM(TP25:TP27))</f>
        <v>-0.10578119122239361</v>
      </c>
      <c r="TS47" s="23">
        <f>LN((TS25/(TS7+1)+TS26/(TS8+1)+TS27/(TS9+1))/SUM(TS25:TS27))-LN((TP25/(TP7+1)+TP26/(TP8+1)+TP27/(TP9+1))/SUM(TP25:TP27))</f>
        <v>-0.10275937717354765</v>
      </c>
      <c r="TT47" s="23">
        <f>LN((TT25/(TT7+1)+TT26/(TT8+1)+TT27/(TT9+1))/SUM(TT25:TT27))-LN((TP25/(TP7+1)+TP26/(TP8+1)+TP27/(TP9+1))/SUM(TP25:TP27))</f>
        <v>-0.1025872961539183</v>
      </c>
      <c r="TU47" s="23"/>
      <c r="TV47" s="23">
        <f>LN((TV25/(TV7+1)+TV26/(TV8+1)+TV27/(TV9+1))/SUM(TV25:TV27))-LN((TU25/(TU7+1)+TU26/(TU8+1)+TU27/(TU9+1))/SUM(TU25:TU27))</f>
        <v>-4.5599956364285238E-2</v>
      </c>
      <c r="TW47" s="23">
        <f>LN((TW25/(TW7+1)+TW26/(TW8+1)+TW27/(TW9+1))/SUM(TW25:TW27))-LN((TU25/(TU7+1)+TU26/(TU8+1)+TU27/(TU9+1))/SUM(TU25:TU27))</f>
        <v>-4.5527449467957601E-2</v>
      </c>
      <c r="TX47" s="23">
        <f>LN((TX25/(TX7+1)+TX26/(TX8+1)+TX27/(TX9+1))/SUM(TX25:TX27))-LN((TU25/(TU7+1)+TU26/(TU8+1)+TU27/(TU9+1))/SUM(TU25:TU27))</f>
        <v>-4.2527857848910555E-2</v>
      </c>
      <c r="TY47" s="23">
        <f>LN((TY25/(TY7+1)+TY26/(TY8+1)+TY27/(TY9+1))/SUM(TY25:TY27))-LN((TU25/(TU7+1)+TU26/(TU8+1)+TU27/(TU9+1))/SUM(TU25:TU27))</f>
        <v>-4.2463490983432967E-2</v>
      </c>
      <c r="TZ47" s="23"/>
      <c r="UA47" s="23">
        <f>LN((UA25/(UA7+1)+UA26/(UA8+1)+UA27/(UA9+1))/SUM(UA25:UA27))-LN((TZ25/(TZ7+1)+TZ26/(TZ8+1)+TZ27/(TZ9+1))/SUM(TZ25:TZ27))</f>
        <v>-0.15476074819550503</v>
      </c>
      <c r="UB47" s="23">
        <f>LN((UB25/(UB7+1)+UB26/(UB8+1)+UB27/(UB9+1))/SUM(UB25:UB27))-LN((TZ25/(TZ7+1)+TZ26/(TZ8+1)+TZ27/(TZ9+1))/SUM(TZ25:TZ27))</f>
        <v>-0.15214485167046293</v>
      </c>
      <c r="UC47" s="23">
        <f>LN((UC25/(UC7+1)+UC26/(UC8+1)+UC27/(UC9+1))/SUM(UC25:UC27))-LN((TZ25/(TZ7+1)+TZ26/(TZ8+1)+TZ27/(TZ9+1))/SUM(TZ25:TZ27))</f>
        <v>-0.12395270455515693</v>
      </c>
      <c r="UD47" s="23">
        <f>LN((UD25/(UD7+1)+UD26/(UD8+1)+UD27/(UD9+1))/SUM(UD25:UD27))-LN((TZ25/(TZ7+1)+TZ26/(TZ8+1)+TZ27/(TZ9+1))/SUM(TZ25:TZ27))</f>
        <v>-0.12264731095565563</v>
      </c>
      <c r="UE47" s="23"/>
      <c r="UF47" s="23">
        <f>LN((UF25/(UF7+1)+UF26/(UF8+1)+UF27/(UF9+1))/SUM(UF25:UF27))-LN((UE25/(UE7+1)+UE26/(UE8+1)+UE27/(UE9+1))/SUM(UE25:UE27))</f>
        <v>-0.16116165040333624</v>
      </c>
      <c r="UG47" s="23">
        <f>LN((UG25/(UG7+1)+UG26/(UG8+1)+UG27/(UG9+1))/SUM(UG25:UG27))-LN((UE25/(UE7+1)+UE26/(UE8+1)+UE27/(UE9+1))/SUM(UE25:UE27))</f>
        <v>-0.15865028603611581</v>
      </c>
      <c r="UH47" s="23">
        <f>LN((UH25/(UH7+1)+UH26/(UH8+1)+UH27/(UH9+1))/SUM(UH25:UH27))-LN((UE25/(UE7+1)+UE26/(UE8+1)+UE27/(UE9+1))/SUM(UE25:UE27))</f>
        <v>-0.13008600115570618</v>
      </c>
      <c r="UI47" s="23">
        <f>LN((UI25/(UI7+1)+UI26/(UI8+1)+UI27/(UI9+1))/SUM(UI25:UI27))-LN((UE25/(UE7+1)+UE26/(UE8+1)+UE27/(UE9+1))/SUM(UE25:UE27))</f>
        <v>-0.1275608920623181</v>
      </c>
      <c r="UJ47" s="23"/>
      <c r="UK47" s="23">
        <f>LN((UK25/(UK7+1)+UK26/(UK8+1)+UK27/(UK9+1))/SUM(UK25:UK27))-LN((UJ25/(UJ7+1)+UJ26/(UJ8+1)+UJ27/(UJ9+1))/SUM(UJ25:UJ27))</f>
        <v>-0.16483647083579769</v>
      </c>
      <c r="UL47" s="23">
        <f>LN((UL25/(UL7+1)+UL26/(UL8+1)+UL27/(UL9+1))/SUM(UL25:UL27))-LN((UJ25/(UJ7+1)+UJ26/(UJ8+1)+UJ27/(UJ9+1))/SUM(UJ25:UJ27))</f>
        <v>-0.16245008621862367</v>
      </c>
      <c r="UM47" s="23">
        <f>LN((UM25/(UM7+1)+UM26/(UM8+1)+UM27/(UM9+1))/SUM(UM25:UM27))-LN((UJ25/(UJ7+1)+UJ26/(UJ8+1)+UJ27/(UJ9+1))/SUM(UJ25:UJ27))</f>
        <v>-0.13394791683281213</v>
      </c>
      <c r="UN47" s="23">
        <f>LN((UN25/(UN7+1)+UN26/(UN8+1)+UN27/(UN9+1))/SUM(UN25:UN27))-LN((UJ25/(UJ7+1)+UJ26/(UJ8+1)+UJ27/(UJ9+1))/SUM(UJ25:UJ27))</f>
        <v>-0.13374908247099859</v>
      </c>
      <c r="UO47" s="23"/>
      <c r="UP47" s="23">
        <f>LN((UP25/(UP7+1)+UP26/(UP8+1)+UP27/(UP9+1))/SUM(UP25:UP27))-LN((UO25/(UO7+1)+UO26/(UO8+1)+UO27/(UO9+1))/SUM(UO25:UO27))</f>
        <v>-0.16850679696807724</v>
      </c>
      <c r="UQ47" s="23">
        <f>LN((UQ25/(UQ7+1)+UQ26/(UQ8+1)+UQ27/(UQ9+1))/SUM(UQ25:UQ27))-LN((UO25/(UO7+1)+UO26/(UO8+1)+UO27/(UO9+1))/SUM(UO25:UO27))</f>
        <v>-0.16624524698519641</v>
      </c>
      <c r="UR47" s="23">
        <f>LN((UR25/(UR7+1)+UR26/(UR8+1)+UR27/(UR9+1))/SUM(UR25:UR27))-LN((UO25/(UO7+1)+UO26/(UO8+1)+UO27/(UO9+1))/SUM(UO25:UO27))</f>
        <v>-0.13887227073264019</v>
      </c>
      <c r="US47" s="23">
        <f>LN((US25/(US7+1)+US26/(US8+1)+US27/(US9+1))/SUM(US25:US27))-LN((UO25/(UO7+1)+UO26/(UO8+1)+UO27/(UO9+1))/SUM(UO25:UO27))</f>
        <v>-0.13658197746200004</v>
      </c>
      <c r="UT47" s="23"/>
      <c r="UU47" s="23">
        <f>LN((UU25/(UU7+1)+UU26/(UU8+1)+UU27/(UU9+1))/SUM(UU25:UU27))-LN((UT25/(UT7+1)+UT26/(UT8+1)+UT27/(UT9+1))/SUM(UT25:UT27))</f>
        <v>-0.17097873020106394</v>
      </c>
      <c r="UV47" s="23">
        <f>LN((UV25/(UV7+1)+UV26/(UV8+1)+UV27/(UV9+1))/SUM(UV25:UV27))-LN((UT25/(UT7+1)+UT26/(UT8+1)+UT27/(UT9+1))/SUM(UT25:UT27))</f>
        <v>-0.16885576739462355</v>
      </c>
      <c r="UW47" s="23">
        <f>LN((UW25/(UW7+1)+UW26/(UW8+1)+UW27/(UW9+1))/SUM(UW25:UW27))-LN((UT25/(UT7+1)+UT26/(UT8+1)+UT27/(UT9+1))/SUM(UT25:UT27))</f>
        <v>-0.14134564233579625</v>
      </c>
      <c r="UX47" s="23">
        <f>LN((UX25/(UX7+1)+UX26/(UX8+1)+UX27/(UX9+1))/SUM(UX25:UX27))-LN((UT25/(UT7+1)+UT26/(UT8+1)+UT27/(UT9+1))/SUM(UT25:UT27))</f>
        <v>-0.13919518738797079</v>
      </c>
      <c r="UY47" s="23"/>
      <c r="UZ47" s="23">
        <f>LN((UZ25/(UZ7+1)+UZ26/(UZ8+1)+UZ27/(UZ9+1))/SUM(UZ25:UZ27))-LN((UY25/(UY7+1)+UY26/(UY8+1)+UY27/(UY9+1))/SUM(UY25:UY27))</f>
        <v>-0.1724342163891586</v>
      </c>
      <c r="VA47" s="23">
        <f>LN((VA25/(VA7+1)+VA26/(VA8+1)+VA27/(VA9+1))/SUM(VA25:VA27))-LN((UY25/(UY7+1)+UY26/(UY8+1)+UY27/(UY9+1))/SUM(UY25:UY27))</f>
        <v>-0.17090773712603557</v>
      </c>
      <c r="VB47" s="23">
        <f>LN((VB25/(VB7+1)+VB26/(VB8+1)+VB27/(VB9+1))/SUM(VB25:VB27))-LN((UY25/(UY7+1)+UY26/(UY8+1)+UY27/(UY9+1))/SUM(UY25:UY27))</f>
        <v>-0.14329998023878782</v>
      </c>
      <c r="VC47" s="23">
        <f>LN((VC25/(VC7+1)+VC26/(VC8+1)+VC27/(VC9+1))/SUM(VC25:VC27))-LN((UY25/(UY7+1)+UY26/(UY8+1)+UY27/(UY9+1))/SUM(UY25:UY27))</f>
        <v>-0.14129927845135526</v>
      </c>
      <c r="VD47" s="23"/>
      <c r="VE47" s="23">
        <f>LN((VE25/(VE7+1)+VE26/(VE8+1)+VE27/(VE9+1))/SUM(VE25:VE27))-LN((VD25/(VD7+1)+VD26/(VD8+1)+VD27/(VD9+1))/SUM(VD25:VD27))</f>
        <v>-0.17200407638288506</v>
      </c>
      <c r="VF47" s="23">
        <f>LN((VF25/(VF7+1)+VF26/(VF8+1)+VF27/(VF9+1))/SUM(VF25:VF27))-LN((VD25/(VD7+1)+VD26/(VD8+1)+VD27/(VD9+1))/SUM(VD25:VD27))</f>
        <v>-0.17123146926233865</v>
      </c>
      <c r="VG47" s="23">
        <f>LN((VG25/(VG7+1)+VG26/(VG8+1)+VG27/(VG9+1))/SUM(VG25:VG27))-LN((VD25/(VD7+1)+VD26/(VD8+1)+VD27/(VD9+1))/SUM(VD25:VD27))</f>
        <v>-0.14443899647979974</v>
      </c>
      <c r="VH47" s="23">
        <f>LN((VH25/(VH7+1)+VH26/(VH8+1)+VH27/(VH9+1))/SUM(VH25:VH27))-LN((VD25/(VD7+1)+VD26/(VD8+1)+VD27/(VD9+1))/SUM(VD25:VD27))</f>
        <v>-0.14259659362448485</v>
      </c>
      <c r="VI47" s="23"/>
      <c r="VJ47" s="23">
        <f>LN((VJ25/(VJ7+1)+VJ26/(VJ8+1)+VJ27/(VJ9+1))/SUM(VJ25:VJ27))-LN((VI25/(VI7+1)+VI26/(VI8+1)+VI27/(VI9+1))/SUM(VI25:VI27))</f>
        <v>-0.17074388016140887</v>
      </c>
      <c r="VK47" s="23">
        <f>LN((VK25/(VK7+1)+VK26/(VK8+1)+VK27/(VK9+1))/SUM(VK25:VK27))-LN((VI25/(VI7+1)+VI26/(VI8+1)+VI27/(VI9+1))/SUM(VI25:VI27))</f>
        <v>-0.17003558369122074</v>
      </c>
      <c r="VL47" s="23">
        <f>LN((VL25/(VL7+1)+VL26/(VL8+1)+VL27/(VL9+1))/SUM(VL25:VL27))-LN((VI25/(VI7+1)+VI26/(VI8+1)+VI27/(VI9+1))/SUM(VI25:VI27))</f>
        <v>-0.14446823524750832</v>
      </c>
      <c r="VM47" s="23">
        <f>LN((VM25/(VM7+1)+VM26/(VM8+1)+VM27/(VM9+1))/SUM(VM25:VM27))-LN((VI25/(VI7+1)+VI26/(VI8+1)+VI27/(VI9+1))/SUM(VI25:VI27))</f>
        <v>-0.1427877609552064</v>
      </c>
      <c r="VN47" s="23"/>
      <c r="VO47" s="23">
        <f>LN((VO25/(VO7+1)+VO26/(VO8+1)+VO27/(VO9+1))/SUM(VO25:VO27))-LN((VN25/(VN7+1)+VN26/(VN8+1)+VN27/(VN9+1))/SUM(VN25:VN27))</f>
        <v>-0.16822800406098895</v>
      </c>
      <c r="VP47" s="23">
        <f>LN((VP25/(VP7+1)+VP26/(VP8+1)+VP27/(VP9+1))/SUM(VP25:VP27))-LN((VN25/(VN7+1)+VN26/(VN8+1)+VN27/(VN9+1))/SUM(VN25:VN27))</f>
        <v>-0.16757620491833952</v>
      </c>
      <c r="VQ47" s="23">
        <f>LN((VQ25/(VQ7+1)+VQ26/(VQ8+1)+VQ27/(VQ9+1))/SUM(VQ25:VQ27))-LN((VN25/(VN7+1)+VN26/(VN8+1)+VN27/(VN9+1))/SUM(VN25:VN27))</f>
        <v>-0.14228605369535063</v>
      </c>
      <c r="VR47" s="23">
        <f>LN((VR25/(VR7+1)+VR26/(VR8+1)+VR27/(VR9+1))/SUM(VR25:VR27))-LN((VN25/(VN7+1)+VN26/(VN8+1)+VN27/(VN9+1))/SUM(VN25:VN27))</f>
        <v>-0.14160024360752063</v>
      </c>
      <c r="VS47" s="23"/>
      <c r="VT47" s="23">
        <f>LN((VT25/(VT7+1)+VT26/(VT8+1)+VT27/(VT9+1))/SUM(VT25:VT27))-LN((VS25/(VS7+1)+VS26/(VS8+1)+VS27/(VS9+1))/SUM(VS25:VS27))</f>
        <v>-0.1582789060619797</v>
      </c>
      <c r="VU47" s="23">
        <f>LN((VU25/(VU7+1)+VU26/(VU8+1)+VU27/(VU9+1))/SUM(VU25:VU27))-LN((VS25/(VS7+1)+VS26/(VS8+1)+VS27/(VS9+1))/SUM(VS25:VS27))</f>
        <v>-0.15804532331783022</v>
      </c>
      <c r="VV47" s="23">
        <f>LN((VV25/(VV7+1)+VV26/(VV8+1)+VV27/(VV9+1))/SUM(VV25:VV27))-LN((VS25/(VS7+1)+VS26/(VS8+1)+VS27/(VS9+1))/SUM(VS25:VS27))</f>
        <v>-0.13553548417620234</v>
      </c>
      <c r="VW47" s="23">
        <f>LN((VW25/(VW7+1)+VW26/(VW8+1)+VW27/(VW9+1))/SUM(VW25:VW27))-LN((VS25/(VS7+1)+VS26/(VS8+1)+VS27/(VS9+1))/SUM(VS25:VS27))</f>
        <v>-0.13502004506586862</v>
      </c>
      <c r="VX47" s="23"/>
      <c r="VY47" s="23">
        <f>LN((VY25/(VY7+1)+VY26/(VY8+1)+VY27/(VY9+1))/SUM(VY25:VY27))-LN((VX25/(VX7+1)+VX26/(VX8+1)+VX27/(VX9+1))/SUM(VX25:VX27))</f>
        <v>-9.742463157757035E-2</v>
      </c>
      <c r="VZ47" s="23">
        <f>LN((VZ25/(VZ7+1)+VZ26/(VZ8+1)+VZ27/(VZ9+1))/SUM(VZ25:VZ27))-LN((VX25/(VX7+1)+VX26/(VX8+1)+VX27/(VX9+1))/SUM(VX25:VX27))</f>
        <v>-9.7283339591790599E-2</v>
      </c>
      <c r="WA47" s="23">
        <f>LN((WA25/(WA7+1)+WA26/(WA8+1)+WA27/(WA9+1))/SUM(WA25:WA27))-LN((VX25/(VX7+1)+VX26/(VX8+1)+VX27/(VX9+1))/SUM(VX25:VX27))</f>
        <v>-8.9932582811203726E-2</v>
      </c>
      <c r="WB47" s="23">
        <f>LN((WB25/(WB7+1)+WB26/(WB8+1)+WB27/(WB9+1))/SUM(WB25:WB27))-LN((VX25/(VX7+1)+VX26/(VX8+1)+VX27/(VX9+1))/SUM(VX25:VX27))</f>
        <v>-8.9828545254960632E-2</v>
      </c>
      <c r="WC47" s="23"/>
      <c r="WD47" s="23">
        <f>LN((WD25/(WD7+1)+WD26/(WD8+1)+WD27/(WD9+1))/SUM(WD25:WD27))-LN((WC25/(WC7+1)+WC26/(WC8+1)+WC27/(WC9+1))/SUM(WC25:WC27))</f>
        <v>-3.7294960589540904E-2</v>
      </c>
      <c r="WE47" s="23">
        <f>LN((WE25/(WE7+1)+WE26/(WE8+1)+WE27/(WE9+1))/SUM(WE25:WE27))-LN((WC25/(WC7+1)+WC26/(WC8+1)+WC27/(WC9+1))/SUM(WC25:WC27))</f>
        <v>-3.7244350368042828E-2</v>
      </c>
      <c r="WF47" s="23">
        <f>LN((WF25/(WF7+1)+WF26/(WF8+1)+WF27/(WF9+1))/SUM(WF25:WF27))-LN((WC25/(WC7+1)+WC26/(WC8+1)+WC27/(WC9+1))/SUM(WC25:WC27))</f>
        <v>-2.9906081365513811E-2</v>
      </c>
      <c r="WG47" s="23">
        <f>LN((WG25/(WG7+1)+WG26/(WG8+1)+WG27/(WG9+1))/SUM(WG25:WG27))-LN((WC25/(WC7+1)+WC26/(WC8+1)+WC27/(WC9+1))/SUM(WC25:WC27))</f>
        <v>-2.9871396516319985E-2</v>
      </c>
      <c r="WH47" s="23"/>
      <c r="WI47" s="23">
        <f>LN((WI25/(WI7+1)+WI26/(WI8+1)+WI27/(WI9+1))/SUM(WI25:WI27))-LN((WH25/(WH7+1)+WH26/(WH8+1)+WH27/(WH9+1))/SUM(WH25:WH27))</f>
        <v>-0.23634292384210676</v>
      </c>
      <c r="WJ47" s="23">
        <f>LN((WJ25/(WJ7+1)+WJ26/(WJ8+1)+WJ27/(WJ9+1))/SUM(WJ25:WJ27))-LN((WH25/(WH7+1)+WH26/(WH8+1)+WH27/(WH9+1))/SUM(WH25:WH27))</f>
        <v>-0.23303666408795221</v>
      </c>
      <c r="WK47" s="23">
        <f>LN((WK25/(WK7+1)+WK26/(WK8+1)+WK27/(WK9+1))/SUM(WK25:WK27))-LN((WH25/(WH7+1)+WH26/(WH8+1)+WH27/(WH9+1))/SUM(WH25:WH27))</f>
        <v>-0.19666774649989269</v>
      </c>
      <c r="WL47" s="23">
        <f>LN((WL25/(WL7+1)+WL26/(WL8+1)+WL27/(WL9+1))/SUM(WL25:WL27))-LN((WH25/(WH7+1)+WH26/(WH8+1)+WH27/(WH9+1))/SUM(WH25:WH27))</f>
        <v>-0.19399255457281123</v>
      </c>
      <c r="WM47" s="23"/>
      <c r="WN47" s="23">
        <f>LN((WN25/(WN7+1)+WN26/(WN8+1)+WN27/(WN9+1))/SUM(WN25:WN27))-LN((WM25/(WM7+1)+WM26/(WM8+1)+WM27/(WM9+1))/SUM(WM25:WM27))</f>
        <v>-0.24105180559398104</v>
      </c>
      <c r="WO47" s="23">
        <f>LN((WO25/(WO7+1)+WO26/(WO8+1)+WO27/(WO9+1))/SUM(WO25:WO27))-LN((WM25/(WM7+1)+WM26/(WM8+1)+WM27/(WM9+1))/SUM(WM25:WM27))</f>
        <v>-0.23782780857809543</v>
      </c>
      <c r="WP47" s="23">
        <f>LN((WP25/(WP7+1)+WP26/(WP8+1)+WP27/(WP9+1))/SUM(WP25:WP27))-LN((WM25/(WM7+1)+WM26/(WM8+1)+WM27/(WM9+1))/SUM(WM25:WM27))</f>
        <v>-0.2019203963515156</v>
      </c>
      <c r="WQ47" s="23">
        <f>LN((WQ25/(WQ7+1)+WQ26/(WQ8+1)+WQ27/(WQ9+1))/SUM(WQ25:WQ27))-LN((WM25/(WM7+1)+WM26/(WM8+1)+WM27/(WM9+1))/SUM(WM25:WM27))</f>
        <v>-0.19846549256841037</v>
      </c>
      <c r="WR47" s="23"/>
      <c r="WS47" s="23">
        <f>LN((WS25/(WS7+1)+WS26/(WS8+1)+WS27/(WS9+1))/SUM(WS25:WS27))-LN((WR25/(WR7+1)+WR26/(WR8+1)+WR27/(WR9+1))/SUM(WR25:WR27))</f>
        <v>-0.24430430126500219</v>
      </c>
      <c r="WT47" s="23">
        <f>LN((WT25/(WT7+1)+WT26/(WT8+1)+WT27/(WT9+1))/SUM(WT25:WT27))-LN((WR25/(WR7+1)+WR26/(WR8+1)+WR27/(WR9+1))/SUM(WR25:WR27))</f>
        <v>-0.24114915733280395</v>
      </c>
      <c r="WU47" s="23">
        <f>LN((WU25/(WU7+1)+WU26/(WU8+1)+WU27/(WU9+1))/SUM(WU25:WU27))-LN((WR25/(WR7+1)+WR26/(WR8+1)+WR27/(WR9+1))/SUM(WR25:WR27))</f>
        <v>-0.2054101376331775</v>
      </c>
      <c r="WV47" s="23">
        <f>LN((WV25/(WV7+1)+WV26/(WV8+1)+WV27/(WV9+1))/SUM(WV25:WV27))-LN((WR25/(WR7+1)+WR26/(WR8+1)+WR27/(WR9+1))/SUM(WR25:WR27))</f>
        <v>-0.20297106442250576</v>
      </c>
      <c r="WW47" s="23"/>
      <c r="WX47" s="23">
        <f>LN((WX25/(WX7+1)+WX26/(WX8+1)+WX27/(WX9+1))/SUM(WX25:WX27))-LN((WW25/(WW7+1)+WW26/(WW8+1)+WW27/(WW9+1))/SUM(WW25:WW27))</f>
        <v>-0.2465425053891101</v>
      </c>
      <c r="WY47" s="23">
        <f>LN((WY25/(WY7+1)+WY26/(WY8+1)+WY27/(WY9+1))/SUM(WY25:WY27))-LN((WW25/(WW7+1)+WW26/(WW8+1)+WW27/(WW9+1))/SUM(WW25:WW27))</f>
        <v>-0.24342944084029999</v>
      </c>
      <c r="WZ47" s="23">
        <f>LN((WZ25/(WZ7+1)+WZ26/(WZ8+1)+WZ27/(WZ9+1))/SUM(WZ25:WZ27))-LN((WW25/(WW7+1)+WW26/(WW8+1)+WW27/(WW9+1))/SUM(WW25:WW27))</f>
        <v>-0.20654207393620125</v>
      </c>
      <c r="XA47" s="23">
        <f>LN((XA25/(XA7+1)+XA26/(XA8+1)+XA27/(XA9+1))/SUM(XA25:XA27))-LN((WW25/(WW7+1)+WW26/(WW8+1)+WW27/(WW9+1))/SUM(WW25:WW27))</f>
        <v>-0.20423153537385935</v>
      </c>
      <c r="XB47" s="23"/>
      <c r="XC47" s="23">
        <f>LN((XC25/(XC7+1)+XC26/(XC8+1)+XC27/(XC9+1))/SUM(XC25:XC27))-LN((XB25/(XB7+1)+XB26/(XB8+1)+XB27/(XB9+1))/SUM(XB25:XB27))</f>
        <v>-0.24697764193199895</v>
      </c>
      <c r="XD47" s="23">
        <f>LN((XD25/(XD7+1)+XD26/(XD8+1)+XD27/(XD9+1))/SUM(XD25:XD27))-LN((XB25/(XB7+1)+XB26/(XB8+1)+XB27/(XB9+1))/SUM(XB25:XB27))</f>
        <v>-0.24388661923553229</v>
      </c>
      <c r="XE47" s="23">
        <f>LN((XE25/(XE7+1)+XE26/(XE8+1)+XE27/(XE9+1))/SUM(XE25:XE27))-LN((XB25/(XB7+1)+XB26/(XB8+1)+XB27/(XB9+1))/SUM(XB25:XB27))</f>
        <v>-0.20656204130335079</v>
      </c>
      <c r="XF47" s="23">
        <f>LN((XF25/(XF7+1)+XF26/(XF8+1)+XF27/(XF9+1))/SUM(XF25:XF27))-LN((XB25/(XB7+1)+XB26/(XB8+1)+XB27/(XB9+1))/SUM(XB25:XB27))</f>
        <v>-0.20437565445787462</v>
      </c>
      <c r="XG47" s="23"/>
      <c r="XH47" s="23">
        <f>LN((XH25/(XH7+1)+XH26/(XH8+1)+XH27/(XH9+1))/SUM(XH25:XH27))-LN((XG25/(XG7+1)+XG26/(XG8+1)+XG27/(XG9+1))/SUM(XG25:XG27))</f>
        <v>-0.24524282615877191</v>
      </c>
      <c r="XI47" s="23">
        <f>LN((XI25/(XI7+1)+XI26/(XI8+1)+XI27/(XI9+1))/SUM(XI25:XI27))-LN((XG25/(XG7+1)+XG26/(XG8+1)+XG27/(XG9+1))/SUM(XG25:XG27))</f>
        <v>-0.24161377917558924</v>
      </c>
      <c r="XJ47" s="23">
        <f>LN((XJ25/(XJ7+1)+XJ26/(XJ8+1)+XJ27/(XJ9+1))/SUM(XJ25:XJ27))-LN((XG25/(XG7+1)+XG26/(XG8+1)+XG27/(XG9+1))/SUM(XG25:XG27))</f>
        <v>-0.20584070431613574</v>
      </c>
      <c r="XK47" s="23">
        <f>LN((XK25/(XK7+1)+XK26/(XK8+1)+XK27/(XK9+1))/SUM(XK25:XK27))-LN((XG25/(XG7+1)+XG26/(XG8+1)+XG27/(XG9+1))/SUM(XG25:XG27))</f>
        <v>-0.20433295043941274</v>
      </c>
      <c r="XL47" s="23"/>
      <c r="XM47" s="23">
        <f>LN((XM25/(XM7+1)+XM26/(XM8+1)+XM27/(XM9+1))/SUM(XM25:XM27))-LN((XL25/(XL7+1)+XL26/(XL8+1)+XL27/(XL9+1))/SUM(XL25:XL27))</f>
        <v>-0.2346130031186372</v>
      </c>
      <c r="XN47" s="23">
        <f>LN((XN25/(XN7+1)+XN26/(XN8+1)+XN27/(XN9+1))/SUM(XN25:XN27))-LN((XL25/(XL7+1)+XL26/(XL8+1)+XL27/(XL9+1))/SUM(XL25:XL27))</f>
        <v>-0.23385908665687788</v>
      </c>
      <c r="XO47" s="23">
        <f>LN((XO25/(XO7+1)+XO26/(XO8+1)+XO27/(XO9+1))/SUM(XO25:XO27))-LN((XL25/(XL7+1)+XL26/(XL8+1)+XL27/(XL9+1))/SUM(XL25:XL27))</f>
        <v>-0.2034945110733547</v>
      </c>
      <c r="XP47" s="23">
        <f>LN((XP25/(XP7+1)+XP26/(XP8+1)+XP27/(XP9+1))/SUM(XP25:XP27))-LN((XL25/(XL7+1)+XL26/(XL8+1)+XL27/(XL9+1))/SUM(XL25:XL27))</f>
        <v>-0.20208057644361441</v>
      </c>
      <c r="XQ47" s="23"/>
      <c r="XR47" s="23">
        <f>LN((XR25/(XR7+1)+XR26/(XR8+1)+XR27/(XR9+1))/SUM(XR25:XR27))-LN((XQ25/(XQ7+1)+XQ26/(XQ8+1)+XQ27/(XQ9+1))/SUM(XQ25:XQ27))</f>
        <v>-0.21877695115220103</v>
      </c>
      <c r="XS47" s="23">
        <f>LN((XS25/(XS7+1)+XS26/(XS8+1)+XS27/(XS9+1))/SUM(XS25:XS27))-LN((XQ25/(XQ7+1)+XQ26/(XQ8+1)+XQ27/(XQ9+1))/SUM(XQ25:XQ27))</f>
        <v>-0.21808106132279304</v>
      </c>
      <c r="XT47" s="23">
        <f>LN((XT25/(XT7+1)+XT26/(XT8+1)+XT27/(XT9+1))/SUM(XT25:XT27))-LN((XQ25/(XQ7+1)+XQ26/(XQ8+1)+XQ27/(XQ9+1))/SUM(XQ25:XQ27))</f>
        <v>-0.19985900012606145</v>
      </c>
      <c r="XU47" s="23">
        <f>LN((XU25/(XU7+1)+XU26/(XU8+1)+XU27/(XU9+1))/SUM(XU25:XU27))-LN((XQ25/(XQ7+1)+XQ26/(XQ8+1)+XQ27/(XQ9+1))/SUM(XQ25:XQ27))</f>
        <v>-0.19754068330652247</v>
      </c>
      <c r="XV47" s="23"/>
      <c r="XW47" s="23">
        <f>LN((XW25/(XW7+1)+XW26/(XW8+1)+XW27/(XW9+1))/SUM(XW25:XW27))-LN((XV25/(XV7+1)+XV26/(XV8+1)+XV27/(XV9+1))/SUM(XV25:XV27))</f>
        <v>-0.2038097913276711</v>
      </c>
      <c r="XX47" s="23">
        <f>LN((XX25/(XX7+1)+XX26/(XX8+1)+XX27/(XX9+1))/SUM(XX25:XX27))-LN((XV25/(XV7+1)+XV26/(XV8+1)+XV27/(XV9+1))/SUM(XV25:XV27))</f>
        <v>-0.20241195502399409</v>
      </c>
      <c r="XY47" s="23">
        <f>LN((XY25/(XY7+1)+XY26/(XY8+1)+XY27/(XY9+1))/SUM(XY25:XY27))-LN((XV25/(XV7+1)+XV26/(XV8+1)+XV27/(XV9+1))/SUM(XV25:XV27))</f>
        <v>-0.19550260856950702</v>
      </c>
      <c r="XZ47" s="23">
        <f>LN((XZ25/(XZ7+1)+XZ26/(XZ8+1)+XZ27/(XZ9+1))/SUM(XZ25:XZ27))-LN((XV25/(XV7+1)+XV26/(XV8+1)+XV27/(XV9+1))/SUM(XV25:XV27))</f>
        <v>-0.19328600443591806</v>
      </c>
      <c r="YA47" s="23"/>
      <c r="YB47" s="23">
        <f>LN((YB25/(YB7+1)+YB26/(YB8+1)+YB27/(YB9+1))/SUM(YB25:YB27))-LN((YA25/(YA7+1)+YA26/(YA8+1)+YA27/(YA9+1))/SUM(YA25:YA27))</f>
        <v>-0.17264567756269542</v>
      </c>
      <c r="YC47" s="23">
        <f>LN((YC25/(YC7+1)+YC26/(YC8+1)+YC27/(YC9+1))/SUM(YC25:YC27))-LN((YA25/(YA7+1)+YA26/(YA8+1)+YA27/(YA9+1))/SUM(YA25:YA27))</f>
        <v>-0.17210975732042963</v>
      </c>
      <c r="YD47" s="23">
        <f>LN((YD25/(YD7+1)+YD26/(YD8+1)+YD27/(YD9+1))/SUM(YD25:YD27))-LN((YA25/(YA7+1)+YA26/(YA8+1)+YA27/(YA9+1))/SUM(YA25:YA27))</f>
        <v>-0.16574739310609191</v>
      </c>
      <c r="YE47" s="23">
        <f>LN((YE25/(YE7+1)+YE26/(YE8+1)+YE27/(YE9+1))/SUM(YE25:YE27))-LN((YA25/(YA7+1)+YA26/(YA8+1)+YA27/(YA9+1))/SUM(YA25:YA27))</f>
        <v>-0.1653020485380188</v>
      </c>
      <c r="YF47" s="23"/>
      <c r="YG47" s="23">
        <f>LN((YG25/(YG7+1)+YG26/(YG8+1)+YG27/(YG9+1))/SUM(YG25:YG27))-LN((YF25/(YF7+1)+YF26/(YF8+1)+YF27/(YF9+1))/SUM(YF25:YF27))</f>
        <v>-0.11127022372761915</v>
      </c>
      <c r="YH47" s="23">
        <f>LN((YH25/(YH7+1)+YH26/(YH8+1)+YH27/(YH9+1))/SUM(YH25:YH27))-LN((YF25/(YF7+1)+YF26/(YF8+1)+YF27/(YF9+1))/SUM(YF25:YF27))</f>
        <v>-0.1109515058588582</v>
      </c>
      <c r="YI47" s="23">
        <f>LN((YI25/(YI7+1)+YI26/(YI8+1)+YI27/(YI9+1))/SUM(YI25:YI27))-LN((YF25/(YF7+1)+YF26/(YF8+1)+YF27/(YF9+1))/SUM(YF25:YF27))</f>
        <v>-0.10465108187812079</v>
      </c>
      <c r="YJ47" s="23">
        <f>LN((YJ25/(YJ7+1)+YJ26/(YJ8+1)+YJ27/(YJ9+1))/SUM(YJ25:YJ27))-LN((YF25/(YF7+1)+YF26/(YF8+1)+YF27/(YF9+1))/SUM(YF25:YF27))</f>
        <v>-0.10438313069321396</v>
      </c>
      <c r="YK47" s="23"/>
      <c r="YL47" s="23">
        <f>LN((YL25/(YL7+1)+YL26/(YL8+1)+YL27/(YL9+1))/SUM(YL25:YL27))-LN((YK25/(YK7+1)+YK26/(YK8+1)+YK27/(YK9+1))/SUM(YK25:YK27))</f>
        <v>-5.0759106800127324E-2</v>
      </c>
      <c r="YM47" s="23">
        <f>LN((YM25/(YM7+1)+YM26/(YM8+1)+YM27/(YM9+1))/SUM(YM25:YM27))-LN((YK25/(YK7+1)+YK26/(YK8+1)+YK27/(YK9+1))/SUM(YK25:YK27))</f>
        <v>-5.0649924962041612E-2</v>
      </c>
      <c r="YN47" s="23">
        <f>LN((YN25/(YN7+1)+YN26/(YN8+1)+YN27/(YN9+1))/SUM(YN25:YN27))-LN((YK25/(YK7+1)+YK26/(YK8+1)+YK27/(YK9+1))/SUM(YK25:YK27))</f>
        <v>-4.4343315245609666E-2</v>
      </c>
      <c r="YO47" s="23">
        <f>LN((YO25/(YO7+1)+YO26/(YO8+1)+YO27/(YO9+1))/SUM(YO25:YO27))-LN((YK25/(YK7+1)+YK26/(YK8+1)+YK27/(YK9+1))/SUM(YK25:YK27))</f>
        <v>-4.4248255544912962E-2</v>
      </c>
      <c r="YP47" s="23"/>
      <c r="YQ47" s="23">
        <f>LN((YQ25/(YQ7+1)+YQ26/(YQ8+1)+YQ27/(YQ9+1))/SUM(YQ25:YQ27))-LN((YP25/(YP7+1)+YP26/(YP8+1)+YP27/(YP9+1))/SUM(YP25:YP27))</f>
        <v>-0.16990892550604206</v>
      </c>
      <c r="YR47" s="23">
        <f>LN((YR25/(YR7+1)+YR26/(YR8+1)+YR27/(YR9+1))/SUM(YR25:YR27))-LN((YP25/(YP7+1)+YP26/(YP8+1)+YP27/(YP9+1))/SUM(YP25:YP27))</f>
        <v>-0.16709378879440681</v>
      </c>
      <c r="YS47" s="23">
        <f>LN((YS25/(YS7+1)+YS26/(YS8+1)+YS27/(YS9+1))/SUM(YS25:YS27))-LN((YP25/(YP7+1)+YP26/(YP8+1)+YP27/(YP9+1))/SUM(YP25:YP27))</f>
        <v>-0.13468449125243734</v>
      </c>
      <c r="YT47" s="23">
        <f>LN((YT25/(YT7+1)+YT26/(YT8+1)+YT27/(YT9+1))/SUM(YT25:YT27))-LN((YP25/(YP7+1)+YP26/(YP8+1)+YP27/(YP9+1))/SUM(YP25:YP27))</f>
        <v>-0.13293246734167319</v>
      </c>
      <c r="YU47" s="23"/>
      <c r="YV47" s="23">
        <f>LN((YV25/(YV7+1)+YV26/(YV8+1)+YV27/(YV9+1))/SUM(YV25:YV27))-LN((YU25/(YU7+1)+YU26/(YU8+1)+YU27/(YU9+1))/SUM(YU25:YU27))</f>
        <v>-0.17417339186467076</v>
      </c>
      <c r="YW47" s="23">
        <f>LN((YW25/(YW7+1)+YW26/(YW8+1)+YW27/(YW9+1))/SUM(YW25:YW27))-LN((YU25/(YU7+1)+YU26/(YU8+1)+YU27/(YU9+1))/SUM(YU25:YU27))</f>
        <v>-0.17281311688944057</v>
      </c>
      <c r="YX47" s="23">
        <f>LN((YX25/(YX7+1)+YX26/(YX8+1)+YX27/(YX9+1))/SUM(YX25:YX27))-LN((YU25/(YU7+1)+YU26/(YU8+1)+YU27/(YU9+1))/SUM(YU25:YU27))</f>
        <v>-0.13938112083231746</v>
      </c>
      <c r="YY47" s="23">
        <f>LN((YY25/(YY7+1)+YY26/(YY8+1)+YY27/(YY9+1))/SUM(YY25:YY27))-LN((YU25/(YU7+1)+YU26/(YU8+1)+YU27/(YU9+1))/SUM(YU25:YU27))</f>
        <v>-0.13771665401056263</v>
      </c>
      <c r="YZ47" s="23"/>
      <c r="ZA47" s="23">
        <f>LN((ZA25/(ZA7+1)+ZA26/(ZA8+1)+ZA27/(ZA9+1))/SUM(ZA25:ZA27))-LN((YZ25/(YZ7+1)+YZ26/(YZ8+1)+YZ27/(YZ9+1))/SUM(YZ25:YZ27))</f>
        <v>-0.17829681332864486</v>
      </c>
      <c r="ZB47" s="23">
        <f>LN((ZB25/(ZB7+1)+ZB26/(ZB8+1)+ZB27/(ZB9+1))/SUM(ZB25:ZB27))-LN((YZ25/(YZ7+1)+YZ26/(YZ8+1)+YZ27/(YZ9+1))/SUM(YZ25:YZ27))</f>
        <v>-0.17577550445895301</v>
      </c>
      <c r="ZC47" s="23">
        <f>LN((ZC25/(ZC7+1)+ZC26/(ZC8+1)+ZC27/(ZC9+1))/SUM(ZC25:ZC27))-LN((YZ25/(YZ7+1)+YZ26/(YZ8+1)+YZ27/(YZ9+1))/SUM(YZ25:YZ27))</f>
        <v>-0.14297866479106008</v>
      </c>
      <c r="ZD47" s="23">
        <f>LN((ZD25/(ZD7+1)+ZD26/(ZD8+1)+ZD27/(ZD9+1))/SUM(ZD25:ZD27))-LN((YZ25/(YZ7+1)+YZ26/(YZ8+1)+YZ27/(YZ9+1))/SUM(YZ25:YZ27))</f>
        <v>-0.14141507696709235</v>
      </c>
      <c r="ZE47" s="23"/>
      <c r="ZF47" s="23">
        <f>LN((ZF25/(ZF7+1)+ZF26/(ZF8+1)+ZF27/(ZF9+1))/SUM(ZF25:ZF27))-LN((ZE25/(ZE7+1)+ZE26/(ZE8+1)+ZE27/(ZE9+1))/SUM(ZE25:ZE27))</f>
        <v>-0.18055073133346919</v>
      </c>
      <c r="ZG47" s="23">
        <f>LN((ZG25/(ZG7+1)+ZG26/(ZG8+1)+ZG27/(ZG9+1))/SUM(ZG25:ZG27))-LN((ZE25/(ZE7+1)+ZE26/(ZE8+1)+ZE27/(ZE9+1))/SUM(ZE25:ZE27))</f>
        <v>-0.17819248333757831</v>
      </c>
      <c r="ZH47" s="23">
        <f>LN((ZH25/(ZH7+1)+ZH26/(ZH8+1)+ZH27/(ZH9+1))/SUM(ZH25:ZH27))-LN((ZE25/(ZE7+1)+ZE26/(ZE8+1)+ZE27/(ZE9+1))/SUM(ZE25:ZE27))</f>
        <v>-0.14648110750374652</v>
      </c>
      <c r="ZI47" s="23">
        <f>LN((ZI25/(ZI7+1)+ZI26/(ZI8+1)+ZI27/(ZI9+1))/SUM(ZI25:ZI27))-LN((ZE25/(ZE7+1)+ZE26/(ZE8+1)+ZE27/(ZE9+1))/SUM(ZE25:ZE27))</f>
        <v>-0.1450374766004956</v>
      </c>
      <c r="ZJ47" s="23"/>
      <c r="ZK47" s="23">
        <f>LN((ZK25/(ZK7+1)+ZK26/(ZK8+1)+ZK27/(ZK9+1))/SUM(ZK25:ZK27))-LN((ZJ25/(ZJ7+1)+ZJ26/(ZJ8+1)+ZJ27/(ZJ9+1))/SUM(ZJ25:ZJ27))</f>
        <v>-0.1819490735145424</v>
      </c>
      <c r="ZL47" s="23">
        <f>LN((ZL25/(ZL7+1)+ZL26/(ZL8+1)+ZL27/(ZL9+1))/SUM(ZL25:ZL27))-LN((ZJ25/(ZJ7+1)+ZJ26/(ZJ8+1)+ZJ27/(ZJ9+1))/SUM(ZJ25:ZJ27))</f>
        <v>-0.17896973681334163</v>
      </c>
      <c r="ZM47" s="23">
        <f>LN((ZM25/(ZM7+1)+ZM26/(ZM8+1)+ZM27/(ZM9+1))/SUM(ZM25:ZM27))-LN((ZJ25/(ZJ7+1)+ZJ26/(ZJ8+1)+ZJ27/(ZJ9+1))/SUM(ZJ25:ZJ27))</f>
        <v>-0.14856535265417664</v>
      </c>
      <c r="ZN47" s="23">
        <f>LN((ZN25/(ZN7+1)+ZN26/(ZN8+1)+ZN27/(ZN9+1))/SUM(ZN25:ZN27))-LN((ZJ25/(ZJ7+1)+ZJ26/(ZJ8+1)+ZJ27/(ZJ9+1))/SUM(ZJ25:ZJ27))</f>
        <v>-0.14822362943791451</v>
      </c>
      <c r="ZO47" s="23"/>
      <c r="ZP47" s="23">
        <f>LN((ZP25/(ZP7+1)+ZP26/(ZP8+1)+ZP27/(ZP9+1))/SUM(ZP25:ZP27))-LN((ZO25/(ZO7+1)+ZO26/(ZO8+1)+ZO27/(ZO9+1))/SUM(ZO25:ZO27))</f>
        <v>-0.18152604103591563</v>
      </c>
      <c r="ZQ47" s="23">
        <f>LN((ZQ25/(ZQ7+1)+ZQ26/(ZQ8+1)+ZQ27/(ZQ9+1))/SUM(ZQ25:ZQ27))-LN((ZO25/(ZO7+1)+ZO26/(ZO8+1)+ZO27/(ZO9+1))/SUM(ZO25:ZO27))</f>
        <v>-0.17949316825334524</v>
      </c>
      <c r="ZR47" s="23">
        <f>LN((ZR25/(ZR7+1)+ZR26/(ZR8+1)+ZR27/(ZR9+1))/SUM(ZR25:ZR27))-LN((ZO25/(ZO7+1)+ZO26/(ZO8+1)+ZO27/(ZO9+1))/SUM(ZO25:ZO27))</f>
        <v>-0.15091665508075894</v>
      </c>
      <c r="ZS47" s="23">
        <f>LN((ZS25/(ZS7+1)+ZS26/(ZS8+1)+ZS27/(ZS9+1))/SUM(ZS25:ZS27))-LN((ZO25/(ZO7+1)+ZO26/(ZO8+1)+ZO27/(ZO9+1))/SUM(ZO25:ZO27))</f>
        <v>-0.14974069965025574</v>
      </c>
      <c r="ZT47" s="23"/>
      <c r="ZU47" s="23">
        <f>LN((ZU25/(ZU7+1)+ZU26/(ZU8+1)+ZU27/(ZU9+1))/SUM(ZU25:ZU27))-LN((ZT25/(ZT7+1)+ZT26/(ZT8+1)+ZT27/(ZT9+1))/SUM(ZT25:ZT27))</f>
        <v>-0.17953020951470713</v>
      </c>
      <c r="ZV47" s="23">
        <f>LN((ZV25/(ZV7+1)+ZV26/(ZV8+1)+ZV27/(ZV9+1))/SUM(ZV25:ZV27))-LN((ZT25/(ZT7+1)+ZT26/(ZT8+1)+ZT27/(ZT9+1))/SUM(ZT25:ZT27))</f>
        <v>-0.17803544594188006</v>
      </c>
      <c r="ZW47" s="23">
        <f>LN((ZW25/(ZW7+1)+ZW26/(ZW8+1)+ZW27/(ZW9+1))/SUM(ZW25:ZW27))-LN((ZT25/(ZT7+1)+ZT26/(ZT8+1)+ZT27/(ZT9+1))/SUM(ZT25:ZT27))</f>
        <v>-0.1513689833353101</v>
      </c>
      <c r="ZX47" s="23">
        <f>LN((ZX25/(ZX7+1)+ZX26/(ZX8+1)+ZX27/(ZX9+1))/SUM(ZX25:ZX27))-LN((ZT25/(ZT7+1)+ZT26/(ZT8+1)+ZT27/(ZT9+1))/SUM(ZT25:ZT27))</f>
        <v>-0.14870012345604489</v>
      </c>
      <c r="ZY47" s="23"/>
      <c r="ZZ47" s="23">
        <f>LN((ZZ25/(ZZ7+1)+ZZ26/(ZZ8+1)+ZZ27/(ZZ9+1))/SUM(ZZ25:ZZ27))-LN((ZY25/(ZY7+1)+ZY26/(ZY8+1)+ZY27/(ZY9+1))/SUM(ZY25:ZY27))</f>
        <v>-0.177014353051761</v>
      </c>
      <c r="AAA47" s="23">
        <f>LN((AAA25/(AAA7+1)+AAA26/(AAA8+1)+AAA27/(AAA9+1))/SUM(AAA25:AAA27))-LN((ZY25/(ZY7+1)+ZY26/(ZY8+1)+ZY27/(ZY9+1))/SUM(ZY25:ZY27))</f>
        <v>-0.17618927298136713</v>
      </c>
      <c r="AAB47" s="23">
        <f>LN((AAB25/(AAB7+1)+AAB26/(AAB8+1)+AAB27/(AAB9+1))/SUM(AAB25:AAB27))-LN((ZY25/(ZY7+1)+ZY26/(ZY8+1)+ZY27/(ZY9+1))/SUM(ZY25:ZY27))</f>
        <v>-0.14976538908293865</v>
      </c>
      <c r="AAC47" s="23">
        <f>LN((AAC25/(AAC7+1)+AAC26/(AAC8+1)+AAC27/(AAC9+1))/SUM(AAC25:AAC27))-LN((ZY25/(ZY7+1)+ZY26/(ZY8+1)+ZY27/(ZY9+1))/SUM(ZY25:ZY27))</f>
        <v>-0.14821622112455299</v>
      </c>
      <c r="AAD47" s="23"/>
      <c r="AAE47" s="23">
        <f>LN((AAE25/(AAE7+1)+AAE26/(AAE8+1)+AAE27/(AAE9+1))/SUM(AAE25:AAE27))-LN((AAD25/(AAD7+1)+AAD26/(AAD8+1)+AAD27/(AAD9+1))/SUM(AAD25:AAD27))</f>
        <v>-0.1736542361198056</v>
      </c>
      <c r="AAF47" s="23">
        <f>LN((AAF25/(AAF7+1)+AAF26/(AAF8+1)+AAF27/(AAF9+1))/SUM(AAF25:AAF27))-LN((AAD25/(AAD7+1)+AAD26/(AAD8+1)+AAD27/(AAD9+1))/SUM(AAD25:AAD27))</f>
        <v>-0.17163102705874314</v>
      </c>
      <c r="AAG47" s="23">
        <f>LN((AAG25/(AAG7+1)+AAG26/(AAG8+1)+AAG27/(AAG9+1))/SUM(AAG25:AAG27))-LN((AAD25/(AAD7+1)+AAD26/(AAD8+1)+AAD27/(AAD9+1))/SUM(AAD25:AAD27))</f>
        <v>-0.1475613626474202</v>
      </c>
      <c r="AAH47" s="23">
        <f>LN((AAH25/(AAH7+1)+AAH26/(AAH8+1)+AAH27/(AAH9+1))/SUM(AAH25:AAH27))-LN((AAD25/(AAD7+1)+AAD26/(AAD8+1)+AAD27/(AAD9+1))/SUM(AAD25:AAD27))</f>
        <v>-0.14602145996667237</v>
      </c>
      <c r="AAI47" s="23"/>
      <c r="AAJ47" s="23">
        <f>LN((AAJ25/(AAJ7+1)+AAJ26/(AAJ8+1)+AAJ27/(AAJ9+1))/SUM(AAJ25:AAJ27))-LN((AAI25/(AAI7+1)+AAI26/(AAI8+1)+AAI27/(AAI9+1))/SUM(AAI25:AAI27))</f>
        <v>-0.15930743173716436</v>
      </c>
      <c r="AAK47" s="23">
        <f>LN((AAK25/(AAK7+1)+AAK26/(AAK8+1)+AAK27/(AAK9+1))/SUM(AAK25:AAK27))-LN((AAI25/(AAI7+1)+AAI26/(AAI8+1)+AAI27/(AAI9+1))/SUM(AAI25:AAI27))</f>
        <v>-0.15894134864993015</v>
      </c>
      <c r="AAL47" s="23">
        <f>LN((AAL25/(AAL7+1)+AAL26/(AAL8+1)+AAL27/(AAL9+1))/SUM(AAL25:AAL27))-LN((AAI25/(AAI7+1)+AAI26/(AAI8+1)+AAI27/(AAI9+1))/SUM(AAI25:AAI27))</f>
        <v>-0.13818063295437633</v>
      </c>
      <c r="AAM47" s="23">
        <f>LN((AAM25/(AAM7+1)+AAM26/(AAM8+1)+AAM27/(AAM9+1))/SUM(AAM25:AAM27))-LN((AAI25/(AAI7+1)+AAI26/(AAI8+1)+AAI27/(AAI9+1))/SUM(AAI25:AAI27))</f>
        <v>-0.13759919697366677</v>
      </c>
      <c r="AAN47" s="23"/>
      <c r="AAO47" s="23">
        <f>LN((AAO25/(AAO7+1)+AAO26/(AAO8+1)+AAO27/(AAO9+1))/SUM(AAO25:AAO27))-LN((AAN25/(AAN7+1)+AAN26/(AAN8+1)+AAN27/(AAN9+1))/SUM(AAN25:AAN27))</f>
        <v>-9.8393212583370845E-2</v>
      </c>
      <c r="AAP47" s="23">
        <f>LN((AAP25/(AAP7+1)+AAP26/(AAP8+1)+AAP27/(AAP9+1))/SUM(AAP25:AAP27))-LN((AAN25/(AAN7+1)+AAN26/(AAN8+1)+AAN27/(AAN9+1))/SUM(AAN25:AAN27))</f>
        <v>-9.817348249012621E-2</v>
      </c>
      <c r="AAQ47" s="23">
        <f>LN((AAQ25/(AAQ7+1)+AAQ26/(AAQ8+1)+AAQ27/(AAQ9+1))/SUM(AAQ25:AAQ27))-LN((AAN25/(AAN7+1)+AAN26/(AAN8+1)+AAN27/(AAN9+1))/SUM(AAN25:AAN27))</f>
        <v>-8.9991793474391818E-2</v>
      </c>
      <c r="AAR47" s="23">
        <f>LN((AAR25/(AAR7+1)+AAR26/(AAR8+1)+AAR27/(AAR9+1))/SUM(AAR25:AAR27))-LN((AAN25/(AAN7+1)+AAN26/(AAN8+1)+AAN27/(AAN9+1))/SUM(AAN25:AAN27))</f>
        <v>-8.9829000950093038E-2</v>
      </c>
      <c r="AAS47" s="23"/>
      <c r="AAT47" s="23">
        <f>LN((AAT25/(AAT7+1)+AAT26/(AAT8+1)+AAT27/(AAT9+1))/SUM(AAT25:AAT27))-LN((AAS25/(AAS7+1)+AAS26/(AAS8+1)+AAS27/(AAS9+1))/SUM(AAS25:AAS27))</f>
        <v>-3.8207072481653823E-2</v>
      </c>
      <c r="AAU47" s="23">
        <f>LN((AAU25/(AAU7+1)+AAU26/(AAU8+1)+AAU27/(AAU9+1))/SUM(AAU25:AAU27))-LN((AAS25/(AAS7+1)+AAS26/(AAS8+1)+AAS27/(AAS9+1))/SUM(AAS25:AAS27))</f>
        <v>-3.8130414795794071E-2</v>
      </c>
      <c r="AAV47" s="23">
        <f>LN((AAV25/(AAV7+1)+AAV26/(AAV8+1)+AAV27/(AAV9+1))/SUM(AAV25:AAV27))-LN((AAS25/(AAS7+1)+AAS26/(AAS8+1)+AAS27/(AAS9+1))/SUM(AAS25:AAS27))</f>
        <v>-2.9925788578641064E-2</v>
      </c>
      <c r="AAW47" s="23">
        <f>LN((AAW25/(AAW7+1)+AAW26/(AAW8+1)+AAW27/(AAW9+1))/SUM(AAW25:AAW27))-LN((AAS25/(AAS7+1)+AAS26/(AAS8+1)+AAS27/(AAS9+1))/SUM(AAS25:AAS27))</f>
        <v>-2.9871657113549267E-2</v>
      </c>
      <c r="AAX47" s="23"/>
      <c r="AAY47" s="23">
        <f>LN((AAY25/(AAY7+1)+AAY26/(AAY8+1)+AAY27/(AAY9+1))/SUM(AAY25:AAY27))-LN((AAX25/(AAX7+1)+AAX26/(AAX8+1)+AAX27/(AAX9+1))/SUM(AAX25:AAX27))</f>
        <v>-0.25905174855879431</v>
      </c>
      <c r="AAZ47" s="23">
        <f>LN((AAZ25/(AAZ7+1)+AAZ26/(AAZ8+1)+AAZ27/(AAZ9+1))/SUM(AAZ25:AAZ27))-LN((AAX25/(AAX7+1)+AAX26/(AAX8+1)+AAX27/(AAX9+1))/SUM(AAX25:AAX27))</f>
        <v>-0.25494377969710358</v>
      </c>
      <c r="ABA47" s="23">
        <f>LN((ABA25/(ABA7+1)+ABA26/(ABA8+1)+ABA27/(ABA9+1))/SUM(ABA25:ABA27))-LN((AAX25/(AAX7+1)+AAX26/(AAX8+1)+AAX27/(AAX9+1))/SUM(AAX25:AAX27))</f>
        <v>-0.2569751036924634</v>
      </c>
      <c r="ABB47" s="23">
        <f>LN((ABB25/(ABB7+1)+ABB26/(ABB8+1)+ABB27/(ABB9+1))/SUM(ABB25:ABB27))-LN((AAX25/(AAX7+1)+AAX26/(AAX8+1)+AAX27/(AAX9+1))/SUM(AAX25:AAX27))</f>
        <v>-0.25512215354685686</v>
      </c>
      <c r="ABC47" s="23"/>
      <c r="ABD47" s="23">
        <f>LN((ABD25/(ABD7+1)+ABD26/(ABD8+1)+ABD27/(ABD9+1))/SUM(ABD25:ABD27))-LN((ABC25/(ABC7+1)+ABC26/(ABC8+1)+ABC27/(ABC9+1))/SUM(ABC25:ABC27))</f>
        <v>-0.25655766860294382</v>
      </c>
      <c r="ABE47" s="23">
        <f>LN((ABE25/(ABE7+1)+ABE26/(ABE8+1)+ABE27/(ABE9+1))/SUM(ABE25:ABE27))-LN((ABC25/(ABC7+1)+ABC26/(ABC8+1)+ABC27/(ABC9+1))/SUM(ABC25:ABC27))</f>
        <v>-0.25455658019699068</v>
      </c>
      <c r="ABF47" s="23">
        <f>LN((ABF25/(ABF7+1)+ABF26/(ABF8+1)+ABF27/(ABF9+1))/SUM(ABF25:ABF27))-LN((ABC25/(ABC7+1)+ABC26/(ABC8+1)+ABC27/(ABC9+1))/SUM(ABC25:ABC27))</f>
        <v>-0.25290215599244359</v>
      </c>
      <c r="ABG47" s="23">
        <f>LN((ABG25/(ABG7+1)+ABG26/(ABG8+1)+ABG27/(ABG9+1))/SUM(ABG25:ABG27))-LN((ABC25/(ABC7+1)+ABC26/(ABC8+1)+ABC27/(ABC9+1))/SUM(ABC25:ABC27))</f>
        <v>-0.25105361850117042</v>
      </c>
      <c r="ABH47" s="23"/>
      <c r="ABI47" s="23">
        <f>LN((ABI25/(ABI7+1)+ABI26/(ABI8+1)+ABI27/(ABI9+1))/SUM(ABI25:ABI27))-LN((ABH25/(ABH7+1)+ABH26/(ABH8+1)+ABH27/(ABH9+1))/SUM(ABH25:ABH27))</f>
        <v>-0.25275482453823278</v>
      </c>
      <c r="ABJ47" s="23">
        <f>LN((ABJ25/(ABJ7+1)+ABJ26/(ABJ8+1)+ABJ27/(ABJ9+1))/SUM(ABJ25:ABJ27))-LN((ABH25/(ABH7+1)+ABH26/(ABH8+1)+ABH27/(ABH9+1))/SUM(ABH25:ABH27))</f>
        <v>-0.25076359811680926</v>
      </c>
      <c r="ABK47" s="23">
        <f>LN((ABK25/(ABK7+1)+ABK26/(ABK8+1)+ABK27/(ABK9+1))/SUM(ABK25:ABK27))-LN((ABH25/(ABH7+1)+ABH26/(ABH8+1)+ABH27/(ABH9+1))/SUM(ABH25:ABH27))</f>
        <v>-0.24763026929539272</v>
      </c>
      <c r="ABL47" s="23">
        <f>LN((ABL25/(ABL7+1)+ABL26/(ABL8+1)+ABL27/(ABL9+1))/SUM(ABL25:ABL27))-LN((ABH25/(ABH7+1)+ABH26/(ABH8+1)+ABH27/(ABH9+1))/SUM(ABH25:ABH27))</f>
        <v>-0.24580460900752132</v>
      </c>
      <c r="ABM47" s="23"/>
      <c r="ABN47" s="23">
        <f>LN((ABN25/(ABN7+1)+ABN26/(ABN8+1)+ABN27/(ABN9+1))/SUM(ABN25:ABN27))-LN((ABM25/(ABM7+1)+ABM26/(ABM8+1)+ABM27/(ABM9+1))/SUM(ABM25:ABM27))</f>
        <v>-0.24773289954858035</v>
      </c>
      <c r="ABO47" s="23">
        <f>LN((ABO25/(ABO7+1)+ABO26/(ABO8+1)+ABO27/(ABO9+1))/SUM(ABO25:ABO27))-LN((ABM25/(ABM7+1)+ABM26/(ABM8+1)+ABM27/(ABM9+1))/SUM(ABM25:ABM27))</f>
        <v>-0.24576884915562497</v>
      </c>
      <c r="ABP47" s="23">
        <f>LN((ABP25/(ABP7+1)+ABP26/(ABP8+1)+ABP27/(ABP9+1))/SUM(ABP25:ABP27))-LN((ABM25/(ABM7+1)+ABM26/(ABM8+1)+ABM27/(ABM9+1))/SUM(ABM25:ABM27))</f>
        <v>-0.24124220749207337</v>
      </c>
      <c r="ABQ47" s="23">
        <f>LN((ABQ25/(ABQ7+1)+ABQ26/(ABQ8+1)+ABQ27/(ABQ9+1))/SUM(ABQ25:ABQ27))-LN((ABM25/(ABM7+1)+ABM26/(ABM8+1)+ABM27/(ABM9+1))/SUM(ABM25:ABM27))</f>
        <v>-0.23945676126482462</v>
      </c>
      <c r="ABR47" s="23"/>
      <c r="ABS47" s="23">
        <f>LN((ABS25/(ABS7+1)+ABS26/(ABS8+1)+ABS27/(ABS9+1))/SUM(ABS25:ABS27))-LN((ABR25/(ABR7+1)+ABR26/(ABR8+1)+ABR27/(ABR9+1))/SUM(ABR25:ABR27))</f>
        <v>-0.24157931925374304</v>
      </c>
      <c r="ABT47" s="23">
        <f>LN((ABT25/(ABT7+1)+ABT26/(ABT8+1)+ABT27/(ABT9+1))/SUM(ABT25:ABT27))-LN((ABR25/(ABR7+1)+ABR26/(ABR8+1)+ABR27/(ABR9+1))/SUM(ABR25:ABR27))</f>
        <v>-0.23965911489401404</v>
      </c>
      <c r="ABU47" s="23">
        <f>LN((ABU25/(ABU7+1)+ABU26/(ABU8+1)+ABU27/(ABU9+1))/SUM(ABU25:ABU27))-LN((ABR25/(ABR7+1)+ABR26/(ABR8+1)+ABR27/(ABR9+1))/SUM(ABR25:ABR27))</f>
        <v>-0.23247888811600415</v>
      </c>
      <c r="ABV47" s="23">
        <f>LN((ABV25/(ABV7+1)+ABV26/(ABV8+1)+ABV27/(ABV9+1))/SUM(ABV25:ABV27))-LN((ABR25/(ABR7+1)+ABR26/(ABR8+1)+ABR27/(ABR9+1))/SUM(ABR25:ABR27))</f>
        <v>-0.23076021110310652</v>
      </c>
      <c r="ABW47" s="23"/>
      <c r="ABX47" s="23">
        <f>LN((ABX25/(ABX7+1)+ABX26/(ABX8+1)+ABX27/(ABX9+1))/SUM(ABX25:ABX27))-LN((ABW25/(ABW7+1)+ABW26/(ABW8+1)+ABW27/(ABW9+1))/SUM(ABW25:ABW27))</f>
        <v>-0.23307939934994942</v>
      </c>
      <c r="ABY47" s="23">
        <f>LN((ABY25/(ABY7+1)+ABY26/(ABY8+1)+ABY27/(ABY9+1))/SUM(ABY25:ABY27))-LN((ABW25/(ABW7+1)+ABW26/(ABW8+1)+ABW27/(ABW9+1))/SUM(ABW25:ABW27))</f>
        <v>-0.23122986465725415</v>
      </c>
      <c r="ABZ47" s="23">
        <f>LN((ABZ25/(ABZ7+1)+ABZ26/(ABZ8+1)+ABZ27/(ABZ9+1))/SUM(ABZ25:ABZ27))-LN((ABW25/(ABW7+1)+ABW26/(ABW8+1)+ABW27/(ABW9+1))/SUM(ABW25:ABW27))</f>
        <v>-0.22300766160337904</v>
      </c>
      <c r="ACA47" s="23">
        <f>LN((ACA25/(ACA7+1)+ACA26/(ACA8+1)+ACA27/(ACA9+1))/SUM(ACA25:ACA27))-LN((ABW25/(ABW7+1)+ABW26/(ABW8+1)+ABW27/(ABW9+1))/SUM(ABW25:ABW27))</f>
        <v>-0.22136672116274436</v>
      </c>
      <c r="ACB47" s="23"/>
      <c r="ACC47" s="23">
        <f>LN((ACC25/(ACC7+1)+ACC26/(ACC8+1)+ACC27/(ACC9+1))/SUM(ACC25:ACC27))-LN((ACB25/(ACB7+1)+ACB26/(ACB8+1)+ACB27/(ACB9+1))/SUM(ACB25:ACB27))</f>
        <v>-0.2238655508521411</v>
      </c>
      <c r="ACD47" s="23">
        <f>LN((ACD25/(ACD7+1)+ACD26/(ACD8+1)+ACD27/(ACD9+1))/SUM(ACD25:ACD27))-LN((ACB25/(ACB7+1)+ACB26/(ACB8+1)+ACB27/(ACB9+1))/SUM(ACB25:ACB27))</f>
        <v>-0.2232634793759356</v>
      </c>
      <c r="ACE47" s="23">
        <f>LN((ACE25/(ACE7+1)+ACE26/(ACE8+1)+ACE27/(ACE9+1))/SUM(ACE25:ACE27))-LN((ACB25/(ACB7+1)+ACB26/(ACB8+1)+ACB27/(ACB9+1))/SUM(ACB25:ACB27))</f>
        <v>-0.21287506929043004</v>
      </c>
      <c r="ACF47" s="23">
        <f>LN((ACF25/(ACF7+1)+ACF26/(ACF8+1)+ACF27/(ACF9+1))/SUM(ACF25:ACF27))-LN((ACB25/(ACB7+1)+ACB26/(ACB8+1)+ACB27/(ACB9+1))/SUM(ACB25:ACB27))</f>
        <v>-0.2113212070749253</v>
      </c>
      <c r="ACG47" s="23"/>
      <c r="ACH47" s="23">
        <f>LN((ACH25/(ACH7+1)+ACH26/(ACH8+1)+ACH27/(ACH9+1))/SUM(ACH25:ACH27))-LN((ACG25/(ACG7+1)+ACG26/(ACG8+1)+ACG27/(ACG9+1))/SUM(ACG25:ACG27))</f>
        <v>-0.21504623976937273</v>
      </c>
      <c r="ACI47" s="23">
        <f>LN((ACI25/(ACI7+1)+ACI26/(ACI8+1)+ACI27/(ACI9+1))/SUM(ACI25:ACI27))-LN((ACG25/(ACG7+1)+ACG26/(ACG8+1)+ACG27/(ACG9+1))/SUM(ACG25:ACG27))</f>
        <v>-0.21336182103647275</v>
      </c>
      <c r="ACJ47" s="23">
        <f>LN((ACJ25/(ACJ7+1)+ACJ26/(ACJ8+1)+ACJ27/(ACJ9+1))/SUM(ACJ25:ACJ27))-LN((ACG25/(ACG7+1)+ACG26/(ACG8+1)+ACG27/(ACG9+1))/SUM(ACG25:ACG27))</f>
        <v>-0.20212583711954912</v>
      </c>
      <c r="ACK47" s="23">
        <f>LN((ACK25/(ACK7+1)+ACK26/(ACK8+1)+ACK27/(ACK9+1))/SUM(ACK25:ACK27))-LN((ACG25/(ACG7+1)+ACG26/(ACG8+1)+ACG27/(ACG9+1))/SUM(ACG25:ACG27))</f>
        <v>-0.20066655438701353</v>
      </c>
      <c r="ACL47" s="23"/>
      <c r="ACM47" s="23">
        <f>LN((ACM25/(ACM7+1)+ACM26/(ACM8+1)+ACM27/(ACM9+1))/SUM(ACM25:ACM27))-LN((ACL25/(ACL7+1)+ACL26/(ACL8+1)+ACL27/(ACL9+1))/SUM(ACL25:ACL27))</f>
        <v>-0.20444023747561849</v>
      </c>
      <c r="ACN47" s="23">
        <f>LN((ACN25/(ACN7+1)+ACN26/(ACN8+1)+ACN27/(ACN9+1))/SUM(ACN25:ACN27))-LN((ACL25/(ACL7+1)+ACL26/(ACL8+1)+ACL27/(ACL9+1))/SUM(ACL25:ACL27))</f>
        <v>-0.20285677559129178</v>
      </c>
      <c r="ACO47" s="23">
        <f>LN((ACO25/(ACO7+1)+ACO26/(ACO8+1)+ACO27/(ACO9+1))/SUM(ACO25:ACO27))-LN((ACL25/(ACL7+1)+ACL26/(ACL8+1)+ACL27/(ACL9+1))/SUM(ACL25:ACL27))</f>
        <v>-0.19080239294882084</v>
      </c>
      <c r="ACP47" s="23">
        <f>LN((ACP25/(ACP7+1)+ACP26/(ACP8+1)+ACP27/(ACP9+1))/SUM(ACP25:ACP27))-LN((ACL25/(ACL7+1)+ACL26/(ACL8+1)+ACL27/(ACL9+1))/SUM(ACL25:ACL27))</f>
        <v>-0.189443607331473</v>
      </c>
      <c r="ACQ47" s="23"/>
      <c r="ACR47" s="23">
        <f>LN((ACR25/(ACR7+1)+ACR26/(ACR8+1)+ACR27/(ACR9+1))/SUM(ACR25:ACR27))-LN((ACQ25/(ACQ7+1)+ACQ26/(ACQ8+1)+ACQ27/(ACQ9+1))/SUM(ACQ25:ACQ27))</f>
        <v>-0.18080817539761926</v>
      </c>
      <c r="ACS47" s="23">
        <f>LN((ACS25/(ACS7+1)+ACS26/(ACS8+1)+ACS27/(ACS9+1))/SUM(ACS25:ACS27))-LN((ACQ25/(ACQ7+1)+ACQ26/(ACQ8+1)+ACQ27/(ACQ9+1))/SUM(ACQ25:ACQ27))</f>
        <v>-0.1802030246635043</v>
      </c>
      <c r="ACT47" s="23">
        <f>LN((ACT25/(ACT7+1)+ACT26/(ACT8+1)+ACT27/(ACT9+1))/SUM(ACT25:ACT27))-LN((ACQ25/(ACQ7+1)+ACQ26/(ACQ8+1)+ACQ27/(ACQ9+1))/SUM(ACQ25:ACQ27))</f>
        <v>-0.1658869865302765</v>
      </c>
      <c r="ACU47" s="23">
        <f>LN((ACU25/(ACU7+1)+ACU26/(ACU8+1)+ACU27/(ACU9+1))/SUM(ACU25:ACU27))-LN((ACQ25/(ACQ7+1)+ACQ26/(ACQ8+1)+ACQ27/(ACQ9+1))/SUM(ACQ25:ACQ27))</f>
        <v>-0.16544539398727728</v>
      </c>
      <c r="ACV47" s="23"/>
      <c r="ACW47" s="23">
        <f>LN((ACW25/(ACW7+1)+ACW26/(ACW8+1)+ACW27/(ACW9+1))/SUM(ACW25:ACW27))-LN((ACV25/(ACV7+1)+ACV26/(ACV8+1)+ACV27/(ACV9+1))/SUM(ACV25:ACV27))</f>
        <v>-0.1289109864218061</v>
      </c>
      <c r="ACX47" s="23">
        <f>LN((ACX25/(ACX7+1)+ACX26/(ACX8+1)+ACX27/(ACX9+1))/SUM(ACX25:ACX27))-LN((ACV25/(ACV7+1)+ACV26/(ACV8+1)+ACV27/(ACV9+1))/SUM(ACV25:ACV27))</f>
        <v>-0.12847253278777199</v>
      </c>
      <c r="ACY47" s="23">
        <f>LN((ACY25/(ACY7+1)+ACY26/(ACY8+1)+ACY27/(ACY9+1))/SUM(ACY25:ACY27))-LN((ACV25/(ACV7+1)+ACV26/(ACV8+1)+ACV27/(ACV9+1))/SUM(ACV25:ACV27))</f>
        <v>-0.11130627703073702</v>
      </c>
      <c r="ACZ47" s="23">
        <f>LN((ACZ25/(ACZ7+1)+ACZ26/(ACZ8+1)+ACZ27/(ACZ9+1))/SUM(ACZ25:ACZ27))-LN((ACV25/(ACV7+1)+ACV26/(ACV8+1)+ACV27/(ACV9+1))/SUM(ACV25:ACV27))</f>
        <v>-0.11100420599879494</v>
      </c>
      <c r="ADA47" s="23"/>
      <c r="ADB47" s="23">
        <f>LN((ADB25/(ADB7+1)+ADB26/(ADB8+1)+ADB27/(ADB9+1))/SUM(ADB25:ADB27))-LN((ADA25/(ADA7+1)+ADA26/(ADA8+1)+ADA27/(ADA9+1))/SUM(ADA25:ADA27))</f>
        <v>-7.1744570441433148E-2</v>
      </c>
      <c r="ADC47" s="23">
        <f>LN((ADC25/(ADC7+1)+ADC26/(ADC8+1)+ADC27/(ADC9+1))/SUM(ADC25:ADC27))-LN((ADA25/(ADA7+1)+ADA26/(ADA8+1)+ADA27/(ADA9+1))/SUM(ADA25:ADA27))</f>
        <v>-7.1541943531927832E-2</v>
      </c>
      <c r="ADD47" s="23">
        <f>LN((ADD25/(ADD7+1)+ADD26/(ADD8+1)+ADD27/(ADD9+1))/SUM(ADD25:ADD27))-LN((ADA25/(ADA7+1)+ADA26/(ADA8+1)+ADA27/(ADA9+1))/SUM(ADA25:ADA27))</f>
        <v>-5.1354689735990319E-2</v>
      </c>
      <c r="ADE47" s="23">
        <f>LN((ADE25/(ADE7+1)+ADE26/(ADE8+1)+ADE27/(ADE9+1))/SUM(ADE25:ADE27))-LN((ADA25/(ADA7+1)+ADA26/(ADA8+1)+ADA27/(ADA9+1))/SUM(ADA25:ADA27))</f>
        <v>-5.1236170546494889E-2</v>
      </c>
      <c r="ADF47" s="23"/>
      <c r="ADG47" s="23">
        <f>LN((ADG25/(ADG7+1)+ADG26/(ADG8+1)+ADG27/(ADG9+1))/SUM(ADG25:ADG27))-LN((ADF25/(ADF7+1)+ADF26/(ADF8+1)+ADF27/(ADF9+1))/SUM(ADF25:ADF27))</f>
        <v>-0.25694654809840689</v>
      </c>
      <c r="ADH47" s="23">
        <f>LN((ADH25/(ADH7+1)+ADH26/(ADH8+1)+ADH27/(ADH9+1))/SUM(ADH25:ADH27))-LN((ADF25/(ADF7+1)+ADF26/(ADF8+1)+ADF27/(ADF9+1))/SUM(ADF25:ADF27))</f>
        <v>-0.25329266339415724</v>
      </c>
      <c r="ADI47" s="23">
        <f>LN((ADI25/(ADI7+1)+ADI26/(ADI8+1)+ADI27/(ADI9+1))/SUM(ADI25:ADI27))-LN((ADF25/(ADF7+1)+ADF26/(ADF8+1)+ADF27/(ADF9+1))/SUM(ADF25:ADF27))</f>
        <v>-0.25261567754776981</v>
      </c>
      <c r="ADJ47" s="23">
        <f>LN((ADJ25/(ADJ7+1)+ADJ26/(ADJ8+1)+ADJ27/(ADJ9+1))/SUM(ADJ25:ADJ27))-LN((ADF25/(ADF7+1)+ADF26/(ADF8+1)+ADF27/(ADF9+1))/SUM(ADF25:ADF27))</f>
        <v>-0.25093649484952402</v>
      </c>
      <c r="ADK47" s="23"/>
      <c r="ADL47" s="23">
        <f>LN((ADL25/(ADL7+1)+ADL26/(ADL8+1)+ADL27/(ADL9+1))/SUM(ADL25:ADL27))-LN((ADK25/(ADK7+1)+ADK26/(ADK8+1)+ADK27/(ADK9+1))/SUM(ADK25:ADK27))</f>
        <v>-0.2502539878145284</v>
      </c>
      <c r="ADM47" s="23">
        <f>LN((ADM25/(ADM7+1)+ADM26/(ADM8+1)+ADM27/(ADM9+1))/SUM(ADM25:ADM27))-LN((ADK25/(ADK7+1)+ADK26/(ADK8+1)+ADK27/(ADK9+1))/SUM(ADK25:ADK27))</f>
        <v>-0.24849489018289916</v>
      </c>
      <c r="ADN47" s="23">
        <f>LN((ADN25/(ADN7+1)+ADN26/(ADN8+1)+ADN27/(ADN9+1))/SUM(ADN25:ADN27))-LN((ADK25/(ADK7+1)+ADK26/(ADK8+1)+ADK27/(ADK9+1))/SUM(ADK25:ADK27))</f>
        <v>-0.24709993204227254</v>
      </c>
      <c r="ADO47" s="23">
        <f>LN((ADO25/(ADO7+1)+ADO26/(ADO8+1)+ADO27/(ADO9+1))/SUM(ADO25:ADO27))-LN((ADK25/(ADK7+1)+ADK26/(ADK8+1)+ADK27/(ADK9+1))/SUM(ADK25:ADK27))</f>
        <v>-0.24543962566458827</v>
      </c>
      <c r="ADP47" s="23"/>
      <c r="ADQ47" s="23">
        <f>LN((ADQ25/(ADQ7+1)+ADQ26/(ADQ8+1)+ADQ27/(ADQ9+1))/SUM(ADQ25:ADQ27))-LN((ADP25/(ADP7+1)+ADP26/(ADP8+1)+ADP27/(ADP9+1))/SUM(ADP25:ADP27))</f>
        <v>-0.24429414340556849</v>
      </c>
      <c r="ADR47" s="23">
        <f>LN((ADR25/(ADR7+1)+ADR26/(ADR8+1)+ADR27/(ADR9+1))/SUM(ADR25:ADR27))-LN((ADP25/(ADP7+1)+ADP26/(ADP8+1)+ADP27/(ADP9+1))/SUM(ADP25:ADP27))</f>
        <v>-0.24256486585930553</v>
      </c>
      <c r="ADS47" s="23">
        <f>LN((ADS25/(ADS7+1)+ADS26/(ADS8+1)+ADS27/(ADS9+1))/SUM(ADS25:ADS27))-LN((ADP25/(ADP7+1)+ADP26/(ADP8+1)+ADP27/(ADP9+1))/SUM(ADP25:ADP27))</f>
        <v>-0.23894957053355542</v>
      </c>
      <c r="ADT47" s="23">
        <f>LN((ADT25/(ADT7+1)+ADT26/(ADT8+1)+ADT27/(ADT9+1))/SUM(ADT25:ADT27))-LN((ADP25/(ADP7+1)+ADP26/(ADP8+1)+ADP27/(ADP9+1))/SUM(ADP25:ADP27))</f>
        <v>-0.23733779784558462</v>
      </c>
      <c r="ADU47" s="23"/>
      <c r="ADV47" s="23">
        <f>LN((ADV25/(ADV7+1)+ADV26/(ADV8+1)+ADV27/(ADV9+1))/SUM(ADV25:ADV27))-LN((ADU25/(ADU7+1)+ADU26/(ADU8+1)+ADU27/(ADU9+1))/SUM(ADU25:ADU27))</f>
        <v>-0.23583204403340002</v>
      </c>
      <c r="ADW47" s="23">
        <f>LN((ADW25/(ADW7+1)+ADW26/(ADW8+1)+ADW27/(ADW9+1))/SUM(ADW25:ADW27))-LN((ADU25/(ADU7+1)+ADU26/(ADU8+1)+ADU27/(ADU9+1))/SUM(ADU25:ADU27))</f>
        <v>-0.23416061585658587</v>
      </c>
      <c r="ADX47" s="23">
        <f>LN((ADX25/(ADX7+1)+ADX26/(ADX8+1)+ADX27/(ADX9+1))/SUM(ADX25:ADX27))-LN((ADU25/(ADU7+1)+ADU26/(ADU8+1)+ADU27/(ADU9+1))/SUM(ADU25:ADU27))</f>
        <v>-0.23003818111560576</v>
      </c>
      <c r="ADY47" s="23">
        <f>LN((ADY25/(ADY7+1)+ADY26/(ADY8+1)+ADY27/(ADY9+1))/SUM(ADY25:ADY27))-LN((ADU25/(ADU7+1)+ADU26/(ADU8+1)+ADU27/(ADU9+1))/SUM(ADU25:ADU27))</f>
        <v>-0.22987219555996191</v>
      </c>
      <c r="ADZ47" s="23"/>
      <c r="AEA47" s="23">
        <f>LN((AEA25/(AEA7+1)+AEA26/(AEA8+1)+AEA27/(AEA9+1))/SUM(AEA25:AEA27))-LN((ADZ25/(ADZ7+1)+ADZ26/(ADZ8+1)+ADZ27/(ADZ9+1))/SUM(ADZ25:ADZ27))</f>
        <v>-0.22663577223922643</v>
      </c>
      <c r="AEB47" s="23">
        <f>LN((AEB25/(AEB7+1)+AEB26/(AEB8+1)+AEB27/(AEB9+1))/SUM(AEB25:AEB27))-LN((ADZ25/(ADZ7+1)+ADZ26/(ADZ8+1)+ADZ27/(ADZ9+1))/SUM(ADZ25:ADZ27))</f>
        <v>-0.22503403540276545</v>
      </c>
      <c r="AEC47" s="23">
        <f>LN((AEC25/(AEC7+1)+AEC26/(AEC8+1)+AEC27/(AEC9+1))/SUM(AEC25:AEC27))-LN((ADZ25/(ADZ7+1)+ADZ26/(ADZ8+1)+ADZ27/(ADZ9+1))/SUM(ADZ25:ADZ27))</f>
        <v>-0.22168209060370642</v>
      </c>
      <c r="AED47" s="23">
        <f>LN((AED25/(AED7+1)+AED26/(AED8+1)+AED27/(AED9+1))/SUM(AED25:AED27))-LN((ADZ25/(ADZ7+1)+ADZ26/(ADZ8+1)+ADZ27/(ADZ9+1))/SUM(ADZ25:ADZ27))</f>
        <v>-0.22019481741754976</v>
      </c>
      <c r="AEE47" s="23"/>
      <c r="AEF47" s="23">
        <f>LN((AEF25/(AEF7+1)+AEF26/(AEF8+1)+AEF27/(AEF9+1))/SUM(AEF25:AEF27))-LN((AEE25/(AEE7+1)+AEE26/(AEE8+1)+AEE27/(AEE9+1))/SUM(AEE25:AEE27))</f>
        <v>-0.21675221699518041</v>
      </c>
      <c r="AEG47" s="23">
        <f>LN((AEG25/(AEG7+1)+AEG26/(AEG8+1)+AEG27/(AEG9+1))/SUM(AEG25:AEG27))-LN((AEE25/(AEE7+1)+AEE26/(AEE8+1)+AEE27/(AEE9+1))/SUM(AEE25:AEE27))</f>
        <v>-0.21640347692539916</v>
      </c>
      <c r="AEH47" s="23">
        <f>LN((AEH25/(AEH7+1)+AEH26/(AEH8+1)+AEH27/(AEH9+1))/SUM(AEH25:AEH27))-LN((AEE25/(AEE7+1)+AEE26/(AEE8+1)+AEE27/(AEE9+1))/SUM(AEE25:AEE27))</f>
        <v>-0.21011849540508526</v>
      </c>
      <c r="AEI47" s="23">
        <f>LN((AEI25/(AEI7+1)+AEI26/(AEI8+1)+AEI27/(AEI9+1))/SUM(AEI25:AEI27))-LN((AEE25/(AEE7+1)+AEE26/(AEE8+1)+AEE27/(AEE9+1))/SUM(AEE25:AEE27))</f>
        <v>-0.20986444213873479</v>
      </c>
      <c r="AEJ47" s="23"/>
      <c r="AEK47" s="23">
        <f>LN((AEK25/(AEK7+1)+AEK26/(AEK8+1)+AEK27/(AEK9+1))/SUM(AEK25:AEK27))-LN((AEJ25/(AEJ7+1)+AEJ26/(AEJ8+1)+AEJ27/(AEJ9+1))/SUM(AEJ25:AEJ27))</f>
        <v>-0.20622629174957649</v>
      </c>
      <c r="AEL47" s="23">
        <f>LN((AEL25/(AEL7+1)+AEL26/(AEL8+1)+AEL27/(AEL9+1))/SUM(AEL25:AEL27))-LN((AEJ25/(AEJ7+1)+AEJ26/(AEJ8+1)+AEJ27/(AEJ9+1))/SUM(AEJ25:AEJ27))</f>
        <v>-0.20585310497627959</v>
      </c>
      <c r="AEM47" s="23">
        <f>LN((AEM25/(AEM7+1)+AEM26/(AEM8+1)+AEM27/(AEM9+1))/SUM(AEM25:AEM27))-LN((AEJ25/(AEJ7+1)+AEJ26/(AEJ8+1)+AEJ27/(AEJ9+1))/SUM(AEJ25:AEJ27))</f>
        <v>-0.1991987222395207</v>
      </c>
      <c r="AEN47" s="23">
        <f>LN((AEN25/(AEN7+1)+AEN26/(AEN8+1)+AEN27/(AEN9+1))/SUM(AEN25:AEN27))-LN((AEJ25/(AEJ7+1)+AEJ26/(AEJ8+1)+AEJ27/(AEJ9+1))/SUM(AEJ25:AEJ27))</f>
        <v>-0.19892219548169221</v>
      </c>
      <c r="AEO47" s="23"/>
      <c r="AEP47" s="23">
        <f>LN((AEP25/(AEP7+1)+AEP26/(AEP8+1)+AEP27/(AEP9+1))/SUM(AEP25:AEP27))-LN((AEO25/(AEO7+1)+AEO26/(AEO8+1)+AEO27/(AEO9+1))/SUM(AEO25:AEO27))</f>
        <v>-0.19510094257152688</v>
      </c>
      <c r="AEQ47" s="23">
        <f>LN((AEQ25/(AEQ7+1)+AEQ26/(AEQ8+1)+AEQ27/(AEQ9+1))/SUM(AEQ25:AEQ27))-LN((AEO25/(AEO7+1)+AEO26/(AEO8+1)+AEO27/(AEO9+1))/SUM(AEO25:AEO27))</f>
        <v>-0.19376118988818589</v>
      </c>
      <c r="AER47" s="23">
        <f>LN((AER25/(AER7+1)+AER26/(AER8+1)+AER27/(AER9+1))/SUM(AER25:AER27))-LN((AEO25/(AEO7+1)+AEO26/(AEO8+1)+AEO27/(AEO9+1))/SUM(AEO25:AEO27))</f>
        <v>-0.18769465254005377</v>
      </c>
      <c r="AES47" s="23">
        <f>LN((AES25/(AES7+1)+AES26/(AES8+1)+AES27/(AES9+1))/SUM(AES25:AES27))-LN((AEO25/(AEO7+1)+AEO26/(AEO8+1)+AEO27/(AEO9+1))/SUM(AEO25:AEO27))</f>
        <v>-0.18647842901910466</v>
      </c>
      <c r="AET47" s="23"/>
      <c r="AEU47" s="23">
        <f>LN((AEU25/(AEU7+1)+AEU26/(AEU8+1)+AEU27/(AEU9+1))/SUM(AEU25:AEU27))-LN((AET25/(AET7+1)+AET26/(AET8+1)+AET27/(AET9+1))/SUM(AET25:AET27))</f>
        <v>-0.18341692375941895</v>
      </c>
      <c r="AEV47" s="23">
        <f>LN((AEV25/(AEV7+1)+AEV26/(AEV8+1)+AEV27/(AEV9+1))/SUM(AEV25:AEV27))-LN((AET25/(AET7+1)+AET26/(AET8+1)+AET27/(AET9+1))/SUM(AET25:AET27))</f>
        <v>-0.18217641495077125</v>
      </c>
      <c r="AEW47" s="23">
        <f>LN((AEW25/(AEW7+1)+AEW26/(AEW8+1)+AEW27/(AEW9+1))/SUM(AEW25:AEW27))-LN((AET25/(AET7+1)+AET26/(AET8+1)+AET27/(AET9+1))/SUM(AET25:AET27))</f>
        <v>-0.17480894503995348</v>
      </c>
      <c r="AEX47" s="23">
        <f>LN((AEX25/(AEX7+1)+AEX26/(AEX8+1)+AEX27/(AEX9+1))/SUM(AEX25:AEX27))-LN((AET25/(AET7+1)+AET26/(AET8+1)+AET27/(AET9+1))/SUM(AET25:AET27))</f>
        <v>-0.17452644764278763</v>
      </c>
      <c r="AEY47" s="23"/>
      <c r="AEZ47" s="23">
        <f>LN((AEZ25/(AEZ7+1)+AEZ26/(AEZ8+1)+AEZ27/(AEZ9+1))/SUM(AEZ25:AEZ27))-LN((AEY25/(AEY7+1)+AEY26/(AEY8+1)+AEY27/(AEY9+1))/SUM(AEY25:AEY27))</f>
        <v>-0.15784613800735017</v>
      </c>
      <c r="AFA47" s="23">
        <f>LN((AFA25/(AFA7+1)+AFA26/(AFA8+1)+AFA27/(AFA9+1))/SUM(AFA25:AFA27))-LN((AEY25/(AEY7+1)+AEY26/(AEY8+1)+AEY27/(AEY9+1))/SUM(AEY25:AEY27))</f>
        <v>-0.15681632318378566</v>
      </c>
      <c r="AFB47" s="23">
        <f>LN((AFB25/(AFB7+1)+AFB26/(AFB8+1)+AFB27/(AFB9+1))/SUM(AFB25:AFB27))-LN((AEY25/(AEY7+1)+AEY26/(AEY8+1)+AEY27/(AEY9+1))/SUM(AEY25:AEY27))</f>
        <v>-0.14874865185620328</v>
      </c>
      <c r="AFC47" s="23">
        <f>LN((AFC25/(AFC7+1)+AFC26/(AFC8+1)+AFC27/(AFC9+1))/SUM(AFC25:AFC27))-LN((AEY25/(AEY7+1)+AEY26/(AEY8+1)+AEY27/(AEY9+1))/SUM(AEY25:AEY27))</f>
        <v>-0.14848768821343158</v>
      </c>
      <c r="AFD47" s="23"/>
      <c r="AFE47" s="23">
        <f>LN((AFE25/(AFE7+1)+AFE26/(AFE8+1)+AFE27/(AFE9+1))/SUM(AFE25:AFE27))-LN((AFD25/(AFD7+1)+AFD26/(AFD8+1)+AFD27/(AFD9+1))/SUM(AFD25:AFD27))</f>
        <v>-0.10097255573779064</v>
      </c>
      <c r="AFF47" s="23">
        <f>LN((AFF25/(AFF7+1)+AFF26/(AFF8+1)+AFF27/(AFF9+1))/SUM(AFF25:AFF27))-LN((AFD25/(AFD7+1)+AFD26/(AFD8+1)+AFD27/(AFD9+1))/SUM(AFD25:AFD27))</f>
        <v>-0.100741522483052</v>
      </c>
      <c r="AFG47" s="23">
        <f>LN((AFG25/(AFG7+1)+AFG26/(AFG8+1)+AFG27/(AFG9+1))/SUM(AFG25:AFG27))-LN((AFD25/(AFD7+1)+AFD26/(AFD8+1)+AFD27/(AFD9+1))/SUM(AFD25:AFD27))</f>
        <v>-8.9991805129897642E-2</v>
      </c>
      <c r="AFH47" s="23">
        <f>LN((AFH25/(AFH7+1)+AFH26/(AFH8+1)+AFH27/(AFH9+1))/SUM(AFH25:AFH27))-LN((AFD25/(AFD7+1)+AFD26/(AFD8+1)+AFD27/(AFD9+1))/SUM(AFD25:AFD27))</f>
        <v>-8.9829327932384989E-2</v>
      </c>
      <c r="AFI47" s="23"/>
      <c r="AFJ47" s="23">
        <f>LN((AFJ25/(AFJ7+1)+AFJ26/(AFJ8+1)+AFJ27/(AFJ9+1))/SUM(AFJ25:AFJ27))-LN((AFI25/(AFI7+1)+AFI26/(AFI8+1)+AFI27/(AFI9+1))/SUM(AFI25:AFI27))</f>
        <v>-4.0776673883102299E-2</v>
      </c>
      <c r="AFK47" s="23">
        <f>LN((AFK25/(AFK7+1)+AFK26/(AFK8+1)+AFK27/(AFK9+1))/SUM(AFK25:AFK27))-LN((AFI25/(AFI7+1)+AFI26/(AFI8+1)+AFI27/(AFI9+1))/SUM(AFI25:AFI27))</f>
        <v>-4.0693041327103677E-2</v>
      </c>
      <c r="AFL47" s="23">
        <f>LN((AFL25/(AFL7+1)+AFL26/(AFL8+1)+AFL27/(AFL9+1))/SUM(AFL25:AFL27))-LN((AFI25/(AFI7+1)+AFI26/(AFI8+1)+AFI27/(AFI9+1))/SUM(AFI25:AFI27))</f>
        <v>-2.9925784872980529E-2</v>
      </c>
      <c r="AFM47" s="23">
        <f>LN((AFM25/(AFM7+1)+AFM26/(AFM8+1)+AFM27/(AFM9+1))/SUM(AFM25:AFM27))-LN((AFI25/(AFI7+1)+AFI26/(AFI8+1)+AFI27/(AFI9+1))/SUM(AFI25:AFI27))</f>
        <v>-2.9871605891546273E-2</v>
      </c>
    </row>
    <row r="48" spans="1:845">
      <c r="A48" s="23" t="s">
        <v>146</v>
      </c>
      <c r="C48" s="23">
        <f>LN((C28/(C10+1)+C29/(C11+1)+C30/(C12+1))/SUM(C28:C30))-LN((B28/(B10+1)+B29/(B11+1)+B30/(B12+1))/SUM(B28:B30))</f>
        <v>-1.8456959100736726E-2</v>
      </c>
      <c r="D48" s="23">
        <f>LN((D28/(D10+1)+D29/(D11+1)+D30/(D12+1))/SUM(D28:D30))-LN((B28/(B10+1)+B29/(B11+1)+B30/(B12+1))/SUM(B28:B30))</f>
        <v>-1.8599711314079524E-2</v>
      </c>
      <c r="F48" s="23"/>
      <c r="G48" s="23">
        <f>LN((G28/(G10+1)+G29/(G11+1)+G30/(G12+1))/SUM(G28:G30))-LN((F28/(F10+1)+F29/(F11+1)+F30/(F12+1))/SUM(F28:F30))</f>
        <v>-1.8456933004096364E-2</v>
      </c>
      <c r="H48" s="23">
        <f>LN((H28/(H10+1)+H29/(H11+1)+H30/(H12+1))/SUM(H28:H30))-LN((F28/(F10+1)+F29/(F11+1)+F30/(F12+1))/SUM(F28:F30))</f>
        <v>-1.8599841548085146E-2</v>
      </c>
      <c r="I48" s="23">
        <f>LN((I28/(I10+1)+I29/(I11+1)+I30/(I12+1))/SUM(I28:I30))-LN((F28/(F10+1)+F29/(F11+1)+F30/(F12+1))/SUM(F28:F30))</f>
        <v>-1.9391916576467889E-2</v>
      </c>
      <c r="J48" s="23">
        <f>LN((J28/(J10+1)+J29/(J11+1)+J30/(J12+1))/SUM(J28:J30))-LN((F28/(F10+1)+F29/(F11+1)+F30/(F12+1))/SUM(F28:F30))</f>
        <v>-1.968298793182003E-2</v>
      </c>
      <c r="K48" s="23"/>
      <c r="L48" s="23">
        <f>LN((L28/(L10+1)+L29/(L11+1)+L30/(L12+1))/SUM(L28:L30))-LN((K28/(K10+1)+K29/(K11+1)+K30/(K12+1))/SUM(K28:K30))</f>
        <v>-1.7217209470200827E-2</v>
      </c>
      <c r="M48" s="23">
        <f>LN((M28/(M10+1)+M29/(M11+1)+M30/(M12+1))/SUM(M28:M30))-LN((K28/(K10+1)+K29/(K11+1)+K30/(K12+1))/SUM(K28:K30))</f>
        <v>-1.7330963852744678E-2</v>
      </c>
      <c r="N48" s="23">
        <f>LN((N28/(N10+1)+N29/(N11+1)+N30/(N12+1))/SUM(N28:N30))-LN((K28/(K10+1)+K29/(K11+1)+K30/(K12+1))/SUM(K28:K30))</f>
        <v>-1.825237250985396E-2</v>
      </c>
      <c r="O48" s="23">
        <f>LN((O28/(O10+1)+O29/(O11+1)+O30/(O12+1))/SUM(O28:O30))-LN((K28/(K10+1)+K29/(K11+1)+K30/(K12+1))/SUM(K28:K30))</f>
        <v>-1.8337060155885453E-2</v>
      </c>
      <c r="P48" s="23"/>
      <c r="Q48" s="23">
        <f>LN((Q28/(Q10+1)+Q29/(Q11+1)+Q30/(Q12+1))/SUM(Q28:Q30))-LN((P28/(P10+1)+P29/(P11+1)+P30/(P12+1))/SUM(P28:P30))</f>
        <v>-1.5970234162153311E-2</v>
      </c>
      <c r="R48" s="23">
        <f>LN((R28/(R10+1)+R29/(R11+1)+R30/(R12+1))/SUM(R28:R30))-LN((P28/(P10+1)+P29/(P11+1)+P30/(P12+1))/SUM(P28:P30))</f>
        <v>-1.6058720499490024E-2</v>
      </c>
      <c r="S48" s="23">
        <f>LN((S28/(S10+1)+S29/(S11+1)+S30/(S12+1))/SUM(S28:S30))-LN((P28/(P10+1)+P29/(P11+1)+P30/(P12+1))/SUM(P28:P30))</f>
        <v>-1.7002524127420822E-2</v>
      </c>
      <c r="T48" s="23">
        <f>LN((T28/(T10+1)+T29/(T11+1)+T30/(T12+1))/SUM(T28:T30))-LN((P28/(P10+1)+P29/(P11+1)+P30/(P12+1))/SUM(P28:P30))</f>
        <v>-1.7068307386109476E-2</v>
      </c>
      <c r="U48" s="23"/>
      <c r="V48" s="23">
        <f>LN((V28/(V10+1)+V29/(V11+1)+V30/(V12+1))/SUM(V28:V30))-LN((U28/(U10+1)+U29/(U11+1)+U30/(U12+1))/SUM(U28:U30))</f>
        <v>-1.4682329840066712E-2</v>
      </c>
      <c r="W48" s="23">
        <f>LN((W28/(W10+1)+W29/(W11+1)+W30/(W12+1))/SUM(W28:W30))-LN((U28/(U10+1)+U29/(U11+1)+U30/(U12+1))/SUM(U28:U30))</f>
        <v>-1.4751210684821207E-2</v>
      </c>
      <c r="X48" s="23">
        <f>LN((X28/(X10+1)+X29/(X11+1)+X30/(X12+1))/SUM(X28:X30))-LN((U28/(U10+1)+U29/(U11+1)+U30/(U12+1))/SUM(U28:U30))</f>
        <v>-1.5711882032015338E-2</v>
      </c>
      <c r="Y48" s="23">
        <f>LN((Y28/(Y10+1)+Y29/(Y11+1)+Y30/(Y12+1))/SUM(Y28:Y30))-LN((U28/(U10+1)+U29/(U11+1)+U30/(U12+1))/SUM(U28:U30))</f>
        <v>-1.5759522257905091E-2</v>
      </c>
      <c r="Z48" s="23"/>
      <c r="AA48" s="23">
        <f>LN((AA28/(AA10+1)+AA29/(AA11+1)+AA30/(AA12+1))/SUM(AA28:AA30))-LN((Z28/(Z10+1)+Z29/(Z11+1)+Z30/(Z12+1))/SUM(Z28:Z30))</f>
        <v>-1.3370507282643378E-2</v>
      </c>
      <c r="AB48" s="23">
        <f>LN((AB28/(AB10+1)+AB29/(AB11+1)+AB30/(AB12+1))/SUM(AB28:AB30))-LN((Z28/(Z10+1)+Z29/(Z11+1)+Z30/(Z12+1))/SUM(Z28:Z30))</f>
        <v>-1.3422874699371846E-2</v>
      </c>
      <c r="AC48" s="23">
        <f>LN((AC28/(AC10+1)+AC29/(AC11+1)+AC30/(AC12+1))/SUM(AC28:AC30))-LN((Z28/(Z10+1)+Z29/(Z11+1)+Z30/(Z12+1))/SUM(Z28:Z30))</f>
        <v>-1.4410776814364722E-2</v>
      </c>
      <c r="AD48" s="23">
        <f>LN((AD28/(AD10+1)+AD29/(AD11+1)+AD30/(AD12+1))/SUM(AD28:AD30))-LN((Z28/(Z10+1)+Z29/(Z11+1)+Z30/(Z12+1))/SUM(Z28:Z30))</f>
        <v>-1.4584996710368288E-2</v>
      </c>
      <c r="AE48" s="23"/>
      <c r="AF48" s="23">
        <f>LN((AF28/(AF10+1)+AF29/(AF11+1)+AF30/(AF12+1))/SUM(AF28:AF30))-LN((AE28/(AE10+1)+AE29/(AE11+1)+AE30/(AE12+1))/SUM(AE28:AE30))</f>
        <v>-1.1963782692734695E-2</v>
      </c>
      <c r="AG48" s="23">
        <f>LN((AG28/(AG10+1)+AG29/(AG11+1)+AG30/(AG12+1))/SUM(AG28:AG30))-LN((AE28/(AE10+1)+AE29/(AE11+1)+AE30/(AE12+1))/SUM(AE28:AE30))</f>
        <v>-1.2006085784962733E-2</v>
      </c>
      <c r="AH48" s="23">
        <f>LN((AH28/(AH10+1)+AH29/(AH11+1)+AH30/(AH12+1))/SUM(AH28:AH30))-LN((AE28/(AE10+1)+AE29/(AE11+1)+AE30/(AE12+1))/SUM(AE28:AE30))</f>
        <v>-1.3120892860870807E-2</v>
      </c>
      <c r="AI48" s="23">
        <f>LN((AI28/(AI10+1)+AI29/(AI11+1)+AI30/(AI12+1))/SUM(AI28:AI30))-LN((AE28/(AE10+1)+AE29/(AE11+1)+AE30/(AE12+1))/SUM(AE28:AE30))</f>
        <v>-1.3169486592199874E-2</v>
      </c>
      <c r="AJ48" s="23"/>
      <c r="AK48" s="23">
        <f>LN((AK28/(AK10+1)+AK29/(AK11+1)+AK30/(AK12+1))/SUM(AK28:AK30))-LN((AJ28/(AJ10+1)+AJ29/(AJ11+1)+AJ30/(AJ12+1))/SUM(AJ28:AJ30))</f>
        <v>-1.1116003080494888E-2</v>
      </c>
      <c r="AL48" s="23">
        <f>LN((AL28/(AL10+1)+AL29/(AL11+1)+AL30/(AL12+1))/SUM(AL28:AL30))-LN((AJ28/(AJ10+1)+AJ29/(AJ11+1)+AJ30/(AJ12+1))/SUM(AJ28:AJ30))</f>
        <v>-1.0957520915590067E-2</v>
      </c>
      <c r="AM48" s="23">
        <f>LN((AM28/(AM10+1)+AM29/(AM11+1)+AM30/(AM12+1))/SUM(AM28:AM30))-LN((AJ28/(AJ10+1)+AJ29/(AJ11+1)+AJ30/(AJ12+1))/SUM(AJ28:AJ30))</f>
        <v>-1.177494299411945E-2</v>
      </c>
      <c r="AN48" s="23">
        <f>LN((AN28/(AN10+1)+AN29/(AN11+1)+AN30/(AN12+1))/SUM(AN28:AN30))-LN((AJ28/(AJ10+1)+AJ29/(AJ11+1)+AJ30/(AJ12+1))/SUM(AJ28:AJ30))</f>
        <v>-1.1893018071903558E-2</v>
      </c>
      <c r="AO48" s="23"/>
      <c r="AP48" s="23">
        <f>LN((AP28/(AP10+1)+AP29/(AP11+1)+AP30/(AP12+1))/SUM(AP28:AP30))-LN((AO28/(AO10+1)+AO29/(AO11+1)+AO30/(AO12+1))/SUM(AO28:AO30))</f>
        <v>-1.0585522285622227E-2</v>
      </c>
      <c r="AQ48" s="23">
        <f>LN((AQ28/(AQ10+1)+AQ29/(AQ11+1)+AQ30/(AQ12+1))/SUM(AQ28:AQ30))-LN((AO28/(AO10+1)+AO29/(AO11+1)+AO30/(AO12+1))/SUM(AO28:AO30))</f>
        <v>-1.043032541173447E-2</v>
      </c>
      <c r="AR48" s="23">
        <f>LN((AR28/(AR10+1)+AR29/(AR11+1)+AR30/(AR12+1))/SUM(AR28:AR30))-LN((AO28/(AO10+1)+AO29/(AO11+1)+AO30/(AO12+1))/SUM(AO28:AO30))</f>
        <v>-1.0412122467618162E-2</v>
      </c>
      <c r="AS48" s="23">
        <f>LN((AS28/(AS10+1)+AS29/(AS11+1)+AS30/(AS12+1))/SUM(AS28:AS30))-LN((AO28/(AO10+1)+AO29/(AO11+1)+AO30/(AO12+1))/SUM(AO28:AO30))</f>
        <v>-1.0478849393736091E-2</v>
      </c>
      <c r="AT48" s="23"/>
      <c r="AU48" s="23">
        <f>LN((AU28/(AU10+1)+AU29/(AU11+1)+AU30/(AU12+1))/SUM(AU28:AU30))-LN((AT28/(AT10+1)+AT29/(AT11+1)+AT30/(AT12+1))/SUM(AT28:AT30))</f>
        <v>-1.005513470134161E-2</v>
      </c>
      <c r="AV48" s="23">
        <f>LN((AV28/(AV10+1)+AV29/(AV11+1)+AV30/(AV12+1))/SUM(AV28:AV30))-LN((AT28/(AT10+1)+AT29/(AT11+1)+AT30/(AT12+1))/SUM(AT28:AT30))</f>
        <v>-1.001396475184016E-2</v>
      </c>
      <c r="AW48" s="23">
        <f>LN((AW28/(AW10+1)+AW29/(AW11+1)+AW30/(AW12+1))/SUM(AW28:AW30))-LN((AT28/(AT10+1)+AT29/(AT11+1)+AT30/(AT12+1))/SUM(AT28:AT30))</f>
        <v>-8.9928368160998862E-3</v>
      </c>
      <c r="AX48" s="23">
        <f>LN((AX28/(AX10+1)+AX29/(AX11+1)+AX30/(AX12+1))/SUM(AX28:AX30))-LN((AT28/(AT10+1)+AT29/(AT11+1)+AT30/(AT12+1))/SUM(AT28:AT30))</f>
        <v>-9.0435591391523143E-3</v>
      </c>
      <c r="AY48" s="23"/>
      <c r="AZ48" s="23">
        <f>LN((AZ28/(AZ10+1)+AZ29/(AZ11+1)+AZ30/(AZ12+1))/SUM(AZ28:AZ30))-LN((AY28/(AY10+1)+AY29/(AY11+1)+AY30/(AY12+1))/SUM(AY28:AY30))</f>
        <v>-8.994625753098992E-3</v>
      </c>
      <c r="BA48" s="23">
        <f>LN((BA28/(BA10+1)+BA29/(BA11+1)+BA30/(BA12+1))/SUM(BA28:BA30))-LN((AY28/(AY10+1)+AY29/(AY11+1)+AY30/(AY12+1))/SUM(AY28:AY30))</f>
        <v>-8.959900144860547E-3</v>
      </c>
      <c r="BB48" s="23">
        <f>LN((BB28/(BB10+1)+BB29/(BB11+1)+BB30/(BB12+1))/SUM(BB28:BB30))-LN((AY28/(AY10+1)+AY29/(AY11+1)+AY30/(AY12+1))/SUM(AY28:AY30))</f>
        <v>-7.8210686409857719E-3</v>
      </c>
      <c r="BC48" s="23">
        <f>LN((BC28/(BC10+1)+BC29/(BC11+1)+BC30/(BC12+1))/SUM(BC28:BC30))-LN((AY28/(AY10+1)+AY29/(AY11+1)+AY30/(AY12+1))/SUM(AY28:AY30))</f>
        <v>-7.7923018813328068E-3</v>
      </c>
      <c r="BD48" s="23"/>
      <c r="BE48" s="23">
        <f>LN((BE28/(BE10+1)+BE29/(BE11+1)+BE30/(BE12+1))/SUM(BE28:BE30))-LN((BD28/(BD10+1)+BD29/(BD11+1)+BD30/(BD12+1))/SUM(BD28:BD30))</f>
        <v>-6.874536144780008E-3</v>
      </c>
      <c r="BF48" s="23">
        <f>LN((BF28/(BF10+1)+BF29/(BF11+1)+BF30/(BF12+1))/SUM(BF28:BF30))-LN((BD28/(BD10+1)+BD29/(BD11+1)+BD30/(BD12+1))/SUM(BD28:BD30))</f>
        <v>-6.8525158875564901E-3</v>
      </c>
      <c r="BG48" s="23">
        <f>LN((BG28/(BG10+1)+BG29/(BG11+1)+BG30/(BG12+1))/SUM(BG28:BG30))-LN((BD28/(BD10+1)+BD29/(BD11+1)+BD30/(BD12+1))/SUM(BD28:BD30))</f>
        <v>-5.7047012234197683E-3</v>
      </c>
      <c r="BH48" s="23">
        <f>LN((BH28/(BH10+1)+BH29/(BH11+1)+BH30/(BH12+1))/SUM(BH28:BH30))-LN((BD28/(BD10+1)+BD29/(BD11+1)+BD30/(BD12+1))/SUM(BD28:BD30))</f>
        <v>-5.6867672004735775E-3</v>
      </c>
      <c r="BI48" s="23"/>
      <c r="BJ48" s="23">
        <f>LN((BJ28/(BJ10+1)+BJ29/(BJ11+1)+BJ30/(BJ12+1))/SUM(BJ28:BJ30))-LN((BI28/(BI10+1)+BI29/(BI11+1)+BI30/(BI12+1))/SUM(BI28:BI30))</f>
        <v>-4.7554983636039841E-3</v>
      </c>
      <c r="BK48" s="23">
        <f>LN((BK28/(BK10+1)+BK29/(BK11+1)+BK30/(BK12+1))/SUM(BK28:BK30))-LN((BI28/(BI10+1)+BI29/(BI11+1)+BI30/(BI12+1))/SUM(BI28:BI30))</f>
        <v>-4.7460280385293943E-3</v>
      </c>
      <c r="BL48" s="23">
        <f>LN((BL28/(BL10+1)+BL29/(BL11+1)+BL30/(BL12+1))/SUM(BL28:BL30))-LN((BI28/(BI10+1)+BI29/(BI11+1)+BI30/(BI12+1))/SUM(BI28:BI30))</f>
        <v>-3.5888429525802734E-3</v>
      </c>
      <c r="BM48" s="23">
        <f>LN((BM28/(BM10+1)+BM29/(BM11+1)+BM30/(BM12+1))/SUM(BM28:BM30))-LN((BI28/(BI10+1)+BI29/(BI11+1)+BI30/(BI12+1))/SUM(BI28:BI30))</f>
        <v>-3.5816067373230231E-3</v>
      </c>
      <c r="BN48" s="23"/>
      <c r="BO48" s="23">
        <f>LN((BO28/(BO10+1)+BO29/(BO11+1)+BO30/(BO12+1))/SUM(BO28:BO30))-LN((BN28/(BN10+1)+BN29/(BN11+1)+BN30/(BN12+1))/SUM(BN28:BN30))</f>
        <v>-1.9723264210165216E-2</v>
      </c>
      <c r="BP48" s="23">
        <f>LN((BP28/(BP10+1)+BP29/(BP11+1)+BP30/(BP12+1))/SUM(BP28:BP30))-LN((BN28/(BN10+1)+BN29/(BN11+1)+BN30/(BN12+1))/SUM(BN28:BN30))</f>
        <v>-1.9919135408817366E-2</v>
      </c>
      <c r="BQ48" s="23">
        <f>LN((BQ28/(BQ10+1)+BQ29/(BQ11+1)+BQ30/(BQ12+1))/SUM(BQ28:BQ30))-LN((BN28/(BN10+1)+BN29/(BN11+1)+BN30/(BN12+1))/SUM(BN28:BN30))</f>
        <v>-1.9506528154395193E-2</v>
      </c>
      <c r="BR48" s="23">
        <f>LN((BR28/(BR10+1)+BR29/(BR11+1)+BR30/(BR12+1))/SUM(BR28:BR30))-LN((BN28/(BN10+1)+BN29/(BN11+1)+BN30/(BN12+1))/SUM(BN28:BN30))</f>
        <v>-1.9749985620889594E-2</v>
      </c>
      <c r="BS48" s="23"/>
      <c r="BT48" s="23">
        <f>LN((BT28/(BT10+1)+BT29/(BT11+1)+BT30/(BT12+1))/SUM(BT28:BT30))-LN((BS28/(BS10+1)+BS29/(BS11+1)+BS30/(BS12+1))/SUM(BS28:BS30))</f>
        <v>-1.8411754532962142E-2</v>
      </c>
      <c r="BU48" s="23">
        <f>LN((BU28/(BU10+1)+BU29/(BU11+1)+BU30/(BU12+1))/SUM(BU28:BU30))-LN((BS28/(BS10+1)+BS29/(BS11+1)+BS30/(BS12+1))/SUM(BS28:BS30))</f>
        <v>-1.8557181864631435E-2</v>
      </c>
      <c r="BV48" s="23">
        <f>LN((BV28/(BV10+1)+BV29/(BV11+1)+BV30/(BV12+1))/SUM(BV28:BV30))-LN((BS28/(BS10+1)+BS29/(BS11+1)+BS30/(BS12+1))/SUM(BS28:BS30))</f>
        <v>-1.8278074990488731E-2</v>
      </c>
      <c r="BW48" s="23">
        <f>LN((BW28/(BW10+1)+BW29/(BW11+1)+BW30/(BW12+1))/SUM(BW28:BW30))-LN((BS28/(BS10+1)+BS29/(BS11+1)+BS30/(BS12+1))/SUM(BS28:BS30))</f>
        <v>-1.8495219504335698E-2</v>
      </c>
      <c r="BX48" s="23"/>
      <c r="BY48" s="23">
        <f>LN((BY28/(BY10+1)+BY29/(BY11+1)+BY30/(BY12+1))/SUM(BY28:BY30))-LN((BX28/(BX10+1)+BX29/(BX11+1)+BX30/(BX12+1))/SUM(BX28:BX30))</f>
        <v>-1.716788410283223E-2</v>
      </c>
      <c r="BZ48" s="23">
        <f>LN((BZ28/(BZ10+1)+BZ29/(BZ11+1)+BZ30/(BZ12+1))/SUM(BZ28:BZ30))-LN((BX28/(BX10+1)+BX29/(BX11+1)+BX30/(BX12+1))/SUM(BX28:BX30))</f>
        <v>-1.7290948876537392E-2</v>
      </c>
      <c r="CA48" s="23">
        <f>LN((CA28/(CA10+1)+CA29/(CA11+1)+CA30/(CA12+1))/SUM(CA28:CA30))-LN((BX28/(BX10+1)+BX29/(BX11+1)+BX30/(BX12+1))/SUM(BX28:BX30))</f>
        <v>-1.7108356918674759E-2</v>
      </c>
      <c r="CB48" s="23">
        <f>LN((CB28/(CB10+1)+CB29/(CB11+1)+CB30/(CB12+1))/SUM(CB28:CB30))-LN((BX28/(BX10+1)+BX29/(BX11+1)+BX30/(BX12+1))/SUM(BX28:BX30))</f>
        <v>-1.7302316809648367E-2</v>
      </c>
      <c r="CC48" s="23"/>
      <c r="CD48" s="23">
        <f>LN((CD28/(CD10+1)+CD29/(CD11+1)+CD30/(CD12+1))/SUM(CD28:CD30))-LN((CC28/(CC10+1)+CC29/(CC11+1)+CC30/(CC12+1))/SUM(CC28:CC30))</f>
        <v>-1.5844624910060438E-2</v>
      </c>
      <c r="CE48" s="23">
        <f>LN((CE28/(CE10+1)+CE29/(CE11+1)+CE30/(CE12+1))/SUM(CE28:CE30))-LN((CC28/(CC10+1)+CC29/(CC11+1)+CC30/(CC12+1))/SUM(CC28:CC30))</f>
        <v>-1.6105413867203523E-2</v>
      </c>
      <c r="CF48" s="23">
        <f>LN((CF28/(CF10+1)+CF29/(CF11+1)+CF30/(CF12+1))/SUM(CF28:CF30))-LN((CC28/(CC10+1)+CC29/(CC11+1)+CC30/(CC12+1))/SUM(CC28:CC30))</f>
        <v>-1.5794206441476048E-2</v>
      </c>
      <c r="CG48" s="23">
        <f>LN((CG28/(CG10+1)+CG29/(CG11+1)+CG30/(CG12+1))/SUM(CG28:CG30))-LN((CC28/(CC10+1)+CC29/(CC11+1)+CC30/(CC12+1))/SUM(CC28:CC30))</f>
        <v>-1.5961616664125634E-2</v>
      </c>
      <c r="CH48" s="23"/>
      <c r="CI48" s="23">
        <f>LN((CI28/(CI10+1)+CI29/(CI11+1)+CI30/(CI12+1))/SUM(CI28:CI30))-LN((CH28/(CH10+1)+CH29/(CH11+1)+CH30/(CH12+1))/SUM(CH28:CH30))</f>
        <v>-1.4621395822785759E-2</v>
      </c>
      <c r="CJ48" s="23">
        <f>LN((CJ28/(CJ10+1)+CJ29/(CJ11+1)+CJ30/(CJ12+1))/SUM(CJ28:CJ30))-LN((CH28/(CH10+1)+CH29/(CH11+1)+CH30/(CH12+1))/SUM(CH28:CH30))</f>
        <v>-1.4702941159544854E-2</v>
      </c>
      <c r="CK48" s="23">
        <f>LN((CK28/(CK10+1)+CK29/(CK11+1)+CK30/(CK12+1))/SUM(CK28:CK30))-LN((CH28/(CH10+1)+CH29/(CH11+1)+CH30/(CH12+1))/SUM(CH28:CH30))</f>
        <v>-1.4553758004848087E-2</v>
      </c>
      <c r="CL48" s="23">
        <f>LN((CL28/(CL10+1)+CL29/(CL11+1)+CL30/(CL12+1))/SUM(CL28:CL30))-LN((CH28/(CH10+1)+CH29/(CH11+1)+CH30/(CH12+1))/SUM(CH28:CH30))</f>
        <v>-1.4711490635475132E-2</v>
      </c>
      <c r="CM48" s="23"/>
      <c r="CN48" s="23">
        <f>LN((CN28/(CN10+1)+CN29/(CN11+1)+CN30/(CN12+1))/SUM(CN28:CN30))-LN((CM28/(CM10+1)+CM29/(CM11+1)+CM30/(CM12+1))/SUM(CM28:CM30))</f>
        <v>-1.3360410747372382E-2</v>
      </c>
      <c r="CO48" s="23">
        <f>LN((CO28/(CO10+1)+CO29/(CO11+1)+CO30/(CO12+1))/SUM(CO28:CO30))-LN((CM28/(CM10+1)+CM29/(CM11+1)+CM30/(CM12+1))/SUM(CM28:CM30))</f>
        <v>-1.3424199313045407E-2</v>
      </c>
      <c r="CP48" s="23">
        <f>LN((CP28/(CP10+1)+CP29/(CP11+1)+CP30/(CP12+1))/SUM(CP28:CP30))-LN((CM28/(CM10+1)+CM29/(CM11+1)+CM30/(CM12+1))/SUM(CM28:CM30))</f>
        <v>-1.3245698293793164E-2</v>
      </c>
      <c r="CQ48" s="23">
        <f>LN((CQ28/(CQ10+1)+CQ29/(CQ11+1)+CQ30/(CQ12+1))/SUM(CQ28:CQ30))-LN((CM28/(CM10+1)+CM29/(CM11+1)+CM30/(CM12+1))/SUM(CM28:CM30))</f>
        <v>-1.3379625915902534E-2</v>
      </c>
      <c r="CR48" s="23"/>
      <c r="CS48" s="23">
        <f>LN((CS28/(CS10+1)+CS29/(CS11+1)+CS30/(CS12+1))/SUM(CS28:CS30))-LN((CR28/(CR10+1)+CR29/(CR11+1)+CR30/(CR12+1))/SUM(CR28:CR30))</f>
        <v>-1.1968945917909091E-2</v>
      </c>
      <c r="CT48" s="23">
        <f>LN((CT28/(CT10+1)+CT29/(CT11+1)+CT30/(CT12+1))/SUM(CT28:CT30))-LN((CR28/(CR10+1)+CR29/(CR11+1)+CR30/(CR12+1))/SUM(CR28:CR30))</f>
        <v>-1.2036413959710592E-2</v>
      </c>
      <c r="CU48" s="23">
        <f>LN((CU28/(CU10+1)+CU29/(CU11+1)+CU30/(CU12+1))/SUM(CU28:CU30))-LN((CR28/(CR10+1)+CR29/(CR11+1)+CR30/(CR12+1))/SUM(CR28:CR30))</f>
        <v>-1.1902645311018069E-2</v>
      </c>
      <c r="CV48" s="23">
        <f>LN((CV28/(CV10+1)+CV29/(CV11+1)+CV30/(CV12+1))/SUM(CV28:CV30))-LN((CR28/(CR10+1)+CR29/(CR11+1)+CR30/(CR12+1))/SUM(CR28:CR30))</f>
        <v>-1.2002109110245553E-2</v>
      </c>
      <c r="CW48" s="23"/>
      <c r="CX48" s="23">
        <f>LN((CX28/(CX10+1)+CX29/(CX11+1)+CX30/(CX12+1))/SUM(CX28:CX30))-LN((CW28/(CW10+1)+CW29/(CW11+1)+CW30/(CW12+1))/SUM(CW28:CW30))</f>
        <v>-1.0644407009097176E-2</v>
      </c>
      <c r="CY48" s="23">
        <f>LN((CY28/(CY10+1)+CY29/(CY11+1)+CY30/(CY12+1))/SUM(CY28:CY30))-LN((CW28/(CW10+1)+CW29/(CW11+1)+CW30/(CW12+1))/SUM(CW28:CW30))</f>
        <v>-1.0697227263297159E-2</v>
      </c>
      <c r="CZ48" s="23">
        <f>LN((CZ28/(CZ10+1)+CZ29/(CZ11+1)+CZ30/(CZ12+1))/SUM(CZ28:CZ30))-LN((CW28/(CW10+1)+CW29/(CW11+1)+CW30/(CW12+1))/SUM(CW28:CW30))</f>
        <v>-1.0661373314923346E-2</v>
      </c>
      <c r="DA48" s="23">
        <f>LN((DA28/(DA10+1)+DA29/(DA11+1)+DA30/(DA12+1))/SUM(DA28:DA30))-LN((CW28/(CW10+1)+CW29/(CW11+1)+CW30/(CW12+1))/SUM(CW28:CW30))</f>
        <v>-1.0754468352681304E-2</v>
      </c>
      <c r="DB48" s="23"/>
      <c r="DC48" s="23">
        <f>LN((DC28/(DC10+1)+DC29/(DC11+1)+DC30/(DC12+1))/SUM(DC28:DC30))-LN((DB28/(DB10+1)+DB29/(DB11+1)+DB30/(DB12+1))/SUM(DB28:DB30))</f>
        <v>-9.279091107899505E-3</v>
      </c>
      <c r="DD48" s="23">
        <f>LN((DD28/(DD10+1)+DD29/(DD11+1)+DD30/(DD12+1))/SUM(DD28:DD30))-LN((DB28/(DB10+1)+DB29/(DB11+1)+DB30/(DB12+1))/SUM(DB28:DB30))</f>
        <v>-9.3909966167498096E-3</v>
      </c>
      <c r="DE48" s="23">
        <f>LN((DE28/(DE10+1)+DE29/(DE11+1)+DE30/(DE12+1))/SUM(DE28:DE30))-LN((DB28/(DB10+1)+DB29/(DB11+1)+DB30/(DB12+1))/SUM(DB28:DB30))</f>
        <v>-9.3198143780397966E-3</v>
      </c>
      <c r="DF48" s="23">
        <f>LN((DF28/(DF10+1)+DF29/(DF11+1)+DF30/(DF12+1))/SUM(DF28:DF30))-LN((DB28/(DB10+1)+DB29/(DB11+1)+DB30/(DB12+1))/SUM(DB28:DB30))</f>
        <v>-9.3944034051076167E-3</v>
      </c>
      <c r="DG48" s="23"/>
      <c r="DH48" s="23">
        <f>LN((DH28/(DH10+1)+DH29/(DH11+1)+DH30/(DH12+1))/SUM(DH28:DH30))-LN((DG28/(DG10+1)+DG29/(DG11+1)+DG30/(DG12+1))/SUM(DG28:DG30))</f>
        <v>-6.7633847766675886E-3</v>
      </c>
      <c r="DI48" s="23">
        <f>LN((DI28/(DI10+1)+DI29/(DI11+1)+DI30/(DI12+1))/SUM(DI28:DI30))-LN((DG28/(DG10+1)+DG29/(DG11+1)+DG30/(DG12+1))/SUM(DG28:DG30))</f>
        <v>-6.6703283340626834E-3</v>
      </c>
      <c r="DJ48" s="23">
        <f>LN((DJ28/(DJ10+1)+DJ29/(DJ11+1)+DJ30/(DJ12+1))/SUM(DJ28:DJ30))-LN((DG28/(DG10+1)+DG29/(DG11+1)+DG30/(DG12+1))/SUM(DG28:DG30))</f>
        <v>-6.5427269760578444E-3</v>
      </c>
      <c r="DK48" s="23">
        <f>LN((DK28/(DK10+1)+DK29/(DK11+1)+DK30/(DK12+1))/SUM(DK28:DK30))-LN((DG28/(DG10+1)+DG29/(DG11+1)+DG30/(DG12+1))/SUM(DG28:DG30))</f>
        <v>-6.5861274732227568E-3</v>
      </c>
      <c r="DL48" s="23"/>
      <c r="DM48" s="23">
        <f>LN((DM28/(DM10+1)+DM29/(DM11+1)+DM30/(DM12+1))/SUM(DM28:DM30))-LN((DL28/(DL10+1)+DL29/(DL11+1)+DL30/(DL12+1))/SUM(DL28:DL30))</f>
        <v>-4.6495299119932235E-3</v>
      </c>
      <c r="DN48" s="23">
        <f>LN((DN28/(DN10+1)+DN29/(DN11+1)+DN30/(DN12+1))/SUM(DN28:DN30))-LN((DL28/(DL10+1)+DL29/(DL11+1)+DL30/(DL12+1))/SUM(DL28:DL30))</f>
        <v>-4.5654325056755929E-3</v>
      </c>
      <c r="DO48" s="23">
        <f>LN((DO28/(DO10+1)+DO29/(DO11+1)+DO30/(DO12+1))/SUM(DO28:DO30))-LN((DL28/(DL10+1)+DL29/(DL11+1)+DL30/(DL12+1))/SUM(DL28:DL30))</f>
        <v>-3.1662474647064023E-3</v>
      </c>
      <c r="DP48" s="23">
        <f>LN((DP28/(DP10+1)+DP29/(DP11+1)+DP30/(DP12+1))/SUM(DP28:DP30))-LN((DL28/(DL10+1)+DL29/(DL11+1)+DL30/(DL12+1))/SUM(DL28:DL30))</f>
        <v>-3.1567274351449251E-3</v>
      </c>
      <c r="DQ48" s="23"/>
      <c r="DR48" s="23">
        <f>LN((DR28/(DR10+1)+DR29/(DR11+1)+DR30/(DR12+1))/SUM(DR28:DR30))-LN((DQ28/(DQ10+1)+DQ29/(DQ11+1)+DQ30/(DQ12+1))/SUM(DQ28:DQ30))</f>
        <v>-2.5359213429681227E-3</v>
      </c>
      <c r="DS48" s="23">
        <f>LN((DS28/(DS10+1)+DS29/(DS11+1)+DS30/(DS12+1))/SUM(DS28:DS30))-LN((DQ28/(DQ10+1)+DQ29/(DQ11+1)+DQ30/(DQ12+1))/SUM(DQ28:DQ30))</f>
        <v>-2.5306525313142508E-3</v>
      </c>
      <c r="DT48" s="23">
        <f>LN((DT28/(DT10+1)+DT29/(DT11+1)+DT30/(DT12+1))/SUM(DT28:DT30))-LN((DQ28/(DQ10+1)+DQ29/(DQ11+1)+DQ30/(DQ12+1))/SUM(DQ28:DQ30))</f>
        <v>-1.0554242781407736E-3</v>
      </c>
      <c r="DU48" s="23">
        <f>LN((DU28/(DU10+1)+DU29/(DU11+1)+DU30/(DU12+1))/SUM(DU28:DU30))-LN((DQ28/(DQ10+1)+DQ29/(DQ11+1)+DQ30/(DQ12+1))/SUM(DQ28:DQ30))</f>
        <v>-1.0522248823222197E-3</v>
      </c>
      <c r="DV48" s="23"/>
      <c r="DW48" s="23">
        <f>LN((DW28/(DW10+1)+DW29/(DW11+1)+DW30/(DW12+1))/SUM(DW28:DW30))-LN((DV28/(DV10+1)+DV29/(DV11+1)+DV30/(DV12+1))/SUM(DV28:DV30))</f>
        <v>-1.5532181341107849E-2</v>
      </c>
      <c r="DX48" s="23">
        <f>LN((DX28/(DX10+1)+DX29/(DX11+1)+DX30/(DX12+1))/SUM(DX28:DX30))-LN((DV28/(DV10+1)+DV29/(DV11+1)+DV30/(DV12+1))/SUM(DV28:DV30))</f>
        <v>-1.5422879928091167E-2</v>
      </c>
      <c r="DY48" s="23">
        <f>LN((DY28/(DY10+1)+DY29/(DY11+1)+DY30/(DY12+1))/SUM(DY28:DY30))-LN((DV28/(DV10+1)+DV29/(DV11+1)+DV30/(DV12+1))/SUM(DV28:DV30))</f>
        <v>-1.3046284256664042E-2</v>
      </c>
      <c r="DZ48" s="23">
        <f>LN((DZ28/(DZ10+1)+DZ29/(DZ11+1)+DZ30/(DZ12+1))/SUM(DZ28:DZ30))-LN((DV28/(DV10+1)+DV29/(DV11+1)+DV30/(DV12+1))/SUM(DV28:DV30))</f>
        <v>-1.2967995589313788E-2</v>
      </c>
      <c r="EA48" s="23"/>
      <c r="EB48" s="23">
        <f>LN((EB28/(EB10+1)+EB29/(EB11+1)+EB30/(EB12+1))/SUM(EB28:EB30))-LN((EA28/(EA10+1)+EA29/(EA11+1)+EA30/(EA12+1))/SUM(EA28:EA30))</f>
        <v>-1.527032346821091E-2</v>
      </c>
      <c r="EC48" s="23">
        <f>LN((EC28/(EC10+1)+EC29/(EC11+1)+EC30/(EC12+1))/SUM(EC28:EC30))-LN((EA28/(EA10+1)+EA29/(EA11+1)+EA30/(EA12+1))/SUM(EA28:EA30))</f>
        <v>-1.511531706587025E-2</v>
      </c>
      <c r="ED48" s="23">
        <f>LN((ED28/(ED10+1)+ED29/(ED11+1)+ED30/(ED12+1))/SUM(ED28:ED30))-LN((EA28/(EA10+1)+EA29/(EA11+1)+EA30/(EA12+1))/SUM(EA28:EA30))</f>
        <v>-1.267361143779807E-2</v>
      </c>
      <c r="EE48" s="23">
        <f>LN((EE28/(EE10+1)+EE29/(EE11+1)+EE30/(EE12+1))/SUM(EE28:EE30))-LN((EA28/(EA10+1)+EA29/(EA11+1)+EA30/(EA12+1))/SUM(EA28:EA30))</f>
        <v>-1.259583628802758E-2</v>
      </c>
      <c r="EF48" s="23"/>
      <c r="EG48" s="23">
        <f>LN((EG28/(EG10+1)+EG29/(EG11+1)+EG30/(EG12+1))/SUM(EG28:EG30))-LN((EF28/(EF10+1)+EF29/(EF11+1)+EF30/(EF12+1))/SUM(EF28:EF30))</f>
        <v>-1.4957462862482916E-2</v>
      </c>
      <c r="EH48" s="23">
        <f>LN((EH28/(EH10+1)+EH29/(EH11+1)+EH30/(EH12+1))/SUM(EH28:EH30))-LN((EF28/(EF10+1)+EF29/(EF11+1)+EF30/(EF12+1))/SUM(EF28:EF30))</f>
        <v>-1.4848166590243038E-2</v>
      </c>
      <c r="EI48" s="23">
        <f>LN((EI28/(EI10+1)+EI29/(EI11+1)+EI30/(EI12+1))/SUM(EI28:EI30))-LN((EF28/(EF10+1)+EF29/(EF11+1)+EF30/(EF12+1))/SUM(EF28:EF30))</f>
        <v>-1.2266003243325385E-2</v>
      </c>
      <c r="EJ48" s="23">
        <f>LN((EJ28/(EJ10+1)+EJ29/(EJ11+1)+EJ30/(EJ12+1))/SUM(EJ28:EJ30))-LN((EF28/(EF10+1)+EF29/(EF11+1)+EF30/(EF12+1))/SUM(EF28:EF30))</f>
        <v>-1.2189529425780533E-2</v>
      </c>
      <c r="EK48" s="23"/>
      <c r="EL48" s="23">
        <f>LN((EL28/(EL10+1)+EL29/(EL11+1)+EL30/(EL12+1))/SUM(EL28:EL30))-LN((EK28/(EK10+1)+EK29/(EK11+1)+EK30/(EK12+1))/SUM(EK28:EK30))</f>
        <v>-1.4595191152820021E-2</v>
      </c>
      <c r="EM48" s="23">
        <f>LN((EM28/(EM10+1)+EM29/(EM11+1)+EM30/(EM12+1))/SUM(EM28:EM30))-LN((EK28/(EK10+1)+EK29/(EK11+1)+EK30/(EK12+1))/SUM(EK28:EK30))</f>
        <v>-1.4487370031505041E-2</v>
      </c>
      <c r="EN48" s="23">
        <f>LN((EN28/(EN10+1)+EN29/(EN11+1)+EN30/(EN12+1))/SUM(EN28:EN30))-LN((EK28/(EK10+1)+EK29/(EK11+1)+EK30/(EK12+1))/SUM(EK28:EK30))</f>
        <v>-1.1886156893115792E-2</v>
      </c>
      <c r="EO48" s="23">
        <f>LN((EO28/(EO10+1)+EO29/(EO11+1)+EO30/(EO12+1))/SUM(EO28:EO30))-LN((EK28/(EK10+1)+EK29/(EK11+1)+EK30/(EK12+1))/SUM(EK28:EK30))</f>
        <v>-1.1810445059495037E-2</v>
      </c>
      <c r="EP48" s="23"/>
      <c r="EQ48" s="23">
        <f>LN((EQ28/(EQ10+1)+EQ29/(EQ11+1)+EQ30/(EQ12+1))/SUM(EQ28:EQ30))-LN((EP28/(EP10+1)+EP29/(EP11+1)+EP30/(EP12+1))/SUM(EP28:EP30))</f>
        <v>-1.4275091176690756E-2</v>
      </c>
      <c r="ER48" s="23">
        <f>LN((ER28/(ER10+1)+ER29/(ER11+1)+ER30/(ER12+1))/SUM(ER28:ER30))-LN((EP28/(EP10+1)+EP29/(EP11+1)+EP30/(EP12+1))/SUM(EP28:EP30))</f>
        <v>-1.4168153700832034E-2</v>
      </c>
      <c r="ES48" s="23">
        <f>LN((ES28/(ES10+1)+ES29/(ES11+1)+ES30/(ES12+1))/SUM(ES28:ES30))-LN((EP28/(EP10+1)+EP29/(EP11+1)+EP30/(EP12+1))/SUM(EP28:EP30))</f>
        <v>-1.1472247739025748E-2</v>
      </c>
      <c r="ET48" s="23">
        <f>LN((ET28/(ET10+1)+ET29/(ET11+1)+ET30/(ET12+1))/SUM(ET28:ET30))-LN((EP28/(EP10+1)+EP29/(EP11+1)+EP30/(EP12+1))/SUM(EP28:EP30))</f>
        <v>-1.1398066719019544E-2</v>
      </c>
      <c r="EU48" s="23"/>
      <c r="EV48" s="23">
        <f>LN((EV28/(EV10+1)+EV29/(EV11+1)+EV30/(EV12+1))/SUM(EV28:EV30))-LN((EU28/(EU10+1)+EU29/(EU11+1)+EU30/(EU12+1))/SUM(EU28:EU30))</f>
        <v>-1.3906834969986161E-2</v>
      </c>
      <c r="EW48" s="23">
        <f>LN((EW28/(EW10+1)+EW29/(EW11+1)+EW30/(EW12+1))/SUM(EW28:EW30))-LN((EU28/(EU10+1)+EU29/(EU11+1)+EU30/(EU12+1))/SUM(EU28:EU30))</f>
        <v>-1.3846165695852217E-2</v>
      </c>
      <c r="EX48" s="23">
        <f>LN((EX28/(EX10+1)+EX29/(EX11+1)+EX30/(EX12+1))/SUM(EX28:EX30))-LN((EU28/(EU10+1)+EU29/(EU11+1)+EU30/(EU12+1))/SUM(EU28:EU30))</f>
        <v>-1.1055508316705827E-2</v>
      </c>
      <c r="EY48" s="23">
        <f>LN((EY28/(EY10+1)+EY29/(EY11+1)+EY30/(EY12+1))/SUM(EY28:EY30))-LN((EU28/(EU10+1)+EU29/(EU11+1)+EU30/(EU12+1))/SUM(EU28:EU30))</f>
        <v>-1.0982987878398513E-2</v>
      </c>
      <c r="EZ48" s="23"/>
      <c r="FA48" s="23">
        <f>LN((FA28/(FA10+1)+FA29/(FA11+1)+FA30/(FA12+1))/SUM(FA28:FA30))-LN((EZ28/(EZ10+1)+EZ29/(EZ11+1)+EZ30/(EZ12+1))/SUM(EZ28:EZ30))</f>
        <v>-1.3581223884954398E-2</v>
      </c>
      <c r="FB48" s="23">
        <f>LN((FB28/(FB10+1)+FB29/(FB11+1)+FB30/(FB12+1))/SUM(FB28:FB30))-LN((EZ28/(EZ10+1)+EZ29/(EZ11+1)+EZ30/(EZ12+1))/SUM(EZ28:EZ30))</f>
        <v>-1.3477377027746561E-2</v>
      </c>
      <c r="FC48" s="23">
        <f>LN((FC28/(FC10+1)+FC29/(FC11+1)+FC30/(FC12+1))/SUM(FC28:FC30))-LN((EZ28/(EZ10+1)+EZ29/(EZ11+1)+EZ30/(EZ12+1))/SUM(EZ28:EZ30))</f>
        <v>-1.0635995219524359E-2</v>
      </c>
      <c r="FD48" s="23">
        <f>LN((FD28/(FD10+1)+FD29/(FD11+1)+FD30/(FD12+1))/SUM(FD28:FD30))-LN((EZ28/(EZ10+1)+EZ29/(EZ11+1)+EZ30/(EZ12+1))/SUM(EZ28:EZ30))</f>
        <v>-1.0595211784820355E-2</v>
      </c>
      <c r="FE48" s="23"/>
      <c r="FF48" s="23">
        <f>LN((FF28/(FF10+1)+FF29/(FF11+1)+FF30/(FF12+1))/SUM(FF28:FF30))-LN((FE28/(FE10+1)+FE29/(FE11+1)+FE30/(FE12+1))/SUM(FE28:FE30))</f>
        <v>-1.3208080448792778E-2</v>
      </c>
      <c r="FG48" s="23">
        <f>LN((FG28/(FG10+1)+FG29/(FG11+1)+FG30/(FG12+1))/SUM(FG28:FG30))-LN((FE28/(FE10+1)+FE29/(FE11+1)+FE30/(FE12+1))/SUM(FE28:FE30))</f>
        <v>-1.3106409771914143E-2</v>
      </c>
      <c r="FH48" s="23">
        <f>LN((FH28/(FH10+1)+FH29/(FH11+1)+FH30/(FH12+1))/SUM(FH28:FH30))-LN((FE28/(FE10+1)+FE29/(FE11+1)+FE30/(FE12+1))/SUM(FE28:FE30))</f>
        <v>-1.021382728024129E-2</v>
      </c>
      <c r="FI48" s="23">
        <f>LN((FI28/(FI10+1)+FI29/(FI11+1)+FI30/(FI12+1))/SUM(FI28:FI30))-LN((FE28/(FE10+1)+FE29/(FE11+1)+FE30/(FE12+1))/SUM(FE28:FE30))</f>
        <v>-1.0144971765015186E-2</v>
      </c>
      <c r="FJ48" s="23"/>
      <c r="FK48" s="23">
        <f>LN((FK28/(FK10+1)+FK29/(FK11+1)+FK30/(FK12+1))/SUM(FK28:FK30))-LN((FJ28/(FJ10+1)+FJ29/(FJ11+1)+FJ30/(FJ12+1))/SUM(FJ28:FJ30))</f>
        <v>-1.2832912169583474E-2</v>
      </c>
      <c r="FL48" s="23">
        <f>LN((FL28/(FL10+1)+FL29/(FL11+1)+FL30/(FL12+1))/SUM(FL28:FL30))-LN((FJ28/(FJ10+1)+FJ29/(FJ11+1)+FJ30/(FJ12+1))/SUM(FJ28:FJ30))</f>
        <v>-1.2733558551137017E-2</v>
      </c>
      <c r="FM48" s="23">
        <f>LN((FM28/(FM10+1)+FM29/(FM11+1)+FM30/(FM12+1))/SUM(FM28:FM30))-LN((FJ28/(FJ10+1)+FJ29/(FJ11+1)+FJ30/(FJ12+1))/SUM(FJ28:FJ30))</f>
        <v>-9.7889976379754856E-3</v>
      </c>
      <c r="FN48" s="23">
        <f>LN((FN28/(FN10+1)+FN29/(FN11+1)+FN30/(FN12+1))/SUM(FN28:FN30))-LN((FJ28/(FJ10+1)+FJ29/(FJ11+1)+FJ30/(FJ12+1))/SUM(FJ28:FJ30))</f>
        <v>-9.7221540382366189E-3</v>
      </c>
      <c r="FO48" s="23"/>
      <c r="FP48" s="23">
        <f>LN((FP28/(FP10+1)+FP29/(FP11+1)+FP30/(FP12+1))/SUM(FP28:FP30))-LN((FO28/(FO10+1)+FO29/(FO11+1)+FO30/(FO12+1))/SUM(FO28:FO30))</f>
        <v>-1.2031527802134075E-2</v>
      </c>
      <c r="FQ48" s="23">
        <f>LN((FQ28/(FQ10+1)+FQ29/(FQ11+1)+FQ30/(FQ12+1))/SUM(FQ28:FQ30))-LN((FO28/(FO10+1)+FO29/(FO11+1)+FO30/(FO12+1))/SUM(FO28:FO30))</f>
        <v>-1.1982795208427412E-2</v>
      </c>
      <c r="FR48" s="23">
        <f>LN((FR28/(FR10+1)+FR29/(FR11+1)+FR30/(FR12+1))/SUM(FR28:FR30))-LN((FO28/(FO10+1)+FO29/(FO11+1)+FO30/(FO12+1))/SUM(FO28:FO30))</f>
        <v>-8.9016113322378174E-3</v>
      </c>
      <c r="FS48" s="23">
        <f>LN((FS28/(FS10+1)+FS29/(FS11+1)+FS30/(FS12+1))/SUM(FS28:FS30))-LN((FO28/(FO10+1)+FO29/(FO11+1)+FO30/(FO12+1))/SUM(FO28:FO30))</f>
        <v>-8.8396426101106929E-3</v>
      </c>
      <c r="FT48" s="23"/>
      <c r="FU48" s="23">
        <f>LN((FU28/(FU10+1)+FU29/(FU11+1)+FU30/(FU12+1))/SUM(FU28:FU30))-LN((FT28/(FT10+1)+FT29/(FT11+1)+FT30/(FT12+1))/SUM(FT28:FT30))</f>
        <v>-1.0408045991505868E-2</v>
      </c>
      <c r="FV48" s="23">
        <f>LN((FV28/(FV10+1)+FV29/(FV11+1)+FV30/(FV12+1))/SUM(FV28:FV30))-LN((FT28/(FT10+1)+FT29/(FT11+1)+FT30/(FT12+1))/SUM(FT28:FT30))</f>
        <v>-1.0327448682732644E-2</v>
      </c>
      <c r="FW48" s="23">
        <f>LN((FW28/(FW10+1)+FW29/(FW11+1)+FW30/(FW12+1))/SUM(FW28:FW30))-LN((FT28/(FT10+1)+FT29/(FT11+1)+FT30/(FT12+1))/SUM(FT28:FT30))</f>
        <v>-7.0388595579656543E-3</v>
      </c>
      <c r="FX48" s="23">
        <f>LN((FX28/(FX10+1)+FX29/(FX11+1)+FX30/(FX12+1))/SUM(FX28:FX30))-LN((FT28/(FT10+1)+FT29/(FT11+1)+FT30/(FT12+1))/SUM(FT28:FT30))</f>
        <v>-7.0170038924210129E-3</v>
      </c>
      <c r="FY48" s="23"/>
      <c r="FZ48" s="23">
        <f>LN((FZ28/(FZ10+1)+FZ29/(FZ11+1)+FZ30/(FZ12+1))/SUM(FZ28:FZ30))-LN((FY28/(FY10+1)+FY29/(FY11+1)+FY30/(FY12+1))/SUM(FY28:FY30))</f>
        <v>-8.6666830876694495E-3</v>
      </c>
      <c r="GA48" s="23">
        <f>LN((GA28/(GA10+1)+GA29/(GA11+1)+GA30/(GA12+1))/SUM(GA28:GA30))-LN((FY28/(FY10+1)+FY29/(FY11+1)+FY30/(FY12+1))/SUM(FY28:FY30))</f>
        <v>-8.6480957753540463E-3</v>
      </c>
      <c r="GB48" s="23">
        <f>LN((GB28/(GB10+1)+GB29/(GB11+1)+GB30/(GB12+1))/SUM(GB28:GB30))-LN((FY28/(FY10+1)+FY29/(FY11+1)+FY30/(FY12+1))/SUM(FY28:FY30))</f>
        <v>-4.9789169224917981E-3</v>
      </c>
      <c r="GC48" s="23">
        <f>LN((GC28/(GC10+1)+GC29/(GC11+1)+GC30/(GC12+1))/SUM(GC28:GC30))-LN((FY28/(FY10+1)+FY29/(FY11+1)+FY30/(FY12+1))/SUM(FY28:FY30))</f>
        <v>-4.9693128372641157E-3</v>
      </c>
      <c r="GD48" s="23"/>
      <c r="GE48" s="23">
        <f>LN((GE28/(GE10+1)+GE29/(GE11+1)+GE30/(GE12+1))/SUM(GE28:GE30))-LN((GD28/(GD10+1)+GD29/(GD11+1)+GD30/(GD12+1))/SUM(GD28:GD30))</f>
        <v>-1.161017738796552E-2</v>
      </c>
      <c r="GF48" s="23">
        <f>LN((GF28/(GF10+1)+GF29/(GF11+1)+GF30/(GF12+1))/SUM(GF28:GF30))-LN((GD28/(GD10+1)+GD29/(GD11+1)+GD30/(GD12+1))/SUM(GD28:GD30))</f>
        <v>-1.1550207682566489E-2</v>
      </c>
      <c r="GG48" s="23">
        <f>LN((GG28/(GG10+1)+GG29/(GG11+1)+GG30/(GG12+1))/SUM(GG28:GG30))-LN((GD28/(GD10+1)+GD29/(GD11+1)+GD30/(GD12+1))/SUM(GD28:GD30))</f>
        <v>-1.0047307659096727E-2</v>
      </c>
      <c r="GH48" s="23">
        <f>LN((GH28/(GH10+1)+GH29/(GH11+1)+GH30/(GH12+1))/SUM(GH28:GH30))-LN((GD28/(GD10+1)+GD29/(GD11+1)+GD30/(GD12+1))/SUM(GD28:GD30))</f>
        <v>-1.0007457945870782E-2</v>
      </c>
      <c r="GI48" s="23"/>
      <c r="GJ48" s="23">
        <f>LN((GJ28/(GJ10+1)+GJ29/(GJ11+1)+GJ30/(GJ12+1))/SUM(GJ28:GJ30))-LN((GI28/(GI10+1)+GI29/(GI11+1)+GI30/(GI12+1))/SUM(GI28:GI30))</f>
        <v>-1.1202144182243572E-2</v>
      </c>
      <c r="GK48" s="23">
        <f>LN((GK28/(GK10+1)+GK29/(GK11+1)+GK30/(GK12+1))/SUM(GK28:GK30))-LN((GI28/(GI10+1)+GI29/(GI11+1)+GI30/(GI12+1))/SUM(GI28:GI30))</f>
        <v>-1.1142793697900152E-2</v>
      </c>
      <c r="GL48" s="23">
        <f>LN((GL28/(GL10+1)+GL29/(GL11+1)+GL30/(GL12+1))/SUM(GL28:GL30))-LN((GI28/(GI10+1)+GI29/(GI11+1)+GI30/(GI12+1))/SUM(GI28:GI30))</f>
        <v>-9.5864986451306353E-3</v>
      </c>
      <c r="GM48" s="23">
        <f>LN((GM28/(GM10+1)+GM29/(GM11+1)+GM30/(GM12+1))/SUM(GM28:GM30))-LN((GI28/(GI10+1)+GI29/(GI11+1)+GI30/(GI12+1))/SUM(GI28:GI30))</f>
        <v>-9.5476712678741957E-3</v>
      </c>
      <c r="GN48" s="23"/>
      <c r="GO48" s="23">
        <f>LN((GO28/(GO10+1)+GO29/(GO11+1)+GO30/(GO12+1))/SUM(GO28:GO30))-LN((GN28/(GN10+1)+GN29/(GN11+1)+GN30/(GN12+1))/SUM(GN28:GN30))</f>
        <v>-1.0767198891824092E-2</v>
      </c>
      <c r="GP48" s="23">
        <f>LN((GP28/(GP10+1)+GP29/(GP11+1)+GP30/(GP12+1))/SUM(GP28:GP30))-LN((GN28/(GN10+1)+GN29/(GN11+1)+GN30/(GN12+1))/SUM(GN28:GN30))</f>
        <v>-1.0709050327449558E-2</v>
      </c>
      <c r="GQ48" s="23">
        <f>LN((GQ28/(GQ10+1)+GQ29/(GQ11+1)+GQ30/(GQ12+1))/SUM(GQ28:GQ30))-LN((GN28/(GN10+1)+GN29/(GN11+1)+GN30/(GN12+1))/SUM(GN28:GN30))</f>
        <v>-9.1357963587842608E-3</v>
      </c>
      <c r="GR48" s="23">
        <f>LN((GR28/(GR10+1)+GR29/(GR11+1)+GR30/(GR12+1))/SUM(GR28:GR30))-LN((GN28/(GN10+1)+GN29/(GN11+1)+GN30/(GN12+1))/SUM(GN28:GN30))</f>
        <v>-9.0978151059949303E-3</v>
      </c>
      <c r="GS48" s="23"/>
      <c r="GT48" s="23">
        <f>LN((GT28/(GT10+1)+GT29/(GT11+1)+GT30/(GT12+1))/SUM(GT28:GT30))-LN((GS28/(GS10+1)+GS29/(GS11+1)+GS30/(GS12+1))/SUM(GS28:GS30))</f>
        <v>-1.0329018842199292E-2</v>
      </c>
      <c r="GU48" s="23">
        <f>LN((GU28/(GU10+1)+GU29/(GU11+1)+GU30/(GU12+1))/SUM(GU28:GU30))-LN((GS28/(GS10+1)+GS29/(GS11+1)+GS30/(GS12+1))/SUM(GS28:GS30))</f>
        <v>-1.0272183224257492E-2</v>
      </c>
      <c r="GV48" s="23">
        <f>LN((GV28/(GV10+1)+GV29/(GV11+1)+GV30/(GV12+1))/SUM(GV28:GV30))-LN((GS28/(GS10+1)+GS29/(GS11+1)+GS30/(GS12+1))/SUM(GS28:GS30))</f>
        <v>-8.6672100879212066E-3</v>
      </c>
      <c r="GW48" s="23">
        <f>LN((GW28/(GW10+1)+GW29/(GW11+1)+GW30/(GW12+1))/SUM(GW28:GW30))-LN((GS28/(GS10+1)+GS29/(GS11+1)+GS30/(GS12+1))/SUM(GS28:GS30))</f>
        <v>-8.6304727608440546E-3</v>
      </c>
      <c r="GX48" s="23"/>
      <c r="GY48" s="23">
        <f>LN((GY28/(GY10+1)+GY29/(GY11+1)+GY30/(GY12+1))/SUM(GY28:GY30))-LN((GX28/(GX10+1)+GX29/(GX11+1)+GX30/(GX12+1))/SUM(GX28:GX30))</f>
        <v>-9.8876238266703068E-3</v>
      </c>
      <c r="GZ48" s="23">
        <f>LN((GZ28/(GZ10+1)+GZ29/(GZ11+1)+GZ30/(GZ12+1))/SUM(GZ28:GZ30))-LN((GX28/(GX10+1)+GX29/(GX11+1)+GX30/(GX12+1))/SUM(GX28:GX30))</f>
        <v>-9.8540751768899995E-3</v>
      </c>
      <c r="HA48" s="23">
        <f>LN((HA28/(HA10+1)+HA29/(HA11+1)+HA30/(HA12+1))/SUM(HA28:HA30))-LN((GX28/(GX10+1)+GX29/(GX11+1)+GX30/(GX12+1))/SUM(GX28:GX30))</f>
        <v>-8.1949024681605212E-3</v>
      </c>
      <c r="HB48" s="23">
        <f>LN((HB28/(HB10+1)+HB29/(HB11+1)+HB30/(HB12+1))/SUM(HB28:HB30))-LN((GX28/(GX10+1)+GX29/(GX11+1)+GX30/(GX12+1))/SUM(GX28:GX30))</f>
        <v>-8.1595048865708078E-3</v>
      </c>
      <c r="HC48" s="23"/>
      <c r="HD48" s="23">
        <f>LN((HD28/(HD10+1)+HD29/(HD11+1)+HD30/(HD12+1))/SUM(HD28:HD30))-LN((HC28/(HC10+1)+HC29/(HC11+1)+HC30/(HC12+1))/SUM(HC28:HC30))</f>
        <v>-9.4430277108619384E-3</v>
      </c>
      <c r="HE48" s="23">
        <f>LN((HE28/(HE10+1)+HE29/(HE11+1)+HE30/(HE12+1))/SUM(HE28:HE30))-LN((HC28/(HC10+1)+HC29/(HC11+1)+HC30/(HC12+1))/SUM(HC28:HC30))</f>
        <v>-9.4107231744662428E-3</v>
      </c>
      <c r="HF48" s="23">
        <f>LN((HF28/(HF10+1)+HF29/(HF11+1)+HF30/(HF12+1))/SUM(HF28:HF30))-LN((HC28/(HC10+1)+HC29/(HC11+1)+HC30/(HC12+1))/SUM(HC28:HC30))</f>
        <v>-7.7065642624799049E-3</v>
      </c>
      <c r="HG48" s="23">
        <f>LN((HG28/(HG10+1)+HG29/(HG11+1)+HG30/(HG12+1))/SUM(HG28:HG30))-LN((HC28/(HC10+1)+HC29/(HC11+1)+HC30/(HC12+1))/SUM(HC28:HC30))</f>
        <v>-7.6848360272420077E-3</v>
      </c>
      <c r="HH48" s="23"/>
      <c r="HI48" s="23">
        <f>LN((HI28/(HI10+1)+HI29/(HI11+1)+HI30/(HI12+1))/SUM(HI28:HI30))-LN((HH28/(HH10+1)+HH29/(HH11+1)+HH30/(HH12+1))/SUM(HH28:HH30))</f>
        <v>-8.9952257761587925E-3</v>
      </c>
      <c r="HJ48" s="23">
        <f>LN((HJ28/(HJ10+1)+HJ29/(HJ11+1)+HJ30/(HJ12+1))/SUM(HJ28:HJ30))-LN((HH28/(HH10+1)+HH29/(HH11+1)+HH30/(HH12+1))/SUM(HH28:HH30))</f>
        <v>-8.9642907577354436E-3</v>
      </c>
      <c r="HK48" s="23">
        <f>LN((HK28/(HK10+1)+HK29/(HK11+1)+HK30/(HK12+1))/SUM(HK28:HK30))-LN((HH28/(HH10+1)+HH29/(HH11+1)+HH30/(HH12+1))/SUM(HH28:HH30))</f>
        <v>-7.2270749228894107E-3</v>
      </c>
      <c r="HL48" s="23">
        <f>LN((HL28/(HL10+1)+HL29/(HL11+1)+HL30/(HL12+1))/SUM(HL28:HL30))-LN((HH28/(HH10+1)+HH29/(HH11+1)+HH30/(HH12+1))/SUM(HH28:HH30))</f>
        <v>-7.2063685976416283E-3</v>
      </c>
      <c r="HM48" s="23"/>
      <c r="HN48" s="23">
        <f>LN((HN28/(HN10+1)+HN29/(HN11+1)+HN30/(HN12+1))/SUM(HN28:HN30))-LN((HM28/(HM10+1)+HM29/(HM11+1)+HM30/(HM12+1))/SUM(HM28:HM30))</f>
        <v>-8.5442034626858829E-3</v>
      </c>
      <c r="HO48" s="23">
        <f>LN((HO28/(HO10+1)+HO29/(HO11+1)+HO30/(HO12+1))/SUM(HO28:HO30))-LN((HM28/(HM10+1)+HM29/(HM11+1)+HM30/(HM12+1))/SUM(HM28:HM30))</f>
        <v>-8.4937635885928356E-3</v>
      </c>
      <c r="HP48" s="23">
        <f>LN((HP28/(HP10+1)+HP29/(HP11+1)+HP30/(HP12+1))/SUM(HP28:HP30))-LN((HM28/(HM10+1)+HM29/(HM11+1)+HM30/(HM12+1))/SUM(HM28:HM30))</f>
        <v>-6.7435876720555177E-3</v>
      </c>
      <c r="HQ48" s="23">
        <f>LN((HQ28/(HQ10+1)+HQ29/(HQ11+1)+HQ30/(HQ12+1))/SUM(HQ28:HQ30))-LN((HM28/(HM10+1)+HM29/(HM11+1)+HM30/(HM12+1))/SUM(HM28:HM30))</f>
        <v>-6.7130263743236801E-3</v>
      </c>
      <c r="HR48" s="23"/>
      <c r="HS48" s="23">
        <f>LN((HS28/(HS10+1)+HS29/(HS11+1)+HS30/(HS12+1))/SUM(HS28:HS30))-LN((HR28/(HR10+1)+HR29/(HR11+1)+HR30/(HR12+1))/SUM(HR28:HR30))</f>
        <v>-8.0690065123976765E-3</v>
      </c>
      <c r="HT48" s="23">
        <f>LN((HT28/(HT10+1)+HT29/(HT11+1)+HT30/(HT12+1))/SUM(HT28:HT30))-LN((HR28/(HR10+1)+HR29/(HR11+1)+HR30/(HR12+1))/SUM(HR28:HR30))</f>
        <v>-8.0413524322263397E-3</v>
      </c>
      <c r="HU48" s="23">
        <f>LN((HU28/(HU10+1)+HU29/(HU11+1)+HU30/(HU12+1))/SUM(HU28:HU30))-LN((HR28/(HR10+1)+HR29/(HR11+1)+HR30/(HR12+1))/SUM(HR28:HR30))</f>
        <v>-6.2454464093946102E-3</v>
      </c>
      <c r="HV48" s="23">
        <f>LN((HV28/(HV10+1)+HV29/(HV11+1)+HV30/(HV12+1))/SUM(HV28:HV30))-LN((HR28/(HR10+1)+HR29/(HR11+1)+HR30/(HR12+1))/SUM(HR28:HR30))</f>
        <v>-6.2271329720920907E-3</v>
      </c>
      <c r="HW48" s="23"/>
      <c r="HX48" s="23">
        <f>LN((HX28/(HX10+1)+HX29/(HX11+1)+HX30/(HX12+1))/SUM(HX28:HX30))-LN((HW28/(HW10+1)+HW29/(HW11+1)+HW30/(HW12+1))/SUM(HW28:HW30))</f>
        <v>-7.1308705530958791E-3</v>
      </c>
      <c r="HY48" s="23">
        <f>LN((HY28/(HY10+1)+HY29/(HY11+1)+HY30/(HY12+1))/SUM(HY28:HY30))-LN((HW28/(HW10+1)+HW29/(HW11+1)+HW30/(HW12+1))/SUM(HW28:HW30))</f>
        <v>-7.1068543723791996E-3</v>
      </c>
      <c r="HZ48" s="23">
        <f>LN((HZ28/(HZ10+1)+HZ29/(HZ11+1)+HZ30/(HZ12+1))/SUM(HZ28:HZ30))-LN((HW28/(HW10+1)+HW29/(HW11+1)+HW30/(HW12+1))/SUM(HW28:HW30))</f>
        <v>-5.2491430292265079E-3</v>
      </c>
      <c r="IA48" s="23">
        <f>LN((IA28/(IA10+1)+IA29/(IA11+1)+IA30/(IA12+1))/SUM(IA28:IA30))-LN((HW28/(HW10+1)+HW29/(HW11+1)+HW30/(HW12+1))/SUM(HW28:HW30))</f>
        <v>-5.2334633589795898E-3</v>
      </c>
      <c r="IB48" s="23"/>
      <c r="IC48" s="23">
        <f>LN((IC28/(IC10+1)+IC29/(IC11+1)+IC30/(IC12+1))/SUM(IC28:IC30))-LN((IB28/(IB10+1)+IB29/(IB11+1)+IB30/(IB12+1))/SUM(IB28:IB30))</f>
        <v>-5.1620689621563881E-3</v>
      </c>
      <c r="ID48" s="23">
        <f>LN((ID28/(ID10+1)+ID29/(ID11+1)+ID30/(ID12+1))/SUM(ID28:ID30))-LN((IB28/(IB10+1)+IB29/(IB11+1)+IB30/(IB12+1))/SUM(IB28:IB30))</f>
        <v>-5.1465632614782347E-3</v>
      </c>
      <c r="IE48" s="23">
        <f>LN((IE28/(IE10+1)+IE29/(IE11+1)+IE30/(IE12+1))/SUM(IE28:IE30))-LN((IB28/(IB10+1)+IB29/(IB11+1)+IB30/(IB12+1))/SUM(IB28:IB30))</f>
        <v>-3.1662474750273756E-3</v>
      </c>
      <c r="IF48" s="23">
        <f>LN((IF28/(IF10+1)+IF29/(IF11+1)+IF30/(IF12+1))/SUM(IF28:IF30))-LN((IB28/(IB10+1)+IB29/(IB11+1)+IB30/(IB12+1))/SUM(IB28:IB30))</f>
        <v>-3.1567274423023872E-3</v>
      </c>
      <c r="IG48" s="23"/>
      <c r="IH48" s="23">
        <f>LN((IH28/(IH10+1)+IH29/(IH11+1)+IH30/(IH12+1))/SUM(IH28:IH30))-LN((IG28/(IG10+1)+IG29/(IG11+1)+IG30/(IG12+1))/SUM(IG28:IG30))</f>
        <v>-3.047830373262464E-3</v>
      </c>
      <c r="II48" s="23">
        <f>LN((II28/(II10+1)+II29/(II11+1)+II30/(II12+1))/SUM(II28:II30))-LN((IG28/(IG10+1)+IG29/(IG11+1)+IG30/(IG12+1))/SUM(IG28:IG30))</f>
        <v>-3.0418364454688068E-3</v>
      </c>
      <c r="IJ48" s="23">
        <f>LN((IJ28/(IJ10+1)+IJ29/(IJ11+1)+IJ30/(IJ12+1))/SUM(IJ28:IJ30))-LN((IG28/(IG10+1)+IG29/(IG11+1)+IG30/(IG12+1))/SUM(IG28:IG30))</f>
        <v>-1.0554091864648785E-3</v>
      </c>
      <c r="IK48" s="23">
        <f>LN((IK28/(IK10+1)+IK29/(IK11+1)+IK30/(IK12+1))/SUM(IK28:IK30))-LN((IG28/(IG10+1)+IG29/(IG11+1)+IG30/(IG12+1))/SUM(IG28:IG30))</f>
        <v>-1.0522304832084883E-3</v>
      </c>
      <c r="IL48" s="23"/>
      <c r="IM48" s="23">
        <f>LN((IM28/(IM10+1)+IM29/(IM11+1)+IM30/(IM12+1))/SUM(IM28:IM30))-LN((IL28/(IL10+1)+IL29/(IL11+1)+IL30/(IL12+1))/SUM(IL28:IL30))</f>
        <v>-1.5138606145565094E-2</v>
      </c>
      <c r="IN48" s="23">
        <f>LN((IN28/(IN10+1)+IN29/(IN11+1)+IN30/(IN12+1))/SUM(IN28:IN30))-LN((IL28/(IL10+1)+IL29/(IL11+1)+IL30/(IL12+1))/SUM(IL28:IL30))</f>
        <v>-1.5197709931474852E-2</v>
      </c>
      <c r="IO48" s="23">
        <f>LN((IO28/(IO10+1)+IO29/(IO11+1)+IO30/(IO12+1))/SUM(IO28:IO30))-LN((IL28/(IL10+1)+IL29/(IL11+1)+IL30/(IL12+1))/SUM(IL28:IL30))</f>
        <v>-1.5888966522273028E-2</v>
      </c>
      <c r="IP48" s="23">
        <f>LN((IP28/(IP10+1)+IP29/(IP11+1)+IP30/(IP12+1))/SUM(IP28:IP30))-LN((IL28/(IL10+1)+IL29/(IL11+1)+IL30/(IL12+1))/SUM(IL28:IL30))</f>
        <v>-1.6023745379523426E-2</v>
      </c>
      <c r="IQ48" s="23"/>
      <c r="IR48" s="23">
        <f>LN((IR28/(IR10+1)+IR29/(IR11+1)+IR30/(IR12+1))/SUM(IR28:IR30))-LN((IQ28/(IQ10+1)+IQ29/(IQ11+1)+IQ30/(IQ12+1))/SUM(IQ28:IQ30))</f>
        <v>-1.3998945534232407E-2</v>
      </c>
      <c r="IS48" s="23">
        <f>LN((IS28/(IS10+1)+IS29/(IS11+1)+IS30/(IS12+1))/SUM(IS28:IS30))-LN((IQ28/(IQ10+1)+IQ29/(IQ11+1)+IQ30/(IQ12+1))/SUM(IQ28:IQ30))</f>
        <v>-1.4118627622215128E-2</v>
      </c>
      <c r="IT48" s="23">
        <f>LN((IT28/(IT10+1)+IT29/(IT11+1)+IT30/(IT12+1))/SUM(IT28:IT30))-LN((IQ28/(IQ10+1)+IQ29/(IQ11+1)+IQ30/(IQ12+1))/SUM(IQ28:IQ30))</f>
        <v>-1.4873037591314926E-2</v>
      </c>
      <c r="IU48" s="23">
        <f>LN((IU28/(IU10+1)+IU29/(IU11+1)+IU30/(IU12+1))/SUM(IU28:IU30))-LN((IQ28/(IQ10+1)+IQ29/(IQ11+1)+IQ30/(IQ12+1))/SUM(IQ28:IQ30))</f>
        <v>-1.4985441905358159E-2</v>
      </c>
      <c r="IV48" s="23"/>
      <c r="IW48" s="23">
        <f>LN((IW28/(IW10+1)+IW29/(IW11+1)+IW30/(IW12+1))/SUM(IW28:IW30))-LN((IV28/(IV10+1)+IV29/(IV11+1)+IV30/(IV12+1))/SUM(IV28:IV30))</f>
        <v>-1.2848807767021519E-2</v>
      </c>
      <c r="IX48" s="23">
        <f>LN((IX28/(IX10+1)+IX29/(IX11+1)+IX30/(IX12+1))/SUM(IX28:IX30))-LN((IV28/(IV10+1)+IV29/(IV11+1)+IV30/(IV12+1))/SUM(IV28:IV30))</f>
        <v>-1.2954899144297594E-2</v>
      </c>
      <c r="IY48" s="23">
        <f>LN((IY28/(IY10+1)+IY29/(IY11+1)+IY30/(IY12+1))/SUM(IY28:IY30))-LN((IV28/(IV10+1)+IV29/(IV11+1)+IV30/(IV12+1))/SUM(IV28:IV30))</f>
        <v>-1.3800179399087897E-2</v>
      </c>
      <c r="IZ48" s="23">
        <f>LN((IZ28/(IZ10+1)+IZ29/(IZ11+1)+IZ30/(IZ12+1))/SUM(IZ28:IZ30))-LN((IV28/(IV10+1)+IV29/(IV11+1)+IV30/(IV12+1))/SUM(IV28:IV30))</f>
        <v>-1.3892717958959314E-2</v>
      </c>
      <c r="JA48" s="23"/>
      <c r="JB48" s="23">
        <f>LN((JB28/(JB10+1)+JB29/(JB11+1)+JB30/(JB12+1))/SUM(JB28:JB30))-LN((JA28/(JA10+1)+JA29/(JA11+1)+JA30/(JA12+1))/SUM(JA28:JA30))</f>
        <v>-1.1755838982130493E-2</v>
      </c>
      <c r="JC48" s="23">
        <f>LN((JC28/(JC10+1)+JC29/(JC11+1)+JC30/(JC12+1))/SUM(JC28:JC30))-LN((JA28/(JA10+1)+JA29/(JA11+1)+JA30/(JA12+1))/SUM(JA28:JA30))</f>
        <v>-1.1715086816886273E-2</v>
      </c>
      <c r="JD48" s="23">
        <f>LN((JD28/(JD10+1)+JD29/(JD11+1)+JD30/(JD12+1))/SUM(JD28:JD30))-LN((JA28/(JA10+1)+JA29/(JA11+1)+JA30/(JA12+1))/SUM(JA28:JA30))</f>
        <v>-1.2716862069088238E-2</v>
      </c>
      <c r="JE48" s="23">
        <f>LN((JE28/(JE10+1)+JE29/(JE11+1)+JE30/(JE12+1))/SUM(JE28:JE30))-LN((JA28/(JA10+1)+JA29/(JA11+1)+JA30/(JA12+1))/SUM(JA28:JA30))</f>
        <v>-1.27493992163785E-2</v>
      </c>
      <c r="JF48" s="23"/>
      <c r="JG48" s="23">
        <f>LN((JG28/(JG10+1)+JG29/(JG11+1)+JG30/(JG12+1))/SUM(JG28:JG30))-LN((JF28/(JF10+1)+JF29/(JF11+1)+JF30/(JF12+1))/SUM(JF28:JF30))</f>
        <v>-1.1330685966890235E-2</v>
      </c>
      <c r="JH48" s="23">
        <f>LN((JH28/(JH10+1)+JH29/(JH11+1)+JH30/(JH12+1))/SUM(JH28:JH30))-LN((JF28/(JF10+1)+JF29/(JF11+1)+JF30/(JF12+1))/SUM(JF28:JF30))</f>
        <v>-1.1291351904419301E-2</v>
      </c>
      <c r="JI48" s="23">
        <f>LN((JI28/(JI10+1)+JI29/(JI11+1)+JI30/(JI12+1))/SUM(JI28:JI30))-LN((JF28/(JF10+1)+JF29/(JF11+1)+JF30/(JF12+1))/SUM(JF28:JF30))</f>
        <v>-1.1567949146276887E-2</v>
      </c>
      <c r="JJ48" s="23">
        <f>LN((JJ28/(JJ10+1)+JJ29/(JJ11+1)+JJ30/(JJ12+1))/SUM(JJ28:JJ30))-LN((JF28/(JF10+1)+JF29/(JF11+1)+JF30/(JF12+1))/SUM(JF28:JF30))</f>
        <v>-1.1594037595804248E-2</v>
      </c>
      <c r="JK48" s="23"/>
      <c r="JL48" s="23">
        <f>LN((JL28/(JL10+1)+JL29/(JL11+1)+JL30/(JL12+1))/SUM(JL28:JL30))-LN((JK28/(JK10+1)+JK29/(JK11+1)+JK30/(JK12+1))/SUM(JK28:JK30))</f>
        <v>-1.0906004376676007E-2</v>
      </c>
      <c r="JM48" s="23">
        <f>LN((JM28/(JM10+1)+JM29/(JM11+1)+JM30/(JM12+1))/SUM(JM28:JM30))-LN((JK28/(JK10+1)+JK29/(JK11+1)+JK30/(JK12+1))/SUM(JK28:JK30))</f>
        <v>-1.0760146665832353E-2</v>
      </c>
      <c r="JN48" s="23">
        <f>LN((JN28/(JN10+1)+JN29/(JN11+1)+JN30/(JN12+1))/SUM(JN28:JN30))-LN((JK28/(JK10+1)+JK29/(JK11+1)+JK30/(JK12+1))/SUM(JK28:JK30))</f>
        <v>-1.0377750062503494E-2</v>
      </c>
      <c r="JO48" s="23">
        <f>LN((JO28/(JO10+1)+JO29/(JO11+1)+JO30/(JO12+1))/SUM(JO28:JO30))-LN((JK28/(JK10+1)+JK29/(JK11+1)+JK30/(JK12+1))/SUM(JK28:JK30))</f>
        <v>-1.0455496231419517E-2</v>
      </c>
      <c r="JP48" s="23"/>
      <c r="JQ48" s="23">
        <f>LN((JQ28/(JQ10+1)+JQ29/(JQ11+1)+JQ30/(JQ12+1))/SUM(JQ28:JQ30))-LN((JP28/(JP10+1)+JP29/(JP11+1)+JP30/(JP12+1))/SUM(JP28:JP30))</f>
        <v>-1.0481667785420423E-2</v>
      </c>
      <c r="JR48" s="23">
        <f>LN((JR28/(JR10+1)+JR29/(JR11+1)+JR30/(JR12+1))/SUM(JR28:JR30))-LN((JP28/(JP10+1)+JP29/(JP11+1)+JP30/(JP12+1))/SUM(JP28:JP30))</f>
        <v>-1.0337181625637251E-2</v>
      </c>
      <c r="JS48" s="23">
        <f>LN((JS28/(JS10+1)+JS29/(JS11+1)+JS30/(JS12+1))/SUM(JS28:JS30))-LN((JP28/(JP10+1)+JP29/(JP11+1)+JP30/(JP12+1))/SUM(JP28:JP30))</f>
        <v>-9.3779984372846723E-3</v>
      </c>
      <c r="JT48" s="23">
        <f>LN((JT28/(JT10+1)+JT29/(JT11+1)+JT30/(JT12+1))/SUM(JT28:JT30))-LN((JP28/(JP10+1)+JP29/(JP11+1)+JP30/(JP12+1))/SUM(JP28:JP30))</f>
        <v>-9.3477329299538406E-3</v>
      </c>
      <c r="JU48" s="23"/>
      <c r="JV48" s="23">
        <f>LN((JV28/(JV10+1)+JV29/(JV11+1)+JV30/(JV12+1))/SUM(JV28:JV30))-LN((JU28/(JU10+1)+JU29/(JU11+1)+JU30/(JU12+1))/SUM(JU28:JU30))</f>
        <v>-9.9486508995347972E-3</v>
      </c>
      <c r="JW48" s="23">
        <f>LN((JW28/(JW10+1)+JW29/(JW11+1)+JW30/(JW12+1))/SUM(JW28:JW30))-LN((JU28/(JU10+1)+JU29/(JU11+1)+JU30/(JU12+1))/SUM(JU28:JU30))</f>
        <v>-9.9143460262488547E-3</v>
      </c>
      <c r="JX48" s="23">
        <f>LN((JX28/(JX10+1)+JX29/(JX11+1)+JX30/(JX12+1))/SUM(JX28:JX30))-LN((JU28/(JU10+1)+JU29/(JU11+1)+JU30/(JU12+1))/SUM(JU28:JU30))</f>
        <v>-8.9285953662028295E-3</v>
      </c>
      <c r="JY48" s="23">
        <f>LN((JY28/(JY10+1)+JY29/(JY11+1)+JY30/(JY12+1))/SUM(JY28:JY30))-LN((JU28/(JU10+1)+JU29/(JU11+1)+JU30/(JU12+1))/SUM(JU28:JU30))</f>
        <v>-8.8998898813177213E-3</v>
      </c>
      <c r="JZ48" s="23"/>
      <c r="KA48" s="23">
        <f>LN((KA28/(KA10+1)+KA29/(KA11+1)+KA30/(KA12+1))/SUM(KA28:KA30))-LN((JZ28/(JZ10+1)+JZ29/(JZ11+1)+JZ30/(JZ12+1))/SUM(JZ28:JZ30))</f>
        <v>-9.5247153311984467E-3</v>
      </c>
      <c r="KB48" s="23">
        <f>LN((KB28/(KB10+1)+KB29/(KB11+1)+KB30/(KB12+1))/SUM(KB28:KB30))-LN((JZ28/(JZ10+1)+JZ29/(JZ11+1)+JZ30/(JZ12+1))/SUM(JZ28:JZ30))</f>
        <v>-9.4919967596807445E-3</v>
      </c>
      <c r="KC48" s="23">
        <f>LN((KC28/(KC10+1)+KC29/(KC11+1)+KC30/(KC12+1))/SUM(KC28:KC30))-LN((JZ28/(JZ10+1)+JZ29/(JZ11+1)+JZ30/(JZ12+1))/SUM(JZ28:JZ30))</f>
        <v>-8.4797732459194683E-3</v>
      </c>
      <c r="KD48" s="23">
        <f>LN((KD28/(KD10+1)+KD29/(KD11+1)+KD30/(KD12+1))/SUM(KD28:KD30))-LN((JZ28/(JZ10+1)+JZ29/(JZ11+1)+JZ30/(JZ12+1))/SUM(JZ28:JZ30))</f>
        <v>-8.4526732318533915E-3</v>
      </c>
      <c r="KE48" s="23"/>
      <c r="KF48" s="23">
        <f>LN((KF28/(KF10+1)+KF29/(KF11+1)+KF30/(KF12+1))/SUM(KF28:KF30))-LN((KE28/(KE10+1)+KE29/(KE11+1)+KE30/(KE12+1))/SUM(KE28:KE30))</f>
        <v>-8.6781363873897829E-3</v>
      </c>
      <c r="KG48" s="23">
        <f>LN((KG28/(KG10+1)+KG29/(KG11+1)+KG30/(KG12+1))/SUM(KG28:KG30))-LN((KE28/(KE10+1)+KE29/(KE11+1)+KE30/(KE12+1))/SUM(KE28:KE30))</f>
        <v>-8.6488288097215996E-3</v>
      </c>
      <c r="KH48" s="23">
        <f>LN((KH28/(KH10+1)+KH29/(KH11+1)+KH30/(KH12+1))/SUM(KH28:KH30))-LN((KE28/(KE10+1)+KE29/(KE11+1)+KE30/(KE12+1))/SUM(KE28:KE30))</f>
        <v>-7.5001076879207124E-3</v>
      </c>
      <c r="KI48" s="23">
        <f>LN((KI28/(KI10+1)+KI29/(KI11+1)+KI30/(KI12+1))/SUM(KI28:KI30))-LN((KE28/(KE10+1)+KE29/(KE11+1)+KE30/(KE12+1))/SUM(KE28:KE30))</f>
        <v>-7.476750202770624E-3</v>
      </c>
      <c r="KJ48" s="23"/>
      <c r="KK48" s="23">
        <f>LN((KK28/(KK10+1)+KK29/(KK11+1)+KK30/(KK12+1))/SUM(KK28:KK30))-LN((KJ28/(KJ10+1)+KJ29/(KJ11+1)+KJ30/(KJ12+1))/SUM(KJ28:KJ30))</f>
        <v>-6.7677442882864217E-3</v>
      </c>
      <c r="KL48" s="23">
        <f>LN((KL28/(KL10+1)+KL29/(KL11+1)+KL30/(KL12+1))/SUM(KL28:KL30))-LN((KJ28/(KJ10+1)+KJ29/(KJ11+1)+KJ30/(KJ12+1))/SUM(KJ28:KJ30))</f>
        <v>-6.7471255967850585E-3</v>
      </c>
      <c r="KM48" s="23">
        <f>LN((KM28/(KM10+1)+KM29/(KM11+1)+KM30/(KM12+1))/SUM(KM28:KM30))-LN((KJ28/(KJ10+1)+KJ29/(KJ11+1)+KJ30/(KJ12+1))/SUM(KJ28:KJ30))</f>
        <v>-5.5428240182612068E-3</v>
      </c>
      <c r="KN48" s="23">
        <f>LN((KN28/(KN10+1)+KN29/(KN11+1)+KN30/(KN12+1))/SUM(KN28:KN30))-LN((KJ28/(KJ10+1)+KJ29/(KJ11+1)+KJ30/(KJ12+1))/SUM(KJ28:KJ30))</f>
        <v>-5.5272480927969908E-3</v>
      </c>
      <c r="KO48" s="23"/>
      <c r="KP48" s="23">
        <f>LN((KP28/(KP10+1)+KP29/(KP11+1)+KP30/(KP12+1))/SUM(KP28:KP30))-LN((KO28/(KO10+1)+KO29/(KO11+1)+KO30/(KO12+1))/SUM(KO28:KO30))</f>
        <v>-4.9717588042010388E-3</v>
      </c>
      <c r="KQ48" s="23">
        <f>LN((KQ28/(KQ10+1)+KQ29/(KQ11+1)+KQ30/(KQ12+1))/SUM(KQ28:KQ30))-LN((KO28/(KO10+1)+KO29/(KO11+1)+KO30/(KO12+1))/SUM(KO28:KO30))</f>
        <v>-4.9601697793720603E-3</v>
      </c>
      <c r="KR48" s="23">
        <f>LN((KR28/(KR10+1)+KR29/(KR11+1)+KR30/(KR12+1))/SUM(KR28:KR30))-LN((KO28/(KO10+1)+KO29/(KO11+1)+KO30/(KO12+1))/SUM(KO28:KO30))</f>
        <v>-3.5882242753238897E-3</v>
      </c>
      <c r="KS48" s="23">
        <f>LN((KS28/(KS10+1)+KS29/(KS11+1)+KS30/(KS12+1))/SUM(KS28:KS30))-LN((KO28/(KO10+1)+KO29/(KO11+1)+KO30/(KO12+1))/SUM(KO28:KO30))</f>
        <v>-3.5808681023366262E-3</v>
      </c>
      <c r="KT48" s="23"/>
      <c r="KU48" s="23">
        <f>LN((KU28/(KU10+1)+KU29/(KU11+1)+KU30/(KU12+1))/SUM(KU28:KU30))-LN((KT28/(KT10+1)+KT29/(KT11+1)+KT30/(KT12+1))/SUM(KT28:KT30))</f>
        <v>-1.6035197092608207E-2</v>
      </c>
      <c r="KV48" s="23">
        <f>LN((KV28/(KV10+1)+KV29/(KV11+1)+KV30/(KV12+1))/SUM(KV28:KV30))-LN((KT28/(KT10+1)+KT29/(KT11+1)+KT30/(KT12+1))/SUM(KT28:KT30))</f>
        <v>-1.6132105593323683E-2</v>
      </c>
      <c r="KW48" s="23">
        <f>LN((KW28/(KW10+1)+KW29/(KW11+1)+KW30/(KW12+1))/SUM(KW28:KW30))-LN((KT28/(KT10+1)+KT29/(KT11+1)+KT30/(KT12+1))/SUM(KT28:KT30))</f>
        <v>-1.5963168056958098E-2</v>
      </c>
      <c r="KX48" s="23">
        <f>LN((KX28/(KX10+1)+KX29/(KX11+1)+KX30/(KX12+1))/SUM(KX28:KX30))-LN((KT28/(KT10+1)+KT29/(KT11+1)+KT30/(KT12+1))/SUM(KT28:KT30))</f>
        <v>-1.6109215758575289E-2</v>
      </c>
      <c r="KY48" s="23"/>
      <c r="KZ48" s="23">
        <f>LN((KZ28/(KZ10+1)+KZ29/(KZ11+1)+KZ30/(KZ12+1))/SUM(KZ28:KZ30))-LN((KY28/(KY10+1)+KY29/(KY11+1)+KY30/(KY12+1))/SUM(KY28:KY30))</f>
        <v>-1.4986326036509658E-2</v>
      </c>
      <c r="LA48" s="23">
        <f>LN((LA28/(LA10+1)+LA29/(LA11+1)+LA30/(LA12+1))/SUM(LA28:LA30))-LN((KY28/(KY10+1)+KY29/(KY11+1)+KY30/(KY12+1))/SUM(KY28:KY30))</f>
        <v>-1.504506967640639E-2</v>
      </c>
      <c r="LB48" s="23">
        <f>LN((LB28/(LB10+1)+LB29/(LB11+1)+LB30/(LB12+1))/SUM(LB28:LB30))-LN((KY28/(KY10+1)+KY29/(KY11+1)+KY30/(KY12+1))/SUM(KY28:KY30))</f>
        <v>-1.4904722244536185E-2</v>
      </c>
      <c r="LC48" s="23">
        <f>LN((LC28/(LC10+1)+LC29/(LC11+1)+LC30/(LC12+1))/SUM(LC28:LC30))-LN((KY28/(KY10+1)+KY29/(KY11+1)+KY30/(KY12+1))/SUM(KY28:KY30))</f>
        <v>-1.5018429356630537E-2</v>
      </c>
      <c r="LD48" s="23"/>
      <c r="LE48" s="23">
        <f>LN((LE28/(LE10+1)+LE29/(LE11+1)+LE30/(LE12+1))/SUM(LE28:LE30))-LN((LD28/(LD10+1)+LD29/(LD11+1)+LD30/(LD12+1))/SUM(LD28:LD30))</f>
        <v>-1.3874245262147505E-2</v>
      </c>
      <c r="LF48" s="23">
        <f>LN((LF28/(LF10+1)+LF29/(LF11+1)+LF30/(LF12+1))/SUM(LF28:LF30))-LN((LD28/(LD10+1)+LD29/(LD11+1)+LD30/(LD12+1))/SUM(LD28:LD30))</f>
        <v>-1.3919294745915453E-2</v>
      </c>
      <c r="LG48" s="23">
        <f>LN((LG28/(LG10+1)+LG29/(LG11+1)+LG30/(LG12+1))/SUM(LG28:LG30))-LN((LD28/(LD10+1)+LD29/(LD11+1)+LD30/(LD12+1))/SUM(LD28:LD30))</f>
        <v>-1.3756831494067041E-2</v>
      </c>
      <c r="LH48" s="23">
        <f>LN((LH28/(LH10+1)+LH29/(LH11+1)+LH30/(LH12+1))/SUM(LH28:LH30))-LN((LD28/(LD10+1)+LD29/(LD11+1)+LD30/(LD12+1))/SUM(LD28:LD30))</f>
        <v>-1.3852147372803832E-2</v>
      </c>
      <c r="LI48" s="23"/>
      <c r="LJ48" s="23">
        <f>LN((LJ28/(LJ10+1)+LJ29/(LJ11+1)+LJ30/(LJ12+1))/SUM(LJ28:LJ30))-LN((LI28/(LI10+1)+LI29/(LI11+1)+LI30/(LI12+1))/SUM(LI28:LI30))</f>
        <v>-1.2746894593599088E-2</v>
      </c>
      <c r="LK48" s="23">
        <f>LN((LK28/(LK10+1)+LK29/(LK11+1)+LK30/(LK12+1))/SUM(LK28:LK30))-LN((LI28/(LI10+1)+LI29/(LI11+1)+LI30/(LI12+1))/SUM(LI28:LI30))</f>
        <v>-1.2868066225220395E-2</v>
      </c>
      <c r="LL48" s="23">
        <f>LN((LL28/(LL10+1)+LL29/(LL11+1)+LL30/(LL12+1))/SUM(LL28:LL30))-LN((LI28/(LI10+1)+LI29/(LI11+1)+LI30/(LI12+1))/SUM(LI28:LI30))</f>
        <v>-1.268218473547348E-2</v>
      </c>
      <c r="LM48" s="23">
        <f>LN((LM28/(LM10+1)+LM29/(LM11+1)+LM30/(LM12+1))/SUM(LM28:LM30))-LN((LI28/(LI10+1)+LI29/(LI11+1)+LI30/(LI12+1))/SUM(LI28:LI30))</f>
        <v>-1.2762451436548257E-2</v>
      </c>
      <c r="LN48" s="23"/>
      <c r="LO48" s="23">
        <f>LN((LO28/(LO10+1)+LO29/(LO11+1)+LO30/(LO12+1))/SUM(LO28:LO30))-LN((LN28/(LN10+1)+LN29/(LN11+1)+LN30/(LN12+1))/SUM(LN28:LN30))</f>
        <v>-1.1696742394573259E-2</v>
      </c>
      <c r="LP48" s="23">
        <f>LN((LP28/(LP10+1)+LP29/(LP11+1)+LP30/(LP12+1))/SUM(LP28:LP30))-LN((LN28/(LN10+1)+LN29/(LN11+1)+LN30/(LN12+1))/SUM(LN28:LN30))</f>
        <v>-1.1720177858048207E-2</v>
      </c>
      <c r="LQ48" s="23">
        <f>LN((LQ28/(LQ10+1)+LQ29/(LQ11+1)+LQ30/(LQ12+1))/SUM(LQ28:LQ30))-LN((LN28/(LN10+1)+LN29/(LN11+1)+LN30/(LN12+1))/SUM(LN28:LN30))</f>
        <v>-1.1556535619889709E-2</v>
      </c>
      <c r="LR48" s="23">
        <f>LN((LR28/(LR10+1)+LR29/(LR11+1)+LR30/(LR12+1))/SUM(LR28:LR30))-LN((LN28/(LN10+1)+LN29/(LN11+1)+LN30/(LN12+1))/SUM(LN28:LN30))</f>
        <v>-1.1634976397751247E-2</v>
      </c>
      <c r="LS48" s="23"/>
      <c r="LT48" s="23">
        <f>LN((LT28/(LT10+1)+LT29/(LT11+1)+LT30/(LT12+1))/SUM(LT28:LT30))-LN((LS28/(LS10+1)+LS29/(LS11+1)+LS30/(LS12+1))/SUM(LS28:LS30))</f>
        <v>-1.0509708432632853E-2</v>
      </c>
      <c r="LU48" s="23">
        <f>LN((LU28/(LU10+1)+LU29/(LU11+1)+LU30/(LU12+1))/SUM(LU28:LU30))-LN((LS28/(LS10+1)+LS29/(LS11+1)+LS30/(LS12+1))/SUM(LS28:LS30))</f>
        <v>-1.0589089859314907E-2</v>
      </c>
      <c r="LV48" s="23">
        <f>LN((LV28/(LV10+1)+LV29/(LV11+1)+LV30/(LV12+1))/SUM(LV28:LV30))-LN((LS28/(LS10+1)+LS29/(LS11+1)+LS30/(LS12+1))/SUM(LS28:LS30))</f>
        <v>-1.0349234072860432E-2</v>
      </c>
      <c r="LW48" s="23">
        <f>LN((LW28/(LW10+1)+LW29/(LW11+1)+LW30/(LW12+1))/SUM(LW28:LW30))-LN((LS28/(LS10+1)+LS29/(LS11+1)+LS30/(LS12+1))/SUM(LS28:LS30))</f>
        <v>-1.0496537279776001E-2</v>
      </c>
      <c r="LX48" s="23"/>
      <c r="LY48" s="23">
        <f>LN((LY28/(LY10+1)+LY29/(LY11+1)+LY30/(LY12+1))/SUM(LY28:LY30))-LN((LX28/(LX10+1)+LX29/(LX11+1)+LX30/(LX12+1))/SUM(LX28:LX30))</f>
        <v>-9.3377756180015245E-3</v>
      </c>
      <c r="LZ48" s="23">
        <f>LN((LZ28/(LZ10+1)+LZ29/(LZ11+1)+LZ30/(LZ12+1))/SUM(LZ28:LZ30))-LN((LX28/(LX10+1)+LX29/(LX11+1)+LX30/(LX12+1))/SUM(LX28:LX30))</f>
        <v>-9.4225511659986258E-3</v>
      </c>
      <c r="MA48" s="23">
        <f>LN((MA28/(MA10+1)+MA29/(MA11+1)+MA30/(MA12+1))/SUM(MA28:MA30))-LN((LX28/(LX10+1)+LX29/(LX11+1)+LX30/(LX12+1))/SUM(LX28:LX30))</f>
        <v>-9.2435989705521165E-3</v>
      </c>
      <c r="MB48" s="23">
        <f>LN((MB28/(MB10+1)+MB29/(MB11+1)+MB30/(MB12+1))/SUM(MB28:MB30))-LN((LX28/(LX10+1)+LX29/(LX11+1)+LX30/(LX12+1))/SUM(LX28:LX30))</f>
        <v>-9.2832664939878351E-3</v>
      </c>
      <c r="MC48" s="23"/>
      <c r="MD48" s="23">
        <f>LN((MD28/(MD10+1)+MD29/(MD11+1)+MD30/(MD12+1))/SUM(MD28:MD30))-LN((MC28/(MC10+1)+MC29/(MC11+1)+MC30/(MC12+1))/SUM(MC28:MC30))</f>
        <v>-8.1227408218837588E-3</v>
      </c>
      <c r="ME48" s="23">
        <f>LN((ME28/(ME10+1)+ME29/(ME11+1)+ME30/(ME12+1))/SUM(ME28:ME30))-LN((MC28/(MC10+1)+MC29/(MC11+1)+MC30/(MC12+1))/SUM(MC28:MC30))</f>
        <v>-8.193934552560872E-3</v>
      </c>
      <c r="MF48" s="23">
        <f>LN((MF28/(MF10+1)+MF29/(MF11+1)+MF30/(MF12+1))/SUM(MF28:MF30))-LN((MC28/(MC10+1)+MC29/(MC11+1)+MC30/(MC12+1))/SUM(MC28:MC30))</f>
        <v>-8.0846795843533548E-3</v>
      </c>
      <c r="MG48" s="23">
        <f>LN((MG28/(MG10+1)+MG29/(MG11+1)+MG30/(MG12+1))/SUM(MG28:MG30))-LN((MC28/(MC10+1)+MC29/(MC11+1)+MC30/(MC12+1))/SUM(MC28:MC30))</f>
        <v>-8.125560228664605E-3</v>
      </c>
      <c r="MH48" s="23"/>
      <c r="MI48" s="23">
        <f>LN((MI28/(MI10+1)+MI29/(MI11+1)+MI30/(MI12+1))/SUM(MI28:MI30))-LN((MH28/(MH10+1)+MH29/(MH11+1)+MH30/(MH12+1))/SUM(MH28:MH30))</f>
        <v>-7.4294854711472874E-3</v>
      </c>
      <c r="MJ48" s="23">
        <f>LN((MJ28/(MJ10+1)+MJ29/(MJ11+1)+MJ30/(MJ12+1))/SUM(MJ28:MJ30))-LN((MH28/(MH10+1)+MH29/(MH11+1)+MH30/(MH12+1))/SUM(MH28:MH30))</f>
        <v>-7.4080249012237198E-3</v>
      </c>
      <c r="MK48" s="23">
        <f>LN((MK28/(MK10+1)+MK29/(MK11+1)+MK30/(MK12+1))/SUM(MK28:MK30))-LN((MH28/(MH10+1)+MH29/(MH11+1)+MH30/(MH12+1))/SUM(MH28:MH30))</f>
        <v>-6.8695544475865788E-3</v>
      </c>
      <c r="ML48" s="23">
        <f>LN((ML28/(ML10+1)+ML29/(ML11+1)+ML30/(ML12+1))/SUM(ML28:ML30))-LN((MH28/(MH10+1)+MH29/(MH11+1)+MH30/(MH12+1))/SUM(MH28:MH30))</f>
        <v>-6.9014601975862858E-3</v>
      </c>
      <c r="MM48" s="23"/>
      <c r="MN48" s="23">
        <f>LN((MN28/(MN10+1)+MN29/(MN11+1)+MN30/(MN12+1))/SUM(MN28:MN30))-LN((MM28/(MM10+1)+MM29/(MM11+1)+MM30/(MM12+1))/SUM(MM28:MM30))</f>
        <v>-6.4358497181040489E-3</v>
      </c>
      <c r="MO48" s="23">
        <f>LN((MO28/(MO10+1)+MO29/(MO11+1)+MO30/(MO12+1))/SUM(MO28:MO30))-LN((MM28/(MM10+1)+MM29/(MM11+1)+MM30/(MM12+1))/SUM(MM28:MM30))</f>
        <v>-6.4175512471604662E-3</v>
      </c>
      <c r="MP48" s="23">
        <f>LN((MP28/(MP10+1)+MP29/(MP11+1)+MP30/(MP12+1))/SUM(MP28:MP30))-LN((MM28/(MM10+1)+MM29/(MM11+1)+MM30/(MM12+1))/SUM(MM28:MM30))</f>
        <v>-5.0426514725953678E-3</v>
      </c>
      <c r="MQ48" s="23">
        <f>LN((MQ28/(MQ10+1)+MQ29/(MQ11+1)+MQ30/(MQ12+1))/SUM(MQ28:MQ30))-LN((MM28/(MM10+1)+MM29/(MM11+1)+MM30/(MM12+1))/SUM(MM28:MM30))</f>
        <v>-5.0302224744998847E-3</v>
      </c>
      <c r="MR48" s="23"/>
      <c r="MS48" s="23">
        <f>LN((MS28/(MS10+1)+MS29/(MS11+1)+MS30/(MS12+1))/SUM(MS28:MS30))-LN((MR28/(MR10+1)+MR29/(MR11+1)+MR30/(MR12+1))/SUM(MR28:MR30))</f>
        <v>-4.4504710528454408E-3</v>
      </c>
      <c r="MT48" s="23">
        <f>LN((MT28/(MT10+1)+MT29/(MT11+1)+MT30/(MT12+1))/SUM(MT28:MT30))-LN((MR28/(MR10+1)+MR29/(MR11+1)+MR30/(MR12+1))/SUM(MR28:MR30))</f>
        <v>-4.4387192677728463E-3</v>
      </c>
      <c r="MU48" s="23">
        <f>LN((MU28/(MU10+1)+MU29/(MU11+1)+MU30/(MU12+1))/SUM(MU28:MU30))-LN((MR28/(MR10+1)+MR29/(MR11+1)+MR30/(MR12+1))/SUM(MR28:MR30))</f>
        <v>-3.0240821121517505E-3</v>
      </c>
      <c r="MV48" s="23">
        <f>LN((MV28/(MV10+1)+MV29/(MV11+1)+MV30/(MV12+1))/SUM(MV28:MV30))-LN((MR28/(MR10+1)+MR29/(MR11+1)+MR30/(MR12+1))/SUM(MR28:MR30))</f>
        <v>-3.0164484223891216E-3</v>
      </c>
      <c r="MW48" s="23"/>
      <c r="MX48" s="23">
        <f>LN((MX28/(MX10+1)+MX29/(MX11+1)+MX30/(MX12+1))/SUM(MX28:MX30))-LN((MW28/(MW10+1)+MW29/(MW11+1)+MW30/(MW12+1))/SUM(MW28:MW30))</f>
        <v>-2.4675826578587703E-3</v>
      </c>
      <c r="MY48" s="23">
        <f>LN((MY28/(MY10+1)+MY29/(MY11+1)+MY30/(MY12+1))/SUM(MY28:MY30))-LN((MW28/(MW10+1)+MW29/(MW11+1)+MW30/(MW12+1))/SUM(MW28:MW30))</f>
        <v>-2.4627048634112067E-3</v>
      </c>
      <c r="MZ48" s="23">
        <f>LN((MZ28/(MZ10+1)+MZ29/(MZ11+1)+MZ30/(MZ12+1))/SUM(MZ28:MZ30))-LN((MW28/(MW10+1)+MW29/(MW11+1)+MW30/(MW12+1))/SUM(MW28:MW30))</f>
        <v>-1.0075296566723485E-3</v>
      </c>
      <c r="NA48" s="23">
        <f>LN((NA28/(NA10+1)+NA29/(NA11+1)+NA30/(NA12+1))/SUM(NA28:NA30))-LN((MW28/(MW10+1)+MW29/(MW11+1)+MW30/(MW12+1))/SUM(MW28:MW30))</f>
        <v>-1.0049176428922266E-3</v>
      </c>
      <c r="NB48" s="23"/>
      <c r="NC48" s="23">
        <f>LN((NC28/(NC10+1)+NC29/(NC11+1)+NC30/(NC12+1))/SUM(NC28:NC30))-LN((NB28/(NB10+1)+NB29/(NB11+1)+NB30/(NB12+1))/SUM(NB28:NB30))</f>
        <v>-1.7543128778703336E-2</v>
      </c>
      <c r="ND48" s="23">
        <f>LN((ND28/(ND10+1)+ND29/(ND11+1)+ND30/(ND12+1))/SUM(ND28:ND30))-LN((NB28/(NB10+1)+NB29/(NB11+1)+NB30/(NB12+1))/SUM(NB28:NB30))</f>
        <v>-1.7755446800758252E-2</v>
      </c>
      <c r="NE48" s="23">
        <f>LN((NE28/(NE10+1)+NE29/(NE11+1)+NE30/(NE12+1))/SUM(NE28:NE30))-LN((NB28/(NB10+1)+NB29/(NB11+1)+NB30/(NB12+1))/SUM(NB28:NB30))</f>
        <v>-1.8388463749172072E-2</v>
      </c>
      <c r="NF48" s="23">
        <f>LN((NF28/(NF10+1)+NF29/(NF11+1)+NF30/(NF12+1))/SUM(NF28:NF30))-LN((NB28/(NB10+1)+NB29/(NB11+1)+NB30/(NB12+1))/SUM(NB28:NB30))</f>
        <v>-1.8836796910561553E-2</v>
      </c>
      <c r="NG48" s="23"/>
      <c r="NH48" s="23">
        <f>LN((NH28/(NH10+1)+NH29/(NH11+1)+NH30/(NH12+1))/SUM(NH28:NH30))-LN((NG28/(NG10+1)+NG29/(NG11+1)+NG30/(NG12+1))/SUM(NG28:NG30))</f>
        <v>-1.6510157368233781E-2</v>
      </c>
      <c r="NI48" s="23">
        <f>LN((NI28/(NI10+1)+NI29/(NI11+1)+NI30/(NI12+1))/SUM(NI28:NI30))-LN((NG28/(NG10+1)+NG29/(NG11+1)+NG30/(NG12+1))/SUM(NG28:NG30))</f>
        <v>-1.6754470044640875E-2</v>
      </c>
      <c r="NJ48" s="23">
        <f>LN((NJ28/(NJ10+1)+NJ29/(NJ11+1)+NJ30/(NJ12+1))/SUM(NJ28:NJ30))-LN((NG28/(NG10+1)+NG29/(NG11+1)+NG30/(NG12+1))/SUM(NG28:NG30))</f>
        <v>-1.6918252580357111E-2</v>
      </c>
      <c r="NK48" s="23">
        <f>LN((NK28/(NK10+1)+NK29/(NK11+1)+NK30/(NK12+1))/SUM(NK28:NK30))-LN((NG28/(NG10+1)+NG29/(NG11+1)+NG30/(NG12+1))/SUM(NG28:NG30))</f>
        <v>-1.729875429354067E-2</v>
      </c>
      <c r="NL48" s="23"/>
      <c r="NM48" s="23">
        <f>LN((NM28/(NM10+1)+NM29/(NM11+1)+NM30/(NM12+1))/SUM(NM28:NM30))-LN((NL28/(NL10+1)+NL29/(NL11+1)+NL30/(NL12+1))/SUM(NL28:NL30))</f>
        <v>-1.5499313448736556E-2</v>
      </c>
      <c r="NN48" s="23">
        <f>LN((NN28/(NN10+1)+NN29/(NN11+1)+NN30/(NN12+1))/SUM(NN28:NN30))-LN((NL28/(NL10+1)+NL29/(NL11+1)+NL30/(NL12+1))/SUM(NL28:NL30))</f>
        <v>-1.5704757322582009E-2</v>
      </c>
      <c r="NO48" s="23">
        <f>LN((NO28/(NO10+1)+NO29/(NO11+1)+NO30/(NO12+1))/SUM(NO28:NO30))-LN((NL28/(NL10+1)+NL29/(NL11+1)+NL30/(NL12+1))/SUM(NL28:NL30))</f>
        <v>-1.5524959469297807E-2</v>
      </c>
      <c r="NP48" s="23">
        <f>LN((NP28/(NP10+1)+NP29/(NP11+1)+NP30/(NP12+1))/SUM(NP28:NP30))-LN((NL28/(NL10+1)+NL29/(NL11+1)+NL30/(NL12+1))/SUM(NL28:NL30))</f>
        <v>-1.5829606990943622E-2</v>
      </c>
      <c r="NQ48" s="23"/>
      <c r="NR48" s="23">
        <f>LN((NR28/(NR10+1)+NR29/(NR11+1)+NR30/(NR12+1))/SUM(NR28:NR30))-LN((NQ28/(NQ10+1)+NQ29/(NQ11+1)+NQ30/(NQ12+1))/SUM(NQ28:NQ30))</f>
        <v>-1.4485498146620056E-2</v>
      </c>
      <c r="NS48" s="23">
        <f>LN((NS28/(NS10+1)+NS29/(NS11+1)+NS30/(NS12+1))/SUM(NS28:NS30))-LN((NQ28/(NQ10+1)+NQ29/(NQ11+1)+NQ30/(NQ12+1))/SUM(NQ28:NQ30))</f>
        <v>-1.4687358436833449E-2</v>
      </c>
      <c r="NT48" s="23">
        <f>LN((NT28/(NT10+1)+NT29/(NT11+1)+NT30/(NT12+1))/SUM(NT28:NT30))-LN((NQ28/(NQ10+1)+NQ29/(NQ11+1)+NQ30/(NQ12+1))/SUM(NQ28:NQ30))</f>
        <v>-1.4234966662190637E-2</v>
      </c>
      <c r="NU48" s="23">
        <f>LN((NU28/(NU10+1)+NU29/(NU11+1)+NU30/(NU12+1))/SUM(NU28:NU30))-LN((NQ28/(NQ10+1)+NQ29/(NQ11+1)+NQ30/(NQ12+1))/SUM(NQ28:NQ30))</f>
        <v>-1.4477716906979257E-2</v>
      </c>
      <c r="NV48" s="23"/>
      <c r="NW48" s="23">
        <f>LN((NW28/(NW10+1)+NW29/(NW11+1)+NW30/(NW12+1))/SUM(NW28:NW30))-LN((NV28/(NV10+1)+NV29/(NV11+1)+NV30/(NV12+1))/SUM(NV28:NV30))</f>
        <v>-1.3542835265188319E-2</v>
      </c>
      <c r="NX48" s="23">
        <f>LN((NX28/(NX10+1)+NX29/(NX11+1)+NX30/(NX12+1))/SUM(NX28:NX30))-LN((NV28/(NV10+1)+NV29/(NV11+1)+NV30/(NV12+1))/SUM(NV28:NV30))</f>
        <v>-1.3647080657185159E-2</v>
      </c>
      <c r="NY48" s="23">
        <f>LN((NY28/(NY10+1)+NY29/(NY11+1)+NY30/(NY12+1))/SUM(NY28:NY30))-LN((NV28/(NV10+1)+NV29/(NV11+1)+NV30/(NV12+1))/SUM(NV28:NV30))</f>
        <v>-1.3053209923876014E-2</v>
      </c>
      <c r="NZ48" s="23">
        <f>LN((NZ28/(NZ10+1)+NZ29/(NZ11+1)+NZ30/(NZ12+1))/SUM(NZ28:NZ30))-LN((NV28/(NV10+1)+NV29/(NV11+1)+NV30/(NV12+1))/SUM(NV28:NV30))</f>
        <v>-1.3247397368874404E-2</v>
      </c>
      <c r="OA48" s="23"/>
      <c r="OB48" s="23">
        <f>LN((OB28/(OB10+1)+OB29/(OB11+1)+OB30/(OB12+1))/SUM(OB28:OB30))-LN((OA28/(OA10+1)+OA29/(OA11+1)+OA30/(OA12+1))/SUM(OA28:OA30))</f>
        <v>-1.3021404921091169E-2</v>
      </c>
      <c r="OC48" s="23">
        <f>LN((OC28/(OC10+1)+OC29/(OC11+1)+OC30/(OC12+1))/SUM(OC28:OC30))-LN((OA28/(OA10+1)+OA29/(OA11+1)+OA30/(OA12+1))/SUM(OA28:OA30))</f>
        <v>-1.3083886076584061E-2</v>
      </c>
      <c r="OD48" s="23">
        <f>LN((OD28/(OD10+1)+OD29/(OD11+1)+OD30/(OD12+1))/SUM(OD28:OD30))-LN((OA28/(OA10+1)+OA29/(OA11+1)+OA30/(OA12+1))/SUM(OA28:OA30))</f>
        <v>-1.1916758617043735E-2</v>
      </c>
      <c r="OE48" s="23">
        <f>LN((OE28/(OE10+1)+OE29/(OE11+1)+OE30/(OE12+1))/SUM(OE28:OE30))-LN((OA28/(OA10+1)+OA29/(OA11+1)+OA30/(OA12+1))/SUM(OA28:OA30))</f>
        <v>-1.2071144139567058E-2</v>
      </c>
      <c r="OF48" s="23"/>
      <c r="OG48" s="23">
        <f>LN((OG28/(OG10+1)+OG29/(OG11+1)+OG30/(OG12+1))/SUM(OG28:OG30))-LN((OF28/(OF10+1)+OF29/(OF11+1)+OF30/(OF12+1))/SUM(OF28:OF30))</f>
        <v>-1.2565002547661595E-2</v>
      </c>
      <c r="OH48" s="23">
        <f>LN((OH28/(OH10+1)+OH29/(OH11+1)+OH30/(OH12+1))/SUM(OH28:OH30))-LN((OF28/(OF10+1)+OF29/(OF11+1)+OF30/(OF12+1))/SUM(OF28:OF30))</f>
        <v>-1.2558689953998489E-2</v>
      </c>
      <c r="OI48" s="23">
        <f>LN((OI28/(OI10+1)+OI29/(OI11+1)+OI30/(OI12+1))/SUM(OI28:OI30))-LN((OF28/(OF10+1)+OF29/(OF11+1)+OF30/(OF12+1))/SUM(OF28:OF30))</f>
        <v>-1.0885292964838825E-2</v>
      </c>
      <c r="OJ48" s="23">
        <f>LN((OJ28/(OJ10+1)+OJ29/(OJ11+1)+OJ30/(OJ12+1))/SUM(OJ28:OJ30))-LN((OF28/(OF10+1)+OF29/(OF11+1)+OF30/(OF12+1))/SUM(OF28:OF30))</f>
        <v>-1.1011419843422181E-2</v>
      </c>
      <c r="OK48" s="23"/>
      <c r="OL48" s="23">
        <f>LN((OL28/(OL10+1)+OL29/(OL11+1)+OL30/(OL12+1))/SUM(OL28:OL30))-LN((OK28/(OK10+1)+OK29/(OK11+1)+OK30/(OK12+1))/SUM(OK28:OK30))</f>
        <v>-1.2043411102299742E-2</v>
      </c>
      <c r="OM48" s="23">
        <f>LN((OM28/(OM10+1)+OM29/(OM11+1)+OM30/(OM12+1))/SUM(OM28:OM30))-LN((OK28/(OK10+1)+OK29/(OK11+1)+OK30/(OK12+1))/SUM(OK28:OK30))</f>
        <v>-1.2033410016204553E-2</v>
      </c>
      <c r="ON48" s="23">
        <f>LN((ON28/(ON10+1)+ON29/(ON11+1)+ON30/(ON12+1))/SUM(ON28:ON30))-LN((OK28/(OK10+1)+OK29/(OK11+1)+OK30/(OK12+1))/SUM(OK28:OK30))</f>
        <v>-9.8605343815423713E-3</v>
      </c>
      <c r="OO48" s="23">
        <f>LN((OO28/(OO10+1)+OO29/(OO11+1)+OO30/(OO12+1))/SUM(OO28:OO30))-LN((OK28/(OK10+1)+OK29/(OK11+1)+OK30/(OK12+1))/SUM(OK28:OK30))</f>
        <v>-9.9983917914300488E-3</v>
      </c>
      <c r="OP48" s="23"/>
      <c r="OQ48" s="23">
        <f>LN((OQ28/(OQ10+1)+OQ29/(OQ11+1)+OQ30/(OQ12+1))/SUM(OQ28:OQ30))-LN((OP28/(OP10+1)+OP29/(OP11+1)+OP30/(OP12+1))/SUM(OP28:OP30))</f>
        <v>-1.1521736786020406E-2</v>
      </c>
      <c r="OR48" s="23">
        <f>LN((OR28/(OR10+1)+OR29/(OR11+1)+OR30/(OR12+1))/SUM(OR28:OR30))-LN((OP28/(OP10+1)+OP29/(OP11+1)+OP30/(OP12+1))/SUM(OP28:OP30))</f>
        <v>-1.1573604259077039E-2</v>
      </c>
      <c r="OS48" s="23">
        <f>LN((OS28/(OS10+1)+OS29/(OS11+1)+OS30/(OS12+1))/SUM(OS28:OS30))-LN((OP28/(OP10+1)+OP29/(OP11+1)+OP30/(OP12+1))/SUM(OP28:OP30))</f>
        <v>-9.3374131981099825E-3</v>
      </c>
      <c r="OT48" s="23">
        <f>LN((OT28/(OT10+1)+OT29/(OT11+1)+OT30/(OT12+1))/SUM(OT28:OT30))-LN((OP28/(OP10+1)+OP29/(OP11+1)+OP30/(OP12+1))/SUM(OP28:OP30))</f>
        <v>-9.3733335379212537E-3</v>
      </c>
      <c r="OU48" s="23"/>
      <c r="OV48" s="23">
        <f>LN((OV28/(OV10+1)+OV29/(OV11+1)+OV30/(OV12+1))/SUM(OV28:OV30))-LN((OU28/(OU10+1)+OU29/(OU11+1)+OU30/(OU12+1))/SUM(OU28:OU30))</f>
        <v>-1.0478149120876912E-2</v>
      </c>
      <c r="OW48" s="23">
        <f>LN((OW28/(OW10+1)+OW29/(OW11+1)+OW30/(OW12+1))/SUM(OW28:OW30))-LN((OU28/(OU10+1)+OU29/(OU11+1)+OU30/(OU12+1))/SUM(OU28:OU30))</f>
        <v>-1.0522746153561385E-2</v>
      </c>
      <c r="OX48" s="23">
        <f>LN((OX28/(OX10+1)+OX29/(OX11+1)+OX30/(OX12+1))/SUM(OX28:OX30))-LN((OU28/(OU10+1)+OU29/(OU11+1)+OU30/(OU12+1))/SUM(OU28:OU30))</f>
        <v>-8.291081916445231E-3</v>
      </c>
      <c r="OY48" s="23">
        <f>LN((OY28/(OY10+1)+OY29/(OY11+1)+OY30/(OY12+1))/SUM(OY28:OY30))-LN((OU28/(OU10+1)+OU29/(OU11+1)+OU30/(OU12+1))/SUM(OU28:OU30))</f>
        <v>-8.3215646731526136E-3</v>
      </c>
      <c r="OZ48" s="23"/>
      <c r="PA48" s="23">
        <f>LN((PA28/(PA10+1)+PA29/(PA11+1)+PA30/(PA12+1))/SUM(PA28:PA30))-LN((OZ28/(OZ10+1)+OZ29/(OZ11+1)+OZ30/(OZ12+1))/SUM(OZ28:OZ30))</f>
        <v>-8.3901302699552482E-3</v>
      </c>
      <c r="PB48" s="23">
        <f>LN((PB28/(PB10+1)+PB29/(PB11+1)+PB30/(PB12+1))/SUM(PB28:PB30))-LN((OZ28/(OZ10+1)+OZ29/(OZ11+1)+OZ30/(OZ12+1))/SUM(OZ28:OZ30))</f>
        <v>-8.420343341523133E-3</v>
      </c>
      <c r="PC48" s="23">
        <f>LN((PC28/(PC10+1)+PC29/(PC11+1)+PC30/(PC12+1))/SUM(PC28:PC30))-LN((OZ28/(OZ10+1)+OZ29/(OZ11+1)+OZ30/(OZ12+1))/SUM(OZ28:OZ30))</f>
        <v>-6.1981034464677828E-3</v>
      </c>
      <c r="PD48" s="23">
        <f>LN((PD28/(PD10+1)+PD29/(PD11+1)+PD30/(PD12+1))/SUM(PD28:PD30))-LN((OZ28/(OZ10+1)+OZ29/(OZ11+1)+OZ30/(OZ12+1))/SUM(OZ28:OZ30))</f>
        <v>-6.2178237740719983E-3</v>
      </c>
      <c r="PE48" s="23"/>
      <c r="PF48" s="23">
        <f>LN((PF28/(PF10+1)+PF29/(PF11+1)+PF30/(PF12+1))/SUM(PF28:PF30))-LN((PE28/(PE10+1)+PE29/(PE11+1)+PE30/(PE12+1))/SUM(PE28:PE30))</f>
        <v>-6.3011547952242369E-3</v>
      </c>
      <c r="PG48" s="23">
        <f>LN((PG28/(PG10+1)+PG29/(PG11+1)+PG30/(PG12+1))/SUM(PG28:PG30))-LN((PE28/(PE10+1)+PE29/(PE11+1)+PE30/(PE12+1))/SUM(PE28:PE30))</f>
        <v>-6.3171563716094489E-3</v>
      </c>
      <c r="PH48" s="23">
        <f>LN((PH28/(PH10+1)+PH29/(PH11+1)+PH30/(PH12+1))/SUM(PH28:PH30))-LN((PE28/(PE10+1)+PE29/(PE11+1)+PE30/(PE12+1))/SUM(PE28:PE30))</f>
        <v>-4.1047743449491372E-3</v>
      </c>
      <c r="PI48" s="23">
        <f>LN((PI28/(PI10+1)+PI29/(PI11+1)+PI30/(PI12+1))/SUM(PI28:PI30))-LN((PE28/(PE10+1)+PE29/(PE11+1)+PE30/(PE12+1))/SUM(PE28:PE30))</f>
        <v>-4.1137961209457355E-3</v>
      </c>
      <c r="PJ48" s="23"/>
      <c r="PK48" s="23">
        <f>LN((PK28/(PK10+1)+PK29/(PK11+1)+PK30/(PK12+1))/SUM(PK28:PK30))-LN((PJ28/(PJ10+1)+PJ29/(PJ11+1)+PJ30/(PJ12+1))/SUM(PJ28:PJ30))</f>
        <v>-2.0413547202520803E-2</v>
      </c>
      <c r="PL48" s="23">
        <f>LN((PL28/(PL10+1)+PL29/(PL11+1)+PL30/(PL12+1))/SUM(PL28:PL30))-LN((PJ28/(PJ10+1)+PJ29/(PJ11+1)+PJ30/(PJ12+1))/SUM(PJ28:PJ30))</f>
        <v>-2.0810583370410342E-2</v>
      </c>
      <c r="PM48" s="23">
        <f>LN((PM28/(PM10+1)+PM29/(PM11+1)+PM30/(PM12+1))/SUM(PM28:PM30))-LN((PJ28/(PJ10+1)+PJ29/(PJ11+1)+PJ30/(PJ12+1))/SUM(PJ28:PJ30))</f>
        <v>-2.593211092471643E-2</v>
      </c>
      <c r="PN48" s="23">
        <f>LN((PN28/(PN10+1)+PN29/(PN11+1)+PN30/(PN12+1))/SUM(PN28:PN30))-LN((PJ28/(PJ10+1)+PJ29/(PJ11+1)+PJ30/(PJ12+1))/SUM(PJ28:PJ30))</f>
        <v>-2.5937241184124098E-2</v>
      </c>
      <c r="PO48" s="23"/>
      <c r="PP48" s="23">
        <f>LN((PP28/(PP10+1)+PP29/(PP11+1)+PP30/(PP12+1))/SUM(PP28:PP30))-LN((PO28/(PO10+1)+PO29/(PO11+1)+PO30/(PO12+1))/SUM(PO28:PO30))</f>
        <v>-1.839127476509899E-2</v>
      </c>
      <c r="PQ48" s="23">
        <f>LN((PQ28/(PQ10+1)+PQ29/(PQ11+1)+PQ30/(PQ12+1))/SUM(PQ28:PQ30))-LN((PO28/(PO10+1)+PO29/(PO11+1)+PO30/(PO12+1))/SUM(PO28:PO30))</f>
        <v>-1.8717284161983337E-2</v>
      </c>
      <c r="PR48" s="23">
        <f>LN((PR28/(PR10+1)+PR29/(PR11+1)+PR30/(PR12+1))/SUM(PR28:PR30))-LN((PO28/(PO10+1)+PO29/(PO11+1)+PO30/(PO12+1))/SUM(PO28:PO30))</f>
        <v>-2.2224388652912257E-2</v>
      </c>
      <c r="PS48" s="23">
        <f>LN((PS28/(PS10+1)+PS29/(PS11+1)+PS30/(PS12+1))/SUM(PS28:PS30))-LN((PO28/(PO10+1)+PO29/(PO11+1)+PO30/(PO12+1))/SUM(PO28:PO30))</f>
        <v>-2.2878318927678769E-2</v>
      </c>
      <c r="PT48" s="23"/>
      <c r="PU48" s="23">
        <f>LN((PU28/(PU10+1)+PU29/(PU11+1)+PU30/(PU12+1))/SUM(PU28:PU30))-LN((PT28/(PT10+1)+PT29/(PT11+1)+PT30/(PT12+1))/SUM(PT28:PT30))</f>
        <v>-1.6447728552470266E-2</v>
      </c>
      <c r="PV48" s="23">
        <f>LN((PV28/(PV10+1)+PV29/(PV11+1)+PV30/(PV12+1))/SUM(PV28:PV30))-LN((PT28/(PT10+1)+PT29/(PT11+1)+PT30/(PT12+1))/SUM(PT28:PT30))</f>
        <v>-1.6702731093529315E-2</v>
      </c>
      <c r="PW48" s="23">
        <f>LN((PW28/(PW10+1)+PW29/(PW11+1)+PW30/(PW12+1))/SUM(PW28:PW30))-LN((PT28/(PT10+1)+PT29/(PT11+1)+PT30/(PT12+1))/SUM(PT28:PT30))</f>
        <v>-1.9769064118810541E-2</v>
      </c>
      <c r="PX48" s="23">
        <f>LN((PX28/(PX10+1)+PX29/(PX11+1)+PX30/(PX12+1))/SUM(PX28:PX30))-LN((PT28/(PT10+1)+PT29/(PT11+1)+PT30/(PT12+1))/SUM(PT28:PT30))</f>
        <v>-2.0297191697240542E-2</v>
      </c>
      <c r="PY48" s="23"/>
      <c r="PZ48" s="23">
        <f>LN((PZ28/(PZ10+1)+PZ29/(PZ11+1)+PZ30/(PZ12+1))/SUM(PZ28:PZ30))-LN((PY28/(PY10+1)+PY29/(PY11+1)+PY30/(PY12+1))/SUM(PY28:PY30))</f>
        <v>-1.4837346963145225E-2</v>
      </c>
      <c r="QA48" s="23">
        <f>LN((QA28/(QA10+1)+QA29/(QA11+1)+QA30/(QA12+1))/SUM(QA28:QA30))-LN((PY28/(PY10+1)+PY29/(PY11+1)+PY30/(PY12+1))/SUM(PY28:PY30))</f>
        <v>-1.5040354735210905E-2</v>
      </c>
      <c r="QB48" s="23">
        <f>LN((QB28/(QB10+1)+QB29/(QB11+1)+QB30/(QB12+1))/SUM(QB28:QB30))-LN((PY28/(PY10+1)+PY29/(PY11+1)+PY30/(PY12+1))/SUM(PY28:PY30))</f>
        <v>-1.7253419103923355E-2</v>
      </c>
      <c r="QC48" s="23">
        <f>LN((QC28/(QC10+1)+QC29/(QC11+1)+QC30/(QC12+1))/SUM(QC28:QC30))-LN((PY28/(PY10+1)+PY29/(PY11+1)+PY30/(PY12+1))/SUM(PY28:PY30))</f>
        <v>-1.7676169418528433E-2</v>
      </c>
      <c r="QD48" s="23"/>
      <c r="QE48" s="23">
        <f>LN((QE28/(QE10+1)+QE29/(QE11+1)+QE30/(QE12+1))/SUM(QE28:QE30))-LN((QD28/(QD10+1)+QD29/(QD11+1)+QD30/(QD12+1))/SUM(QD28:QD30))</f>
        <v>-1.319982849247333E-2</v>
      </c>
      <c r="QF48" s="23">
        <f>LN((QF28/(QF10+1)+QF29/(QF11+1)+QF30/(QF12+1))/SUM(QF28:QF30))-LN((QD28/(QD10+1)+QD29/(QD11+1)+QD30/(QD12+1))/SUM(QD28:QD30))</f>
        <v>-1.3490040392406359E-2</v>
      </c>
      <c r="QG48" s="23">
        <f>LN((QG28/(QG10+1)+QG29/(QG11+1)+QG30/(QG12+1))/SUM(QG28:QG30))-LN((QD28/(QD10+1)+QD29/(QD11+1)+QD30/(QD12+1))/SUM(QD28:QD30))</f>
        <v>-1.4887056088817525E-2</v>
      </c>
      <c r="QH48" s="23">
        <f>LN((QH28/(QH10+1)+QH29/(QH11+1)+QH30/(QH12+1))/SUM(QH28:QH30))-LN((QD28/(QD10+1)+QD29/(QD11+1)+QD30/(QD12+1))/SUM(QD28:QD30))</f>
        <v>-1.5202150776313296E-2</v>
      </c>
      <c r="QI48" s="23"/>
      <c r="QJ48" s="23">
        <f>LN((QJ28/(QJ10+1)+QJ29/(QJ11+1)+QJ30/(QJ12+1))/SUM(QJ28:QJ30))-LN((QI28/(QI10+1)+QI29/(QI11+1)+QI30/(QI12+1))/SUM(QI28:QI30))</f>
        <v>-1.1860609793793671E-2</v>
      </c>
      <c r="QK48" s="23">
        <f>LN((QK28/(QK10+1)+QK29/(QK11+1)+QK30/(QK12+1))/SUM(QK28:QK30))-LN((QI28/(QI10+1)+QI29/(QI11+1)+QI30/(QI12+1))/SUM(QI28:QI30))</f>
        <v>-1.2081572413235556E-2</v>
      </c>
      <c r="QL48" s="23">
        <f>LN((QL28/(QL10+1)+QL29/(QL11+1)+QL30/(QL12+1))/SUM(QL28:QL30))-LN((QI28/(QI10+1)+QI29/(QI11+1)+QI30/(QI12+1))/SUM(QI28:QI30))</f>
        <v>-1.2757913541863619E-2</v>
      </c>
      <c r="QM48" s="23">
        <f>LN((QM28/(QM10+1)+QM29/(QM11+1)+QM30/(QM12+1))/SUM(QM28:QM30))-LN((QI28/(QI10+1)+QI29/(QI11+1)+QI30/(QI12+1))/SUM(QI28:QI30))</f>
        <v>-1.2996197024211911E-2</v>
      </c>
      <c r="QN48" s="23"/>
      <c r="QO48" s="23">
        <f>LN((QO28/(QO10+1)+QO29/(QO11+1)+QO30/(QO12+1))/SUM(QO28:QO30))-LN((QN28/(QN10+1)+QN29/(QN11+1)+QN30/(QN12+1))/SUM(QN28:QN30))</f>
        <v>-1.0565222475374114E-2</v>
      </c>
      <c r="QP48" s="23">
        <f>LN((QP28/(QP10+1)+QP29/(QP11+1)+QP30/(QP12+1))/SUM(QP28:QP30))-LN((QN28/(QN10+1)+QN29/(QN11+1)+QN30/(QN12+1))/SUM(QN28:QN30))</f>
        <v>-1.0741654978736026E-2</v>
      </c>
      <c r="QQ48" s="23">
        <f>LN((QQ28/(QQ10+1)+QQ29/(QQ11+1)+QQ30/(QQ12+1))/SUM(QQ28:QQ30))-LN((QN28/(QN10+1)+QN29/(QN11+1)+QN30/(QN12+1))/SUM(QN28:QN30))</f>
        <v>-1.1064851660791915E-2</v>
      </c>
      <c r="QR48" s="23">
        <f>LN((QR28/(QR10+1)+QR29/(QR11+1)+QR30/(QR12+1))/SUM(QR28:QR30))-LN((QN28/(QN10+1)+QN29/(QN11+1)+QN30/(QN12+1))/SUM(QN28:QN30))</f>
        <v>-1.1238636715485341E-2</v>
      </c>
      <c r="QS48" s="23"/>
      <c r="QT48" s="23">
        <f>LN((QT28/(QT10+1)+QT29/(QT11+1)+QT30/(QT12+1))/SUM(QT28:QT30))-LN((QS28/(QS10+1)+QS29/(QS11+1)+QS30/(QS12+1))/SUM(QS28:QS30))</f>
        <v>-9.4358981511991763E-3</v>
      </c>
      <c r="QU48" s="23">
        <f>LN((QU28/(QU10+1)+QU29/(QU11+1)+QU30/(QU12+1))/SUM(QU28:QU30))-LN((QS28/(QS10+1)+QS29/(QS11+1)+QS30/(QS12+1))/SUM(QS28:QS30))</f>
        <v>-9.5710359562695482E-3</v>
      </c>
      <c r="QV48" s="23">
        <f>LN((QV28/(QV10+1)+QV29/(QV11+1)+QV30/(QV12+1))/SUM(QV28:QV30))-LN((QS28/(QS10+1)+QS29/(QS11+1)+QS30/(QS12+1))/SUM(QS28:QS30))</f>
        <v>-9.4338359448150472E-3</v>
      </c>
      <c r="QW48" s="23">
        <f>LN((QW28/(QW10+1)+QW29/(QW11+1)+QW30/(QW12+1))/SUM(QW28:QW30))-LN((QS28/(QS10+1)+QS29/(QS11+1)+QS30/(QS12+1))/SUM(QS28:QS30))</f>
        <v>-9.5653619720134989E-3</v>
      </c>
      <c r="QX48" s="23"/>
      <c r="QY48" s="23">
        <f>LN((QY28/(QY10+1)+QY29/(QY11+1)+QY30/(QY12+1))/SUM(QY28:QY30))-LN((QX28/(QX10+1)+QX29/(QX11+1)+QX30/(QX12+1))/SUM(QX28:QX30))</f>
        <v>-8.3459506570176048E-3</v>
      </c>
      <c r="QZ48" s="23">
        <f>LN((QZ28/(QZ10+1)+QZ29/(QZ11+1)+QZ30/(QZ12+1))/SUM(QZ28:QZ30))-LN((QX28/(QX10+1)+QX29/(QX11+1)+QX30/(QX12+1))/SUM(QX28:QX30))</f>
        <v>-8.4487784112331557E-3</v>
      </c>
      <c r="RA48" s="23">
        <f>LN((RA28/(RA10+1)+RA29/(RA11+1)+RA30/(RA12+1))/SUM(RA28:RA30))-LN((QX28/(QX10+1)+QX29/(QX11+1)+QX30/(QX12+1))/SUM(QX28:QX30))</f>
        <v>-8.0562840833105359E-3</v>
      </c>
      <c r="RB48" s="23">
        <f>LN((RB28/(RB10+1)+RB29/(RB11+1)+RB30/(RB12+1))/SUM(RB28:RB30))-LN((QX28/(QX10+1)+QX29/(QX11+1)+QX30/(QX12+1))/SUM(QX28:QX30))</f>
        <v>-8.1524197095896589E-3</v>
      </c>
      <c r="RC48" s="23"/>
      <c r="RD48" s="23">
        <f>LN((RD28/(RD10+1)+RD29/(RD11+1)+RD30/(RD12+1))/SUM(RD28:RD30))-LN((RC28/(RC10+1)+RC29/(RC11+1)+RC30/(RC12+1))/SUM(RC28:RC30))</f>
        <v>-6.8899548358443419E-3</v>
      </c>
      <c r="RE48" s="23">
        <f>LN((RE28/(RE10+1)+RE29/(RE11+1)+RE30/(RE12+1))/SUM(RE28:RE30))-LN((RC28/(RC10+1)+RC29/(RC11+1)+RC30/(RC12+1))/SUM(RC28:RC30))</f>
        <v>-6.9126263061460094E-3</v>
      </c>
      <c r="RF48" s="23">
        <f>LN((RF28/(RF10+1)+RF29/(RF11+1)+RF30/(RF12+1))/SUM(RF28:RF30))-LN((RC28/(RC10+1)+RC29/(RC11+1)+RC30/(RC12+1))/SUM(RC28:RC30))</f>
        <v>-5.6472131876116813E-3</v>
      </c>
      <c r="RG48" s="23">
        <f>LN((RG28/(RG10+1)+RG29/(RG11+1)+RG30/(RG12+1))/SUM(RG28:RG30))-LN((RC28/(RC10+1)+RC29/(RC11+1)+RC30/(RC12+1))/SUM(RC28:RC30))</f>
        <v>-5.6967399722149675E-3</v>
      </c>
      <c r="RH48" s="23"/>
      <c r="RI48" s="23">
        <f>LN((RI28/(RI10+1)+RI29/(RI11+1)+RI30/(RI12+1))/SUM(RI28:RI30))-LN((RH28/(RH10+1)+RH29/(RH11+1)+RH30/(RH12+1))/SUM(RH28:RH30))</f>
        <v>-4.7943365747784572E-3</v>
      </c>
      <c r="RJ48" s="23">
        <f>LN((RJ28/(RJ10+1)+RJ29/(RJ11+1)+RJ30/(RJ12+1))/SUM(RJ28:RJ30))-LN((RH28/(RH10+1)+RH29/(RH11+1)+RH30/(RH12+1))/SUM(RH28:RH30))</f>
        <v>-4.8084766471858595E-3</v>
      </c>
      <c r="RK48" s="23">
        <f>LN((RK28/(RK10+1)+RK29/(RK11+1)+RK30/(RK12+1))/SUM(RK28:RK30))-LN((RH28/(RH10+1)+RH29/(RH11+1)+RH30/(RH12+1))/SUM(RH28:RH30))</f>
        <v>-3.1476563400449215E-3</v>
      </c>
      <c r="RL48" s="23">
        <f>LN((RL28/(RL10+1)+RL29/(RL11+1)+RL30/(RL12+1))/SUM(RL28:RL30))-LN((RH28/(RH10+1)+RH29/(RH11+1)+RH30/(RH12+1))/SUM(RH28:RH30))</f>
        <v>-3.1564966422735694E-3</v>
      </c>
      <c r="RM48" s="23"/>
      <c r="RN48" s="23">
        <f>LN((RN28/(RN10+1)+RN29/(RN11+1)+RN30/(RN12+1))/SUM(RN28:RN30))-LN((RM28/(RM10+1)+RM29/(RM11+1)+RM30/(RM12+1))/SUM(RM28:RM30))</f>
        <v>-2.6985792382359305E-3</v>
      </c>
      <c r="RO48" s="23">
        <f>LN((RO28/(RO10+1)+RO29/(RO11+1)+RO30/(RO12+1))/SUM(RO28:RO30))-LN((RM28/(RM10+1)+RM29/(RM11+1)+RM30/(RM12+1))/SUM(RM28:RM30))</f>
        <v>-2.7042738725302704E-3</v>
      </c>
      <c r="RP48" s="23">
        <f>LN((RP28/(RP10+1)+RP29/(RP11+1)+RP30/(RP12+1))/SUM(RP28:RP30))-LN((RM28/(RM10+1)+RM29/(RM11+1)+RM30/(RM12+1))/SUM(RM28:RM30))</f>
        <v>-1.0492185569119586E-3</v>
      </c>
      <c r="RQ48" s="23">
        <f>LN((RQ28/(RQ10+1)+RQ29/(RQ11+1)+RQ30/(RQ12+1))/SUM(RQ28:RQ30))-LN((RM28/(RM10+1)+RM29/(RM11+1)+RM30/(RM12+1))/SUM(RM28:RM30))</f>
        <v>-1.0521730833532514E-3</v>
      </c>
      <c r="RR48" s="23"/>
      <c r="RS48" s="23">
        <f>LN((RS28/(RS10+1)+RS29/(RS11+1)+RS30/(RS12+1))/SUM(RS28:RS30))-LN((RR28/(RR10+1)+RR29/(RR11+1)+RR30/(RR12+1))/SUM(RR28:RR30))</f>
        <v>-1.8400677210695861E-2</v>
      </c>
      <c r="RT48" s="23">
        <f>LN((RT28/(RT10+1)+RT29/(RT11+1)+RT30/(RT12+1))/SUM(RT28:RT30))-LN((RR28/(RR10+1)+RR29/(RR11+1)+RR30/(RR12+1))/SUM(RR28:RR30))</f>
        <v>-1.8471692731069057E-2</v>
      </c>
      <c r="RU48" s="23">
        <f>LN((RU28/(RU10+1)+RU29/(RU11+1)+RU30/(RU12+1))/SUM(RU28:RU30))-LN((RR28/(RR10+1)+RR29/(RR11+1)+RR30/(RR12+1))/SUM(RR28:RR30))</f>
        <v>-1.9354196741239095E-2</v>
      </c>
      <c r="RV48" s="23">
        <f>LN((RV28/(RV10+1)+RV29/(RV11+1)+RV30/(RV12+1))/SUM(RV28:RV30))-LN((RR28/(RR10+1)+RR29/(RR11+1)+RR30/(RR12+1))/SUM(RR28:RR30))</f>
        <v>-1.939919318263255E-2</v>
      </c>
      <c r="RW48" s="23"/>
      <c r="RX48" s="23">
        <f>LN((RX28/(RX10+1)+RX29/(RX11+1)+RX30/(RX12+1))/SUM(RX28:RX30))-LN((RW28/(RW10+1)+RW29/(RW11+1)+RW30/(RW12+1))/SUM(RW28:RW30))</f>
        <v>-1.741637181647724E-2</v>
      </c>
      <c r="RY48" s="23">
        <f>LN((RY28/(RY10+1)+RY29/(RY11+1)+RY30/(RY12+1))/SUM(RY28:RY30))-LN((RW28/(RW10+1)+RW29/(RW11+1)+RW30/(RW12+1))/SUM(RW28:RW30))</f>
        <v>-1.7462676770196799E-2</v>
      </c>
      <c r="RZ48" s="23">
        <f>LN((RZ28/(RZ10+1)+RZ29/(RZ11+1)+RZ30/(RZ12+1))/SUM(RZ28:RZ30))-LN((RW28/(RW10+1)+RW29/(RW11+1)+RW30/(RW12+1))/SUM(RW28:RW30))</f>
        <v>-1.8310264459844607E-2</v>
      </c>
      <c r="SA48" s="23">
        <f>LN((SA28/(SA10+1)+SA29/(SA11+1)+SA30/(SA12+1))/SUM(SA28:SA30))-LN((RW28/(RW10+1)+RW29/(RW11+1)+RW30/(RW12+1))/SUM(RW28:RW30))</f>
        <v>-1.833711500524892E-2</v>
      </c>
      <c r="SB48" s="23"/>
      <c r="SC48" s="23">
        <f>LN((SC28/(SC10+1)+SC29/(SC11+1)+SC30/(SC12+1))/SUM(SC28:SC30))-LN((SB28/(SB10+1)+SB29/(SB11+1)+SB30/(SB12+1))/SUM(SB28:SB30))</f>
        <v>-1.6270027915421904E-2</v>
      </c>
      <c r="SD48" s="23">
        <f>LN((SD28/(SD10+1)+SD29/(SD11+1)+SD30/(SD12+1))/SUM(SD28:SD30))-LN((SB28/(SB10+1)+SB29/(SB11+1)+SB30/(SB12+1))/SUM(SB28:SB30))</f>
        <v>-1.6243324997170704E-2</v>
      </c>
      <c r="SE48" s="23">
        <f>LN((SE28/(SE10+1)+SE29/(SE11+1)+SE30/(SE12+1))/SUM(SE28:SE30))-LN((SB28/(SB10+1)+SB29/(SB11+1)+SB30/(SB12+1))/SUM(SB28:SB30))</f>
        <v>-1.7047136335756115E-2</v>
      </c>
      <c r="SF48" s="23">
        <f>LN((SF28/(SF10+1)+SF29/(SF11+1)+SF30/(SF12+1))/SUM(SF28:SF30))-LN((SB28/(SB10+1)+SB29/(SB11+1)+SB30/(SB12+1))/SUM(SB28:SB30))</f>
        <v>-1.7189438292949506E-2</v>
      </c>
      <c r="SG48" s="23"/>
      <c r="SH48" s="23">
        <f>LN((SH28/(SH10+1)+SH29/(SH11+1)+SH30/(SH12+1))/SUM(SH28:SH30))-LN((SG28/(SG10+1)+SG29/(SG11+1)+SG30/(SG12+1))/SUM(SG28:SG30))</f>
        <v>-1.5041913392836732E-2</v>
      </c>
      <c r="SI48" s="23">
        <f>LN((SI28/(SI10+1)+SI29/(SI11+1)+SI30/(SI12+1))/SUM(SI28:SI30))-LN((SG28/(SG10+1)+SG29/(SG11+1)+SG30/(SG12+1))/SUM(SG28:SG30))</f>
        <v>-1.505286754586168E-2</v>
      </c>
      <c r="SJ48" s="23">
        <f>LN((SJ28/(SJ10+1)+SJ29/(SJ11+1)+SJ30/(SJ12+1))/SUM(SJ28:SJ30))-LN((SG28/(SG10+1)+SG29/(SG11+1)+SG30/(SG12+1))/SUM(SG28:SG30))</f>
        <v>-1.5844761790503488E-2</v>
      </c>
      <c r="SK48" s="23">
        <f>LN((SK28/(SK10+1)+SK29/(SK11+1)+SK30/(SK12+1))/SUM(SK28:SK30))-LN((SG28/(SG10+1)+SG29/(SG11+1)+SG30/(SG12+1))/SUM(SG28:SG30))</f>
        <v>-1.5989388847864612E-2</v>
      </c>
      <c r="SL48" s="23"/>
      <c r="SM48" s="23">
        <f>LN((SM28/(SM10+1)+SM29/(SM11+1)+SM30/(SM12+1))/SUM(SM28:SM30))-LN((SL28/(SL10+1)+SL29/(SL11+1)+SL30/(SL12+1))/SUM(SL28:SL30))</f>
        <v>-1.370381498386241E-2</v>
      </c>
      <c r="SN48" s="23">
        <f>LN((SN28/(SN10+1)+SN29/(SN11+1)+SN30/(SN12+1))/SUM(SN28:SN30))-LN((SL28/(SL10+1)+SL29/(SL11+1)+SL30/(SL12+1))/SUM(SL28:SL30))</f>
        <v>-1.3706248641597855E-2</v>
      </c>
      <c r="SO48" s="23">
        <f>LN((SO28/(SO10+1)+SO29/(SO11+1)+SO30/(SO12+1))/SUM(SO28:SO30))-LN((SL28/(SL10+1)+SL29/(SL11+1)+SL30/(SL12+1))/SUM(SL28:SL30))</f>
        <v>-1.4648207105768703E-2</v>
      </c>
      <c r="SP48" s="23">
        <f>LN((SP28/(SP10+1)+SP29/(SP11+1)+SP30/(SP12+1))/SUM(SP28:SP30))-LN((SL28/(SL10+1)+SL29/(SL11+1)+SL30/(SL12+1))/SUM(SL28:SL30))</f>
        <v>-1.4732199999452709E-2</v>
      </c>
      <c r="SQ48" s="23"/>
      <c r="SR48" s="23">
        <f>LN((SR28/(SR10+1)+SR29/(SR11+1)+SR30/(SR12+1))/SUM(SR28:SR30))-LN((SQ28/(SQ10+1)+SQ29/(SQ11+1)+SQ30/(SQ12+1))/SUM(SQ28:SQ30))</f>
        <v>-1.2134862120488414E-2</v>
      </c>
      <c r="SS48" s="23">
        <f>LN((SS28/(SS10+1)+SS29/(SS11+1)+SS30/(SS12+1))/SUM(SS28:SS30))-LN((SQ28/(SQ10+1)+SQ29/(SQ11+1)+SQ30/(SQ12+1))/SUM(SQ28:SQ30))</f>
        <v>-1.2188158488445844E-2</v>
      </c>
      <c r="ST48" s="23">
        <f>LN((ST28/(ST10+1)+ST29/(ST11+1)+ST30/(ST12+1))/SUM(ST28:ST30))-LN((SQ28/(SQ10+1)+SQ29/(SQ11+1)+SQ30/(SQ12+1))/SUM(SQ28:SQ30))</f>
        <v>-1.3408549765597355E-2</v>
      </c>
      <c r="SU48" s="23">
        <f>LN((SU28/(SU10+1)+SU29/(SU11+1)+SU30/(SU12+1))/SUM(SU28:SU30))-LN((SQ28/(SQ10+1)+SQ29/(SQ11+1)+SQ30/(SQ12+1))/SUM(SQ28:SQ30))</f>
        <v>-1.3501627798927017E-2</v>
      </c>
      <c r="SV48" s="23"/>
      <c r="SW48" s="23">
        <f>LN((SW28/(SW10+1)+SW29/(SW11+1)+SW30/(SW12+1))/SUM(SW28:SW30))-LN((SV28/(SV10+1)+SV29/(SV11+1)+SV30/(SV12+1))/SUM(SV28:SV30))</f>
        <v>-1.0832709179188965E-2</v>
      </c>
      <c r="SX48" s="23">
        <f>LN((SX28/(SX10+1)+SX29/(SX11+1)+SX30/(SX12+1))/SUM(SX28:SX30))-LN((SV28/(SV10+1)+SV29/(SV11+1)+SV30/(SV12+1))/SUM(SV28:SV30))</f>
        <v>-1.0743972865705061E-2</v>
      </c>
      <c r="SY48" s="23">
        <f>LN((SY28/(SY10+1)+SY29/(SY11+1)+SY30/(SY12+1))/SUM(SY28:SY30))-LN((SV28/(SV10+1)+SV29/(SV11+1)+SV30/(SV12+1))/SUM(SV28:SV30))</f>
        <v>-1.2121750035184412E-2</v>
      </c>
      <c r="SZ48" s="23">
        <f>LN((SZ28/(SZ10+1)+SZ29/(SZ11+1)+SZ30/(SZ12+1))/SUM(SZ28:SZ30))-LN((SV28/(SV10+1)+SV29/(SV11+1)+SV30/(SV12+1))/SUM(SV28:SV30))</f>
        <v>-1.2163362941008629E-2</v>
      </c>
      <c r="TA48" s="23"/>
      <c r="TB48" s="23">
        <f>LN((TB28/(TB10+1)+TB29/(TB11+1)+TB30/(TB12+1))/SUM(TB28:TB30))-LN((TA28/(TA10+1)+TA29/(TA11+1)+TA30/(TA12+1))/SUM(TA28:TA30))</f>
        <v>-1.0298208172807598E-2</v>
      </c>
      <c r="TC48" s="23">
        <f>LN((TC28/(TC10+1)+TC29/(TC11+1)+TC30/(TC12+1))/SUM(TC28:TC30))-LN((TA28/(TA10+1)+TA29/(TA11+1)+TA30/(TA12+1))/SUM(TA28:TA30))</f>
        <v>-1.0215868237753133E-2</v>
      </c>
      <c r="TD48" s="23">
        <f>LN((TD28/(TD10+1)+TD29/(TD11+1)+TD30/(TD12+1))/SUM(TD28:TD30))-LN((TA28/(TA10+1)+TA29/(TA11+1)+TA30/(TA12+1))/SUM(TA28:TA30))</f>
        <v>-1.075342956213645E-2</v>
      </c>
      <c r="TE48" s="23">
        <f>LN((TE28/(TE10+1)+TE29/(TE11+1)+TE30/(TE12+1))/SUM(TE28:TE30))-LN((TA28/(TA10+1)+TA29/(TA11+1)+TA30/(TA12+1))/SUM(TA28:TA30))</f>
        <v>-1.0781896306497799E-2</v>
      </c>
      <c r="TF48" s="23"/>
      <c r="TG48" s="23">
        <f>LN((TG28/(TG10+1)+TG29/(TG11+1)+TG30/(TG12+1))/SUM(TG28:TG30))-LN((TF28/(TF10+1)+TF29/(TF11+1)+TF30/(TF12+1))/SUM(TF28:TF30))</f>
        <v>-9.7638887297056068E-3</v>
      </c>
      <c r="TH48" s="23">
        <f>LN((TH28/(TH10+1)+TH29/(TH11+1)+TH30/(TH12+1))/SUM(TH28:TH30))-LN((TF28/(TF10+1)+TF29/(TF11+1)+TF30/(TF12+1))/SUM(TF28:TF30))</f>
        <v>-9.6879003470846312E-3</v>
      </c>
      <c r="TI48" s="23">
        <f>LN((TI28/(TI10+1)+TI29/(TI11+1)+TI30/(TI12+1))/SUM(TI28:TI30))-LN((TF28/(TF10+1)+TF29/(TF11+1)+TF30/(TF12+1))/SUM(TF28:TF30))</f>
        <v>-9.2832876654299068E-3</v>
      </c>
      <c r="TJ48" s="23">
        <f>LN((TJ28/(TJ10+1)+TJ29/(TJ11+1)+TJ30/(TJ12+1))/SUM(TJ28:TJ30))-LN((TF28/(TF10+1)+TF29/(TF11+1)+TF30/(TF12+1))/SUM(TF28:TF30))</f>
        <v>-9.3055178421563231E-3</v>
      </c>
      <c r="TK48" s="23"/>
      <c r="TL48" s="23">
        <f>LN((TL28/(TL10+1)+TL29/(TL11+1)+TL30/(TL12+1))/SUM(TL28:TL30))-LN((TK28/(TK10+1)+TK29/(TK11+1)+TK30/(TK12+1))/SUM(TK28:TK30))</f>
        <v>-8.821616485715375E-3</v>
      </c>
      <c r="TM48" s="23">
        <f>LN((TM28/(TM10+1)+TM29/(TM11+1)+TM30/(TM12+1))/SUM(TM28:TM30))-LN((TK28/(TK10+1)+TK29/(TK11+1)+TK30/(TK12+1))/SUM(TK28:TK30))</f>
        <v>-8.6323516815946175E-3</v>
      </c>
      <c r="TN48" s="23">
        <f>LN((TN28/(TN10+1)+TN29/(TN11+1)+TN30/(TN12+1))/SUM(TN28:TN30))-LN((TK28/(TK10+1)+TK29/(TK11+1)+TK30/(TK12+1))/SUM(TK28:TK30))</f>
        <v>-7.8243463434724478E-3</v>
      </c>
      <c r="TO48" s="23">
        <f>LN((TO28/(TO10+1)+TO29/(TO11+1)+TO30/(TO12+1))/SUM(TO28:TO30))-LN((TK28/(TK10+1)+TK29/(TK11+1)+TK30/(TK12+1))/SUM(TK28:TK30))</f>
        <v>-7.7667071535213808E-3</v>
      </c>
      <c r="TP48" s="23"/>
      <c r="TQ48" s="23">
        <f>LN((TQ28/(TQ10+1)+TQ29/(TQ11+1)+TQ30/(TQ12+1))/SUM(TQ28:TQ30))-LN((TP28/(TP10+1)+TP29/(TP11+1)+TP30/(TP12+1))/SUM(TP28:TP30))</f>
        <v>-6.686584212633899E-3</v>
      </c>
      <c r="TR48" s="23">
        <f>LN((TR28/(TR10+1)+TR29/(TR11+1)+TR30/(TR12+1))/SUM(TR28:TR30))-LN((TP28/(TP10+1)+TP29/(TP11+1)+TP30/(TP12+1))/SUM(TP28:TP30))</f>
        <v>-6.646888842316713E-3</v>
      </c>
      <c r="TS48" s="23">
        <f>LN((TS28/(TS10+1)+TS29/(TS11+1)+TS30/(TS12+1))/SUM(TS28:TS30))-LN((TP28/(TP10+1)+TP29/(TP11+1)+TP30/(TP12+1))/SUM(TP28:TP30))</f>
        <v>-5.6955220785964503E-3</v>
      </c>
      <c r="TT48" s="23">
        <f>LN((TT28/(TT10+1)+TT29/(TT11+1)+TT30/(TT12+1))/SUM(TT28:TT30))-LN((TP28/(TP10+1)+TP29/(TP11+1)+TP30/(TP12+1))/SUM(TP28:TP30))</f>
        <v>-5.6602340480642194E-3</v>
      </c>
      <c r="TU48" s="23"/>
      <c r="TV48" s="23">
        <f>LN((TV28/(TV10+1)+TV29/(TV11+1)+TV30/(TV12+1))/SUM(TV28:TV30))-LN((TU28/(TU10+1)+TU29/(TU11+1)+TU30/(TU12+1))/SUM(TU28:TU30))</f>
        <v>-4.5536354322618655E-3</v>
      </c>
      <c r="TW48" s="23">
        <f>LN((TW28/(TW10+1)+TW29/(TW11+1)+TW30/(TW12+1))/SUM(TW28:TW30))-LN((TU28/(TU10+1)+TU29/(TU11+1)+TU30/(TU12+1))/SUM(TU28:TU30))</f>
        <v>-4.538817873865543E-3</v>
      </c>
      <c r="TX48" s="23">
        <f>LN((TX28/(TX10+1)+TX29/(TX11+1)+TX30/(TX12+1))/SUM(TX28:TX30))-LN((TU28/(TU10+1)+TU29/(TU11+1)+TU30/(TU12+1))/SUM(TU28:TU30))</f>
        <v>-3.5676972002464113E-3</v>
      </c>
      <c r="TY48" s="23">
        <f>LN((TY28/(TY10+1)+TY29/(TY11+1)+TY30/(TY12+1))/SUM(TY28:TY30))-LN((TU28/(TU10+1)+TU29/(TU11+1)+TU30/(TU12+1))/SUM(TU28:TU30))</f>
        <v>-3.5544615198851368E-3</v>
      </c>
      <c r="TZ48" s="23"/>
      <c r="UA48" s="23">
        <f>LN((UA28/(UA10+1)+UA29/(UA11+1)+UA30/(UA12+1))/SUM(UA28:UA30))-LN((TZ28/(TZ10+1)+TZ29/(TZ11+1)+TZ30/(TZ12+1))/SUM(TZ28:TZ30))</f>
        <v>-1.9378557590408789E-2</v>
      </c>
      <c r="UB48" s="23">
        <f>LN((UB28/(UB10+1)+UB29/(UB11+1)+UB30/(UB12+1))/SUM(UB28:UB30))-LN((TZ28/(TZ10+1)+TZ29/(TZ11+1)+TZ30/(TZ12+1))/SUM(TZ28:TZ30))</f>
        <v>-1.949511701811877E-2</v>
      </c>
      <c r="UC48" s="23">
        <f>LN((UC28/(UC10+1)+UC29/(UC11+1)+UC30/(UC12+1))/SUM(UC28:UC30))-LN((TZ28/(TZ10+1)+TZ29/(TZ11+1)+TZ30/(TZ12+1))/SUM(TZ28:TZ30))</f>
        <v>-1.8988111847297991E-2</v>
      </c>
      <c r="UD48" s="23">
        <f>LN((UD28/(UD10+1)+UD29/(UD11+1)+UD30/(UD12+1))/SUM(UD28:UD30))-LN((TZ28/(TZ10+1)+TZ29/(TZ11+1)+TZ30/(TZ12+1))/SUM(TZ28:TZ30))</f>
        <v>-1.9201723712897821E-2</v>
      </c>
      <c r="UE48" s="23"/>
      <c r="UF48" s="23">
        <f>LN((UF28/(UF10+1)+UF29/(UF11+1)+UF30/(UF12+1))/SUM(UF28:UF30))-LN((UE28/(UE10+1)+UE29/(UE11+1)+UE30/(UE12+1))/SUM(UE28:UE30))</f>
        <v>-1.819612652149661E-2</v>
      </c>
      <c r="UG48" s="23">
        <f>LN((UG28/(UG10+1)+UG29/(UG11+1)+UG30/(UG12+1))/SUM(UG28:UG30))-LN((UE28/(UE10+1)+UE29/(UE11+1)+UE30/(UE12+1))/SUM(UE28:UE30))</f>
        <v>-1.8287441941349521E-2</v>
      </c>
      <c r="UH48" s="23">
        <f>LN((UH28/(UH10+1)+UH29/(UH11+1)+UH30/(UH12+1))/SUM(UH28:UH30))-LN((UE28/(UE10+1)+UE29/(UE11+1)+UE30/(UE12+1))/SUM(UE28:UE30))</f>
        <v>-1.7884422834240403E-2</v>
      </c>
      <c r="UI48" s="23">
        <f>LN((UI28/(UI10+1)+UI29/(UI11+1)+UI30/(UI12+1))/SUM(UI28:UI30))-LN((UE28/(UE10+1)+UE29/(UE11+1)+UE30/(UE12+1))/SUM(UE28:UE30))</f>
        <v>-1.8058300767025463E-2</v>
      </c>
      <c r="UJ48" s="23"/>
      <c r="UK48" s="23">
        <f>LN((UK28/(UK10+1)+UK29/(UK11+1)+UK30/(UK12+1))/SUM(UK28:UK30))-LN((UJ28/(UJ10+1)+UJ29/(UJ11+1)+UJ30/(UJ12+1))/SUM(UJ28:UJ30))</f>
        <v>-1.7057725784710424E-2</v>
      </c>
      <c r="UL48" s="23">
        <f>LN((UL28/(UL10+1)+UL29/(UL11+1)+UL30/(UL12+1))/SUM(UL28:UL30))-LN((UJ28/(UJ10+1)+UJ29/(UJ11+1)+UJ30/(UJ12+1))/SUM(UJ28:UJ30))</f>
        <v>-1.7130135088982527E-2</v>
      </c>
      <c r="UM48" s="23">
        <f>LN((UM28/(UM10+1)+UM29/(UM11+1)+UM30/(UM12+1))/SUM(UM28:UM30))-LN((UJ28/(UJ10+1)+UJ29/(UJ11+1)+UJ30/(UJ12+1))/SUM(UJ28:UJ30))</f>
        <v>-1.681335352176757E-2</v>
      </c>
      <c r="UN48" s="23">
        <f>LN((UN28/(UN10+1)+UN29/(UN11+1)+UN30/(UN12+1))/SUM(UN28:UN30))-LN((UJ28/(UJ10+1)+UJ29/(UJ11+1)+UJ30/(UJ12+1))/SUM(UJ28:UJ30))</f>
        <v>-1.6779788632473251E-2</v>
      </c>
      <c r="UO48" s="23"/>
      <c r="UP48" s="23">
        <f>LN((UP28/(UP10+1)+UP29/(UP11+1)+UP30/(UP12+1))/SUM(UP28:UP30))-LN((UO28/(UO10+1)+UO29/(UO11+1)+UO30/(UO12+1))/SUM(UO28:UO30))</f>
        <v>-1.6004872545538083E-2</v>
      </c>
      <c r="UQ48" s="23">
        <f>LN((UQ28/(UQ10+1)+UQ29/(UQ11+1)+UQ30/(UQ12+1))/SUM(UQ28:UQ30))-LN((UO28/(UO10+1)+UO29/(UO11+1)+UO30/(UO12+1))/SUM(UO28:UO30))</f>
        <v>-1.6059979368836096E-2</v>
      </c>
      <c r="UR48" s="23">
        <f>LN((UR28/(UR10+1)+UR29/(UR11+1)+UR30/(UR12+1))/SUM(UR28:UR30))-LN((UO28/(UO10+1)+UO29/(UO11+1)+UO30/(UO12+1))/SUM(UO28:UO30))</f>
        <v>-1.5620222150767617E-2</v>
      </c>
      <c r="US48" s="23">
        <f>LN((US28/(US10+1)+US29/(US11+1)+US30/(US12+1))/SUM(US28:US30))-LN((UO28/(UO10+1)+UO29/(UO11+1)+UO30/(UO12+1))/SUM(UO28:UO30))</f>
        <v>-1.5749054197739663E-2</v>
      </c>
      <c r="UT48" s="23"/>
      <c r="UU48" s="23">
        <f>LN((UU28/(UU10+1)+UU29/(UU11+1)+UU30/(UU12+1))/SUM(UU28:UU30))-LN((UT28/(UT10+1)+UT29/(UT11+1)+UT30/(UT12+1))/SUM(UT28:UT30))</f>
        <v>-1.4721339598672341E-2</v>
      </c>
      <c r="UV48" s="23">
        <f>LN((UV28/(UV10+1)+UV29/(UV11+1)+UV30/(UV12+1))/SUM(UV28:UV30))-LN((UT28/(UT10+1)+UT29/(UT11+1)+UT30/(UT12+1))/SUM(UT28:UT30))</f>
        <v>-1.4756886440884194E-2</v>
      </c>
      <c r="UW48" s="23">
        <f>LN((UW28/(UW10+1)+UW29/(UW11+1)+UW30/(UW12+1))/SUM(UW28:UW30))-LN((UT28/(UT10+1)+UT29/(UT11+1)+UT30/(UT12+1))/SUM(UT28:UT30))</f>
        <v>-1.4483063700589487E-2</v>
      </c>
      <c r="UX48" s="23">
        <f>LN((UX28/(UX10+1)+UX29/(UX11+1)+UX30/(UX12+1))/SUM(UX28:UX30))-LN((UT28/(UT10+1)+UT29/(UT11+1)+UT30/(UT12+1))/SUM(UT28:UT30))</f>
        <v>-1.4591832721215413E-2</v>
      </c>
      <c r="UY48" s="23"/>
      <c r="UZ48" s="23">
        <f>LN((UZ28/(UZ10+1)+UZ29/(UZ11+1)+UZ30/(UZ12+1))/SUM(UZ28:UZ30))-LN((UY28/(UY10+1)+UY29/(UY11+1)+UY30/(UY12+1))/SUM(UY28:UY30))</f>
        <v>-1.3424508998601391E-2</v>
      </c>
      <c r="VA48" s="23">
        <f>LN((VA28/(VA10+1)+VA29/(VA11+1)+VA30/(VA12+1))/SUM(VA28:VA30))-LN((UY28/(UY10+1)+UY29/(UY11+1)+UY30/(UY12+1))/SUM(UY28:UY30))</f>
        <v>-1.357690895505323E-2</v>
      </c>
      <c r="VB48" s="23">
        <f>LN((VB28/(VB10+1)+VB29/(VB11+1)+VB30/(VB12+1))/SUM(VB28:VB30))-LN((UY28/(UY10+1)+UY29/(UY11+1)+UY30/(UY12+1))/SUM(UY28:UY30))</f>
        <v>-1.3264435217766442E-2</v>
      </c>
      <c r="VC48" s="23">
        <f>LN((VC28/(VC10+1)+VC29/(VC11+1)+VC30/(VC12+1))/SUM(VC28:VC30))-LN((UY28/(UY10+1)+UY29/(UY11+1)+UY30/(UY12+1))/SUM(UY28:UY30))</f>
        <v>-1.335238844880994E-2</v>
      </c>
      <c r="VD48" s="23"/>
      <c r="VE48" s="23">
        <f>LN((VE28/(VE10+1)+VE29/(VE11+1)+VE30/(VE12+1))/SUM(VE28:VE30))-LN((VD28/(VD10+1)+VD29/(VD11+1)+VD30/(VD12+1))/SUM(VD28:VD30))</f>
        <v>-1.2229905977902029E-2</v>
      </c>
      <c r="VF48" s="23">
        <f>LN((VF28/(VF10+1)+VF29/(VF11+1)+VF30/(VF12+1))/SUM(VF28:VF30))-LN((VD28/(VD10+1)+VD29/(VD11+1)+VD30/(VD12+1))/SUM(VD28:VD30))</f>
        <v>-1.225779262498719E-2</v>
      </c>
      <c r="VG48" s="23">
        <f>LN((VG28/(VG10+1)+VG29/(VG11+1)+VG30/(VG12+1))/SUM(VG28:VG30))-LN((VD28/(VD10+1)+VD29/(VD11+1)+VD30/(VD12+1))/SUM(VD28:VD30))</f>
        <v>-1.200412665798492E-2</v>
      </c>
      <c r="VH48" s="23">
        <f>LN((VH28/(VH10+1)+VH29/(VH11+1)+VH30/(VH12+1))/SUM(VH28:VH30))-LN((VD28/(VD10+1)+VD29/(VD11+1)+VD30/(VD12+1))/SUM(VD28:VD30))</f>
        <v>-1.2072430909605213E-2</v>
      </c>
      <c r="VI48" s="23"/>
      <c r="VJ48" s="23">
        <f>LN((VJ28/(VJ10+1)+VJ29/(VJ11+1)+VJ30/(VJ12+1))/SUM(VJ28:VJ30))-LN((VI28/(VI10+1)+VI29/(VI11+1)+VI30/(VI12+1))/SUM(VI28:VI30))</f>
        <v>-1.0948920386106564E-2</v>
      </c>
      <c r="VK48" s="23">
        <f>LN((VK28/(VK10+1)+VK29/(VK11+1)+VK30/(VK12+1))/SUM(VK28:VK30))-LN((VI28/(VI10+1)+VI29/(VI11+1)+VI30/(VI12+1))/SUM(VI28:VI30))</f>
        <v>-1.0965595713206412E-2</v>
      </c>
      <c r="VL48" s="23">
        <f>LN((VL28/(VL10+1)+VL29/(VL11+1)+VL30/(VL12+1))/SUM(VL28:VL30))-LN((VI28/(VI10+1)+VI29/(VI11+1)+VI30/(VI12+1))/SUM(VI28:VI30))</f>
        <v>-1.0733796508398889E-2</v>
      </c>
      <c r="VM48" s="23">
        <f>LN((VM28/(VM10+1)+VM29/(VM11+1)+VM30/(VM12+1))/SUM(VM28:VM30))-LN((VI28/(VI10+1)+VI29/(VI11+1)+VI30/(VI12+1))/SUM(VI28:VI30))</f>
        <v>-1.0784546536083753E-2</v>
      </c>
      <c r="VN48" s="23"/>
      <c r="VO48" s="23">
        <f>LN((VO28/(VO10+1)+VO29/(VO11+1)+VO30/(VO12+1))/SUM(VO28:VO30))-LN((VN28/(VN10+1)+VN29/(VN11+1)+VN30/(VN12+1))/SUM(VN28:VN30))</f>
        <v>-9.6253024172870058E-3</v>
      </c>
      <c r="VP48" s="23">
        <f>LN((VP28/(VP10+1)+VP29/(VP11+1)+VP30/(VP12+1))/SUM(VP28:VP30))-LN((VN28/(VN10+1)+VN29/(VN11+1)+VN30/(VN12+1))/SUM(VN28:VN30))</f>
        <v>-9.6337764657896396E-3</v>
      </c>
      <c r="VQ48" s="23">
        <f>LN((VQ28/(VQ10+1)+VQ29/(VQ11+1)+VQ30/(VQ12+1))/SUM(VQ28:VQ30))-LN((VN28/(VN10+1)+VN29/(VN11+1)+VN30/(VN12+1))/SUM(VN28:VN30))</f>
        <v>-9.4660048691544846E-3</v>
      </c>
      <c r="VR48" s="23">
        <f>LN((VR28/(VR10+1)+VR29/(VR11+1)+VR30/(VR12+1))/SUM(VR28:VR30))-LN((VN28/(VN10+1)+VN29/(VN11+1)+VN30/(VN12+1))/SUM(VN28:VN30))</f>
        <v>-9.5125678845654135E-3</v>
      </c>
      <c r="VS48" s="23"/>
      <c r="VT48" s="23">
        <f>LN((VT28/(VT10+1)+VT29/(VT11+1)+VT30/(VT12+1))/SUM(VT28:VT30))-LN((VS28/(VS10+1)+VS29/(VS11+1)+VS30/(VS12+1))/SUM(VS28:VS30))</f>
        <v>-6.7498086947842539E-3</v>
      </c>
      <c r="VU48" s="23">
        <f>LN((VU28/(VU10+1)+VU29/(VU11+1)+VU30/(VU12+1))/SUM(VU28:VU30))-LN((VS28/(VS10+1)+VS29/(VS11+1)+VS30/(VS12+1))/SUM(VS28:VS30))</f>
        <v>-6.7027461816337106E-3</v>
      </c>
      <c r="VV48" s="23">
        <f>LN((VV28/(VV10+1)+VV29/(VV11+1)+VV30/(VV12+1))/SUM(VV28:VV30))-LN((VS28/(VS10+1)+VS29/(VS11+1)+VS30/(VS12+1))/SUM(VS28:VS30))</f>
        <v>-6.7819056873928557E-3</v>
      </c>
      <c r="VW48" s="23">
        <f>LN((VW28/(VW10+1)+VW29/(VW11+1)+VW30/(VW12+1))/SUM(VW28:VW30))-LN((VS28/(VS10+1)+VS29/(VS11+1)+VS30/(VS12+1))/SUM(VS28:VS30))</f>
        <v>-6.805126237995833E-3</v>
      </c>
      <c r="VX48" s="23"/>
      <c r="VY48" s="23">
        <f>LN((VY28/(VY10+1)+VY29/(VY11+1)+VY30/(VY12+1))/SUM(VY28:VY30))-LN((VX28/(VX10+1)+VX29/(VX11+1)+VX30/(VX12+1))/SUM(VX28:VX30))</f>
        <v>-4.6259771867823013E-3</v>
      </c>
      <c r="VZ48" s="23">
        <f>LN((VZ28/(VZ10+1)+VZ29/(VZ11+1)+VZ30/(VZ12+1))/SUM(VZ28:VZ30))-LN((VX28/(VX10+1)+VX29/(VX11+1)+VX30/(VX12+1))/SUM(VX28:VX30))</f>
        <v>-4.5974289225300322E-3</v>
      </c>
      <c r="WA48" s="23">
        <f>LN((WA28/(WA10+1)+WA29/(WA11+1)+WA30/(WA12+1))/SUM(WA28:WA30))-LN((VX28/(VX10+1)+VX29/(VX11+1)+VX30/(VX12+1))/SUM(VX28:VX30))</f>
        <v>-3.1768441465590894E-3</v>
      </c>
      <c r="WB48" s="23">
        <f>LN((WB28/(WB10+1)+WB29/(WB11+1)+WB30/(WB12+1))/SUM(WB28:WB30))-LN((VX28/(VX10+1)+VX29/(VX11+1)+VX30/(VX12+1))/SUM(VX28:VX30))</f>
        <v>-3.1570271025639501E-3</v>
      </c>
      <c r="WC48" s="23"/>
      <c r="WD48" s="23">
        <f>LN((WD28/(WD10+1)+WD29/(WD11+1)+WD30/(WD12+1))/SUM(WD28:WD30))-LN((WC28/(WC10+1)+WC29/(WC11+1)+WC30/(WC12+1))/SUM(WC28:WC30))</f>
        <v>-2.5026751062327823E-3</v>
      </c>
      <c r="WE48" s="23">
        <f>LN((WE28/(WE10+1)+WE29/(WE11+1)+WE30/(WE12+1))/SUM(WE28:WE30))-LN((WC28/(WC10+1)+WC29/(WC11+1)+WC30/(WC12+1))/SUM(WC28:WC30))</f>
        <v>-2.4924392362975847E-3</v>
      </c>
      <c r="WF48" s="23">
        <f>LN((WF28/(WF10+1)+WF29/(WF11+1)+WF30/(WF12+1))/SUM(WF28:WF30))-LN((WC28/(WC10+1)+WC29/(WC11+1)+WC30/(WC12+1))/SUM(WC28:WC30))</f>
        <v>-1.0590347511278408E-3</v>
      </c>
      <c r="WG48" s="23">
        <f>LN((WG28/(WG10+1)+WG29/(WG11+1)+WG30/(WG12+1))/SUM(WG28:WG30))-LN((WC28/(WC10+1)+WC29/(WC11+1)+WC30/(WC12+1))/SUM(WC28:WC30))</f>
        <v>-1.0524361888006872E-3</v>
      </c>
      <c r="WH48" s="23"/>
      <c r="WI48" s="23">
        <f>LN((WI28/(WI10+1)+WI29/(WI11+1)+WI30/(WI12+1))/SUM(WI28:WI30))-LN((WH28/(WH10+1)+WH29/(WH11+1)+WH30/(WH12+1))/SUM(WH28:WH30))</f>
        <v>-1.9092845525897219E-2</v>
      </c>
      <c r="WJ48" s="23">
        <f>LN((WJ28/(WJ10+1)+WJ29/(WJ11+1)+WJ30/(WJ12+1))/SUM(WJ28:WJ30))-LN((WH28/(WH10+1)+WH29/(WH11+1)+WH30/(WH12+1))/SUM(WH28:WH30))</f>
        <v>-1.9068304763492201E-2</v>
      </c>
      <c r="WK48" s="23">
        <f>LN((WK28/(WK10+1)+WK29/(WK11+1)+WK30/(WK12+1))/SUM(WK28:WK30))-LN((WH28/(WH10+1)+WH29/(WH11+1)+WH30/(WH12+1))/SUM(WH28:WH30))</f>
        <v>-1.9582629011709408E-2</v>
      </c>
      <c r="WL48" s="23">
        <f>LN((WL28/(WL10+1)+WL29/(WL11+1)+WL30/(WL12+1))/SUM(WL28:WL30))-LN((WH28/(WH10+1)+WH29/(WH11+1)+WH30/(WH12+1))/SUM(WH28:WH30))</f>
        <v>-1.9579669453181035E-2</v>
      </c>
      <c r="WM48" s="23"/>
      <c r="WN48" s="23">
        <f>LN((WN28/(WN10+1)+WN29/(WN11+1)+WN30/(WN12+1))/SUM(WN28:WN30))-LN((WM28/(WM10+1)+WM29/(WM11+1)+WM30/(WM12+1))/SUM(WM28:WM30))</f>
        <v>-1.7952702401957656E-2</v>
      </c>
      <c r="WO48" s="23">
        <f>LN((WO28/(WO10+1)+WO29/(WO11+1)+WO30/(WO12+1))/SUM(WO28:WO30))-LN((WM28/(WM10+1)+WM29/(WM11+1)+WM30/(WM12+1))/SUM(WM28:WM30))</f>
        <v>-1.7904065970506082E-2</v>
      </c>
      <c r="WP48" s="23">
        <f>LN((WP28/(WP10+1)+WP29/(WP11+1)+WP30/(WP12+1))/SUM(WP28:WP30))-LN((WM28/(WM10+1)+WM29/(WM11+1)+WM30/(WM12+1))/SUM(WM28:WM30))</f>
        <v>-1.8347574941171126E-2</v>
      </c>
      <c r="WQ48" s="23">
        <f>LN((WQ28/(WQ10+1)+WQ29/(WQ11+1)+WQ30/(WQ12+1))/SUM(WQ28:WQ30))-LN((WM28/(WM10+1)+WM29/(WM11+1)+WM30/(WM12+1))/SUM(WM28:WM30))</f>
        <v>-1.8473933443217093E-2</v>
      </c>
      <c r="WR48" s="23"/>
      <c r="WS48" s="23">
        <f>LN((WS28/(WS10+1)+WS29/(WS11+1)+WS30/(WS12+1))/SUM(WS28:WS30))-LN((WR28/(WR10+1)+WR29/(WR11+1)+WR30/(WR12+1))/SUM(WR28:WR30))</f>
        <v>-1.6783867604204757E-2</v>
      </c>
      <c r="WT48" s="23">
        <f>LN((WT28/(WT10+1)+WT29/(WT11+1)+WT30/(WT12+1))/SUM(WT28:WT30))-LN((WR28/(WR10+1)+WR29/(WR11+1)+WR30/(WR12+1))/SUM(WR28:WR30))</f>
        <v>-1.671751086492184E-2</v>
      </c>
      <c r="WU48" s="23">
        <f>LN((WU28/(WU10+1)+WU29/(WU11+1)+WU30/(WU12+1))/SUM(WU28:WU30))-LN((WR28/(WR10+1)+WR29/(WR11+1)+WR30/(WR12+1))/SUM(WR28:WR30))</f>
        <v>-1.7206174605977127E-2</v>
      </c>
      <c r="WV48" s="23">
        <f>LN((WV28/(WV10+1)+WV29/(WV11+1)+WV30/(WV12+1))/SUM(WV28:WV30))-LN((WR28/(WR10+1)+WR29/(WR11+1)+WR30/(WR12+1))/SUM(WR28:WR30))</f>
        <v>-1.7157452507930791E-2</v>
      </c>
      <c r="WW48" s="23"/>
      <c r="WX48" s="23">
        <f>LN((WX28/(WX10+1)+WX29/(WX11+1)+WX30/(WX12+1))/SUM(WX28:WX30))-LN((WW28/(WW10+1)+WW29/(WW11+1)+WW30/(WW12+1))/SUM(WW28:WW30))</f>
        <v>-1.5506557188107901E-2</v>
      </c>
      <c r="WY48" s="23">
        <f>LN((WY28/(WY10+1)+WY29/(WY11+1)+WY30/(WY12+1))/SUM(WY28:WY30))-LN((WW28/(WW10+1)+WW29/(WW11+1)+WW30/(WW12+1))/SUM(WW28:WW30))</f>
        <v>-1.5429086673045163E-2</v>
      </c>
      <c r="WZ48" s="23">
        <f>LN((WZ28/(WZ10+1)+WZ29/(WZ11+1)+WZ30/(WZ12+1))/SUM(WZ28:WZ30))-LN((WW28/(WW10+1)+WW29/(WW11+1)+WW30/(WW12+1))/SUM(WW28:WW30))</f>
        <v>-1.5992819944651106E-2</v>
      </c>
      <c r="XA48" s="23">
        <f>LN((XA28/(XA10+1)+XA29/(XA11+1)+XA30/(XA12+1))/SUM(XA28:XA30))-LN((WW28/(WW10+1)+WW29/(WW11+1)+WW30/(WW12+1))/SUM(WW28:WW30))</f>
        <v>-1.5928468994002846E-2</v>
      </c>
      <c r="XB48" s="23"/>
      <c r="XC48" s="23">
        <f>LN((XC28/(XC10+1)+XC29/(XC11+1)+XC30/(XC12+1))/SUM(XC28:XC30))-LN((XB28/(XB10+1)+XB29/(XB11+1)+XB30/(XB12+1))/SUM(XB28:XB30))</f>
        <v>-1.4216196888795669E-2</v>
      </c>
      <c r="XD48" s="23">
        <f>LN((XD28/(XD10+1)+XD29/(XD11+1)+XD30/(XD12+1))/SUM(XD28:XD30))-LN((XB28/(XB10+1)+XB29/(XB11+1)+XB30/(XB12+1))/SUM(XB28:XB30))</f>
        <v>-1.4137348771413781E-2</v>
      </c>
      <c r="XE48" s="23">
        <f>LN((XE28/(XE10+1)+XE29/(XE11+1)+XE30/(XE12+1))/SUM(XE28:XE30))-LN((XB28/(XB10+1)+XB29/(XB11+1)+XB30/(XB12+1))/SUM(XB28:XB30))</f>
        <v>-1.4765701732990098E-2</v>
      </c>
      <c r="XF48" s="23">
        <f>LN((XF28/(XF10+1)+XF29/(XF11+1)+XF30/(XF12+1))/SUM(XF28:XF30))-LN((XB28/(XB10+1)+XB29/(XB11+1)+XB30/(XB12+1))/SUM(XB28:XB30))</f>
        <v>-1.4689222136698994E-2</v>
      </c>
      <c r="XG48" s="23"/>
      <c r="XH48" s="23">
        <f>LN((XH28/(XH10+1)+XH29/(XH11+1)+XH30/(XH12+1))/SUM(XH28:XH30))-LN((XG28/(XG10+1)+XG29/(XG11+1)+XG30/(XG12+1))/SUM(XG28:XG30))</f>
        <v>-1.2694808391507661E-2</v>
      </c>
      <c r="XI48" s="23">
        <f>LN((XI28/(XI10+1)+XI29/(XI11+1)+XI30/(XI12+1))/SUM(XI28:XI30))-LN((XG28/(XG10+1)+XG29/(XG11+1)+XG30/(XG12+1))/SUM(XG28:XG30))</f>
        <v>-1.2701926566375921E-2</v>
      </c>
      <c r="XJ48" s="23">
        <f>LN((XJ28/(XJ10+1)+XJ29/(XJ11+1)+XJ30/(XJ12+1))/SUM(XJ28:XJ30))-LN((XG28/(XG10+1)+XG29/(XG11+1)+XG30/(XG12+1))/SUM(XG28:XG30))</f>
        <v>-1.3454822138916439E-2</v>
      </c>
      <c r="XK48" s="23">
        <f>LN((XK28/(XK10+1)+XK29/(XK11+1)+XK30/(XK12+1))/SUM(XK28:XK30))-LN((XG28/(XG10+1)+XG29/(XG11+1)+XG30/(XG12+1))/SUM(XG28:XG30))</f>
        <v>-1.3485830365917946E-2</v>
      </c>
      <c r="XL48" s="23"/>
      <c r="XM48" s="23">
        <f>LN((XM28/(XM10+1)+XM29/(XM11+1)+XM30/(XM12+1))/SUM(XM28:XM30))-LN((XL28/(XL10+1)+XL29/(XL11+1)+XL30/(XL12+1))/SUM(XL28:XL30))</f>
        <v>-1.1684164218970269E-2</v>
      </c>
      <c r="XN48" s="23">
        <f>LN((XN28/(XN10+1)+XN29/(XN11+1)+XN30/(XN12+1))/SUM(XN28:XN30))-LN((XL28/(XL10+1)+XL29/(XL11+1)+XL30/(XL12+1))/SUM(XL28:XL30))</f>
        <v>-1.1533907011349105E-2</v>
      </c>
      <c r="XO48" s="23">
        <f>LN((XO28/(XO10+1)+XO29/(XO11+1)+XO30/(XO12+1))/SUM(XO28:XO30))-LN((XL28/(XL10+1)+XL29/(XL11+1)+XL30/(XL12+1))/SUM(XL28:XL30))</f>
        <v>-1.2176922225768924E-2</v>
      </c>
      <c r="XP48" s="23">
        <f>LN((XP28/(XP10+1)+XP29/(XP11+1)+XP30/(XP12+1))/SUM(XP28:XP30))-LN((XL28/(XL10+1)+XL29/(XL11+1)+XL30/(XL12+1))/SUM(XL28:XL30))</f>
        <v>-1.2191612858278564E-2</v>
      </c>
      <c r="XQ48" s="23"/>
      <c r="XR48" s="23">
        <f>LN((XR28/(XR10+1)+XR29/(XR11+1)+XR30/(XR12+1))/SUM(XR28:XR30))-LN((XQ28/(XQ10+1)+XQ29/(XQ11+1)+XQ30/(XQ12+1))/SUM(XQ28:XQ30))</f>
        <v>-1.1143708348977412E-2</v>
      </c>
      <c r="XS48" s="23">
        <f>LN((XS28/(XS10+1)+XS29/(XS11+1)+XS30/(XS12+1))/SUM(XS28:XS30))-LN((XQ28/(XQ10+1)+XQ29/(XQ11+1)+XQ30/(XQ12+1))/SUM(XQ28:XQ30))</f>
        <v>-1.1004547358876599E-2</v>
      </c>
      <c r="XT48" s="23">
        <f>LN((XT28/(XT10+1)+XT29/(XT11+1)+XT30/(XT12+1))/SUM(XT28:XT30))-LN((XQ28/(XQ10+1)+XQ29/(XQ11+1)+XQ30/(XQ12+1))/SUM(XQ28:XQ30))</f>
        <v>-1.0858087913138754E-2</v>
      </c>
      <c r="XU48" s="23">
        <f>LN((XU28/(XU10+1)+XU29/(XU11+1)+XU30/(XU12+1))/SUM(XU28:XU30))-LN((XQ28/(XQ10+1)+XQ29/(XQ11+1)+XQ30/(XQ12+1))/SUM(XQ28:XQ30))</f>
        <v>-1.0835454253189873E-2</v>
      </c>
      <c r="XV48" s="23"/>
      <c r="XW48" s="23">
        <f>LN((XW28/(XW10+1)+XW29/(XW11+1)+XW30/(XW12+1))/SUM(XW28:XW30))-LN((XV28/(XV10+1)+XV29/(XV11+1)+XV30/(XV12+1))/SUM(XV28:XV30))</f>
        <v>-1.0724726287050602E-2</v>
      </c>
      <c r="XX48" s="23">
        <f>LN((XX28/(XX10+1)+XX29/(XX11+1)+XX30/(XX12+1))/SUM(XX28:XX30))-LN((XV28/(XV10+1)+XV29/(XV11+1)+XV30/(XV12+1))/SUM(XV28:XV30))</f>
        <v>-1.0475402991239273E-2</v>
      </c>
      <c r="XY48" s="23">
        <f>LN((XY28/(XY10+1)+XY29/(XY11+1)+XY30/(XY12+1))/SUM(XY28:XY30))-LN((XV28/(XV10+1)+XV29/(XV11+1)+XV30/(XV12+1))/SUM(XV28:XV30))</f>
        <v>-9.3841716355188148E-3</v>
      </c>
      <c r="XZ48" s="23">
        <f>LN((XZ28/(XZ10+1)+XZ29/(XZ11+1)+XZ30/(XZ12+1))/SUM(XZ28:XZ30))-LN((XV28/(XV10+1)+XV29/(XV11+1)+XV30/(XV12+1))/SUM(XV28:XV30))</f>
        <v>-9.3613908158703477E-3</v>
      </c>
      <c r="YA48" s="23"/>
      <c r="YB48" s="23">
        <f>LN((YB28/(YB10+1)+YB29/(YB11+1)+YB30/(YB12+1))/SUM(YB28:YB30))-LN((YA28/(YA10+1)+YA29/(YA11+1)+YA30/(YA12+1))/SUM(YA28:YA30))</f>
        <v>-9.6448853961438666E-3</v>
      </c>
      <c r="YC48" s="23">
        <f>LN((YC28/(YC10+1)+YC29/(YC11+1)+YC30/(YC12+1))/SUM(YC28:YC30))-LN((YA28/(YA10+1)+YA29/(YA11+1)+YA30/(YA12+1))/SUM(YA28:YA30))</f>
        <v>-9.5363822409490068E-3</v>
      </c>
      <c r="YD48" s="23">
        <f>LN((YD28/(YD10+1)+YD29/(YD11+1)+YD30/(YD12+1))/SUM(YD28:YD30))-LN((YA28/(YA10+1)+YA29/(YA11+1)+YA30/(YA12+1))/SUM(YA28:YA30))</f>
        <v>-8.1392949878556289E-3</v>
      </c>
      <c r="YE48" s="23">
        <f>LN((YE28/(YE10+1)+YE29/(YE11+1)+YE30/(YE12+1))/SUM(YE28:YE30))-LN((YA28/(YA10+1)+YA29/(YA11+1)+YA30/(YA12+1))/SUM(YA28:YA30))</f>
        <v>-8.0492528027280782E-3</v>
      </c>
      <c r="YF48" s="23"/>
      <c r="YG48" s="23">
        <f>LN((YG28/(YG10+1)+YG29/(YG11+1)+YG30/(YG12+1))/SUM(YG28:YG30))-LN((YF28/(YF10+1)+YF29/(YF11+1)+YF30/(YF12+1))/SUM(YF28:YF30))</f>
        <v>-7.4883484044305157E-3</v>
      </c>
      <c r="YH48" s="23">
        <f>LN((YH28/(YH10+1)+YH29/(YH11+1)+YH30/(YH12+1))/SUM(YH28:YH30))-LN((YF28/(YF10+1)+YF29/(YF11+1)+YF30/(YF12+1))/SUM(YF28:YF30))</f>
        <v>-7.4232901382690689E-3</v>
      </c>
      <c r="YI48" s="23">
        <f>LN((YI28/(YI10+1)+YI29/(YI11+1)+YI30/(YI12+1))/SUM(YI28:YI30))-LN((YF28/(YF10+1)+YF29/(YF11+1)+YF30/(YF12+1))/SUM(YF28:YF30))</f>
        <v>-5.9961381765755578E-3</v>
      </c>
      <c r="YJ48" s="23">
        <f>LN((YJ28/(YJ10+1)+YJ29/(YJ11+1)+YJ30/(YJ12+1))/SUM(YJ28:YJ30))-LN((YF28/(YF10+1)+YF29/(YF11+1)+YF30/(YF12+1))/SUM(YF28:YF30))</f>
        <v>-5.9417005420940097E-3</v>
      </c>
      <c r="YK48" s="23"/>
      <c r="YL48" s="23">
        <f>LN((YL28/(YL10+1)+YL29/(YL11+1)+YL30/(YL12+1))/SUM(YL28:YL30))-LN((YK28/(YK10+1)+YK29/(YK11+1)+YK30/(YK12+1))/SUM(YK28:YK30))</f>
        <v>-5.3353759662986486E-3</v>
      </c>
      <c r="YM48" s="23">
        <f>LN((YM28/(YM10+1)+YM29/(YM11+1)+YM30/(YM12+1))/SUM(YM28:YM30))-LN((YK28/(YK10+1)+YK29/(YK11+1)+YK30/(YK12+1))/SUM(YK28:YK30))</f>
        <v>-5.3129862296445729E-3</v>
      </c>
      <c r="YN48" s="23">
        <f>LN((YN28/(YN10+1)+YN29/(YN11+1)+YN30/(YN12+1))/SUM(YN28:YN30))-LN((YK28/(YK10+1)+YK29/(YK11+1)+YK30/(YK12+1))/SUM(YK28:YK30))</f>
        <v>-3.8545949877449581E-3</v>
      </c>
      <c r="YO48" s="23">
        <f>LN((YO28/(YO10+1)+YO29/(YO11+1)+YO30/(YO12+1))/SUM(YO28:YO30))-LN((YK28/(YK10+1)+YK29/(YK11+1)+YK30/(YK12+1))/SUM(YK28:YK30))</f>
        <v>-3.8352435106715418E-3</v>
      </c>
      <c r="YP48" s="23"/>
      <c r="YQ48" s="23">
        <f>LN((YQ28/(YQ10+1)+YQ29/(YQ11+1)+YQ30/(YQ12+1))/SUM(YQ28:YQ30))-LN((YP28/(YP10+1)+YP29/(YP11+1)+YP30/(YP12+1))/SUM(YP28:YP30))</f>
        <v>-1.9658827359664281E-2</v>
      </c>
      <c r="YR48" s="23">
        <f>LN((YR28/(YR10+1)+YR29/(YR11+1)+YR30/(YR12+1))/SUM(YR28:YR30))-LN((YP28/(YP10+1)+YP29/(YP11+1)+YP30/(YP12+1))/SUM(YP28:YP30))</f>
        <v>-1.976024217960904E-2</v>
      </c>
      <c r="YS48" s="23">
        <f>LN((YS28/(YS10+1)+YS29/(YS11+1)+YS30/(YS12+1))/SUM(YS28:YS30))-LN((YP28/(YP10+1)+YP29/(YP11+1)+YP30/(YP12+1))/SUM(YP28:YP30))</f>
        <v>-1.9592372318978833E-2</v>
      </c>
      <c r="YT48" s="23">
        <f>LN((YT28/(YT10+1)+YT29/(YT11+1)+YT30/(YT12+1))/SUM(YT28:YT30))-LN((YP28/(YP10+1)+YP29/(YP11+1)+YP30/(YP12+1))/SUM(YP28:YP30))</f>
        <v>-1.9835576063288153E-2</v>
      </c>
      <c r="YU48" s="23"/>
      <c r="YV48" s="23">
        <f>LN((YV28/(YV10+1)+YV29/(YV11+1)+YV30/(YV12+1))/SUM(YV28:YV30))-LN((YU28/(YU10+1)+YU29/(YU11+1)+YU30/(YU12+1))/SUM(YU28:YU30))</f>
        <v>-1.8360545856327494E-2</v>
      </c>
      <c r="YW48" s="23">
        <f>LN((YW28/(YW10+1)+YW29/(YW11+1)+YW30/(YW12+1))/SUM(YW28:YW30))-LN((YU28/(YU10+1)+YU29/(YU11+1)+YU30/(YU12+1))/SUM(YU28:YU30))</f>
        <v>-1.845324566627559E-2</v>
      </c>
      <c r="YX48" s="23">
        <f>LN((YX28/(YX10+1)+YX29/(YX11+1)+YX30/(YX12+1))/SUM(YX28:YX30))-LN((YU28/(YU10+1)+YU29/(YU11+1)+YU30/(YU12+1))/SUM(YU28:YU30))</f>
        <v>-1.8326696124095092E-2</v>
      </c>
      <c r="YY48" s="23">
        <f>LN((YY28/(YY10+1)+YY29/(YY11+1)+YY30/(YY12+1))/SUM(YY28:YY30))-LN((YU28/(YU10+1)+YU29/(YU11+1)+YU30/(YU12+1))/SUM(YU28:YU30))</f>
        <v>-1.8534740337470969E-2</v>
      </c>
      <c r="YZ48" s="23"/>
      <c r="ZA48" s="23">
        <f>LN((ZA28/(ZA10+1)+ZA29/(ZA11+1)+ZA30/(ZA12+1))/SUM(ZA28:ZA30))-LN((YZ28/(YZ10+1)+YZ29/(YZ11+1)+YZ30/(YZ12+1))/SUM(YZ28:YZ30))</f>
        <v>-1.7178969653804103E-2</v>
      </c>
      <c r="ZB48" s="23">
        <f>LN((ZB28/(ZB10+1)+ZB29/(ZB11+1)+ZB30/(ZB12+1))/SUM(ZB28:ZB30))-LN((YZ28/(YZ10+1)+YZ29/(YZ11+1)+YZ30/(YZ12+1))/SUM(YZ28:YZ30))</f>
        <v>-1.7223046366099663E-2</v>
      </c>
      <c r="ZC48" s="23">
        <f>LN((ZC28/(ZC10+1)+ZC29/(ZC11+1)+ZC30/(ZC12+1))/SUM(ZC28:ZC30))-LN((YZ28/(YZ10+1)+YZ29/(YZ11+1)+YZ30/(YZ12+1))/SUM(YZ28:YZ30))</f>
        <v>-1.7132585853171643E-2</v>
      </c>
      <c r="ZD48" s="23">
        <f>LN((ZD28/(ZD10+1)+ZD29/(ZD11+1)+ZD30/(ZD12+1))/SUM(ZD28:ZD30))-LN((YZ28/(YZ10+1)+YZ29/(YZ11+1)+YZ30/(YZ12+1))/SUM(YZ28:YZ30))</f>
        <v>-1.7310134287322067E-2</v>
      </c>
      <c r="ZE48" s="23"/>
      <c r="ZF48" s="23">
        <f>LN((ZF28/(ZF10+1)+ZF29/(ZF11+1)+ZF30/(ZF12+1))/SUM(ZF28:ZF30))-LN((ZE28/(ZE10+1)+ZE29/(ZE11+1)+ZE30/(ZE12+1))/SUM(ZE28:ZE30))</f>
        <v>-1.5904063870562223E-2</v>
      </c>
      <c r="ZG48" s="23">
        <f>LN((ZG28/(ZG10+1)+ZG29/(ZG11+1)+ZG30/(ZG12+1))/SUM(ZG28:ZG30))-LN((ZE28/(ZE10+1)+ZE29/(ZE11+1)+ZE30/(ZE12+1))/SUM(ZE28:ZE30))</f>
        <v>-1.5923517346251796E-2</v>
      </c>
      <c r="ZH48" s="23">
        <f>LN((ZH28/(ZH10+1)+ZH29/(ZH11+1)+ZH30/(ZH12+1))/SUM(ZH28:ZH30))-LN((ZE28/(ZE10+1)+ZE29/(ZE11+1)+ZE30/(ZE12+1))/SUM(ZE28:ZE30))</f>
        <v>-1.5803473367880273E-2</v>
      </c>
      <c r="ZI48" s="23">
        <f>LN((ZI28/(ZI10+1)+ZI29/(ZI11+1)+ZI30/(ZI12+1))/SUM(ZI28:ZI30))-LN((ZE28/(ZE10+1)+ZE29/(ZE11+1)+ZE30/(ZE12+1))/SUM(ZE28:ZE30))</f>
        <v>-1.5947303225765951E-2</v>
      </c>
      <c r="ZJ48" s="23"/>
      <c r="ZK48" s="23">
        <f>LN((ZK28/(ZK10+1)+ZK29/(ZK11+1)+ZK30/(ZK12+1))/SUM(ZK28:ZK30))-LN((ZJ28/(ZJ10+1)+ZJ29/(ZJ11+1)+ZJ30/(ZJ12+1))/SUM(ZJ28:ZJ30))</f>
        <v>-1.460102368488219E-2</v>
      </c>
      <c r="ZL48" s="23">
        <f>LN((ZL28/(ZL10+1)+ZL29/(ZL11+1)+ZL30/(ZL12+1))/SUM(ZL28:ZL30))-LN((ZJ28/(ZJ10+1)+ZJ29/(ZJ11+1)+ZJ30/(ZJ12+1))/SUM(ZJ28:ZJ30))</f>
        <v>-1.4728892976454334E-2</v>
      </c>
      <c r="ZM48" s="23">
        <f>LN((ZM28/(ZM10+1)+ZM29/(ZM11+1)+ZM30/(ZM12+1))/SUM(ZM28:ZM30))-LN((ZJ28/(ZJ10+1)+ZJ29/(ZJ11+1)+ZJ30/(ZJ12+1))/SUM(ZJ28:ZJ30))</f>
        <v>-1.4573142250412292E-2</v>
      </c>
      <c r="ZN48" s="23">
        <f>LN((ZN28/(ZN10+1)+ZN29/(ZN11+1)+ZN30/(ZN12+1))/SUM(ZN28:ZN30))-LN((ZJ28/(ZJ10+1)+ZJ29/(ZJ11+1)+ZJ30/(ZJ12+1))/SUM(ZJ28:ZJ30))</f>
        <v>-1.4512250460191396E-2</v>
      </c>
      <c r="ZO48" s="23"/>
      <c r="ZP48" s="23">
        <f>LN((ZP28/(ZP10+1)+ZP29/(ZP11+1)+ZP30/(ZP12+1))/SUM(ZP28:ZP30))-LN((ZO28/(ZO10+1)+ZO29/(ZO11+1)+ZO30/(ZO12+1))/SUM(ZO28:ZO30))</f>
        <v>-1.3409314741949216E-2</v>
      </c>
      <c r="ZQ48" s="23">
        <f>LN((ZQ28/(ZQ10+1)+ZQ29/(ZQ11+1)+ZQ30/(ZQ12+1))/SUM(ZQ28:ZQ30))-LN((ZO28/(ZO10+1)+ZO29/(ZO11+1)+ZO30/(ZO12+1))/SUM(ZO28:ZO30))</f>
        <v>-1.3390825746954625E-2</v>
      </c>
      <c r="ZR48" s="23">
        <f>LN((ZR28/(ZR10+1)+ZR29/(ZR11+1)+ZR30/(ZR12+1))/SUM(ZR28:ZR30))-LN((ZO28/(ZO10+1)+ZO29/(ZO11+1)+ZO30/(ZO12+1))/SUM(ZO28:ZO30))</f>
        <v>-1.3126217407360814E-2</v>
      </c>
      <c r="ZS48" s="23">
        <f>LN((ZS28/(ZS10+1)+ZS29/(ZS11+1)+ZS30/(ZS12+1))/SUM(ZS28:ZS30))-LN((ZO28/(ZO10+1)+ZO29/(ZO11+1)+ZO30/(ZO12+1))/SUM(ZO28:ZO30))</f>
        <v>-1.3209780832961447E-2</v>
      </c>
      <c r="ZT48" s="23"/>
      <c r="ZU48" s="23">
        <f>LN((ZU28/(ZU10+1)+ZU29/(ZU11+1)+ZU30/(ZU12+1))/SUM(ZU28:ZU30))-LN((ZT28/(ZT10+1)+ZT29/(ZT11+1)+ZT30/(ZT12+1))/SUM(ZT28:ZT30))</f>
        <v>-1.2096655383581963E-2</v>
      </c>
      <c r="ZV48" s="23">
        <f>LN((ZV28/(ZV10+1)+ZV29/(ZV11+1)+ZV30/(ZV12+1))/SUM(ZV28:ZV30))-LN((ZT28/(ZT10+1)+ZT29/(ZT11+1)+ZT30/(ZT12+1))/SUM(ZT28:ZT30))</f>
        <v>-1.2179240580145093E-2</v>
      </c>
      <c r="ZW48" s="23">
        <f>LN((ZW28/(ZW10+1)+ZW29/(ZW11+1)+ZW30/(ZW12+1))/SUM(ZW28:ZW30))-LN((ZT28/(ZT10+1)+ZT29/(ZT11+1)+ZT30/(ZT12+1))/SUM(ZT28:ZT30))</f>
        <v>-1.1826244499696111E-2</v>
      </c>
      <c r="ZX48" s="23">
        <f>LN((ZX28/(ZX10+1)+ZX29/(ZX11+1)+ZX30/(ZX12+1))/SUM(ZX28:ZX30))-LN((ZT28/(ZT10+1)+ZT29/(ZT11+1)+ZT30/(ZT12+1))/SUM(ZT28:ZT30))</f>
        <v>-1.2003963612028497E-2</v>
      </c>
      <c r="ZY48" s="23"/>
      <c r="ZZ48" s="23">
        <f>LN((ZZ28/(ZZ10+1)+ZZ29/(ZZ11+1)+ZZ30/(ZZ12+1))/SUM(ZZ28:ZZ30))-LN((ZY28/(ZY10+1)+ZY29/(ZY11+1)+ZY30/(ZY12+1))/SUM(ZY28:ZY30))</f>
        <v>-1.0841600479420753E-2</v>
      </c>
      <c r="AAA48" s="23">
        <f>LN((AAA28/(AAA10+1)+AAA29/(AAA11+1)+AAA30/(AAA12+1))/SUM(AAA28:AAA30))-LN((ZY28/(ZY10+1)+ZY29/(ZY11+1)+ZY30/(ZY12+1))/SUM(ZY28:ZY30))</f>
        <v>-1.0819167189729667E-2</v>
      </c>
      <c r="AAB48" s="23">
        <f>LN((AAB28/(AAB10+1)+AAB29/(AAB11+1)+AAB30/(AAB12+1))/SUM(AAB28:AAB30))-LN((ZY28/(ZY10+1)+ZY29/(ZY11+1)+ZY30/(ZY12+1))/SUM(ZY28:ZY30))</f>
        <v>-1.0526016060826295E-2</v>
      </c>
      <c r="AAC48" s="23">
        <f>LN((AAC28/(AAC10+1)+AAC29/(AAC11+1)+AAC30/(AAC12+1))/SUM(AAC28:AAC30))-LN((ZY28/(ZY10+1)+ZY29/(ZY11+1)+ZY30/(ZY12+1))/SUM(ZY28:ZY30))</f>
        <v>-1.0672162686530533E-2</v>
      </c>
      <c r="AAD48" s="23"/>
      <c r="AAE48" s="23">
        <f>LN((AAE28/(AAE10+1)+AAE29/(AAE11+1)+AAE30/(AAE12+1))/SUM(AAE28:AAE30))-LN((AAD28/(AAD10+1)+AAD29/(AAD11+1)+AAD30/(AAD12+1))/SUM(AAD28:AAD30))</f>
        <v>-9.4925549780634708E-3</v>
      </c>
      <c r="AAF48" s="23">
        <f>LN((AAF28/(AAF10+1)+AAF29/(AAF11+1)+AAF30/(AAF12+1))/SUM(AAF28:AAF30))-LN((AAD28/(AAD10+1)+AAD29/(AAD11+1)+AAD30/(AAD12+1))/SUM(AAD28:AAD30))</f>
        <v>-9.5102320520948705E-3</v>
      </c>
      <c r="AAG48" s="23">
        <f>LN((AAG28/(AAG10+1)+AAG29/(AAG11+1)+AAG30/(AAG12+1))/SUM(AAG28:AAG30))-LN((AAD28/(AAD10+1)+AAD29/(AAD11+1)+AAD30/(AAD12+1))/SUM(AAD28:AAD30))</f>
        <v>-9.2680448062724061E-3</v>
      </c>
      <c r="AAH48" s="23">
        <f>LN((AAH28/(AAH10+1)+AAH29/(AAH11+1)+AAH30/(AAH12+1))/SUM(AAH28:AAH30))-LN((AAD28/(AAD10+1)+AAD29/(AAD11+1)+AAD30/(AAD12+1))/SUM(AAD28:AAD30))</f>
        <v>-9.2817566747373029E-3</v>
      </c>
      <c r="AAI48" s="23"/>
      <c r="AAJ48" s="23">
        <f>LN((AAJ28/(AAJ10+1)+AAJ29/(AAJ11+1)+AAJ30/(AAJ12+1))/SUM(AAJ28:AAJ30))-LN((AAI28/(AAI10+1)+AAI29/(AAI11+1)+AAI30/(AAI12+1))/SUM(AAI28:AAI30))</f>
        <v>-6.9197076548332334E-3</v>
      </c>
      <c r="AAK48" s="23">
        <f>LN((AAK28/(AAK10+1)+AAK29/(AAK11+1)+AAK30/(AAK12+1))/SUM(AAK28:AAK30))-LN((AAI28/(AAI10+1)+AAI29/(AAI11+1)+AAI30/(AAI12+1))/SUM(AAI28:AAI30))</f>
        <v>-6.8470312051996177E-3</v>
      </c>
      <c r="AAL48" s="23">
        <f>LN((AAL28/(AAL10+1)+AAL29/(AAL11+1)+AAL30/(AAL12+1))/SUM(AAL28:AAL30))-LN((AAI28/(AAI10+1)+AAI29/(AAI11+1)+AAI30/(AAI12+1))/SUM(AAI28:AAI30))</f>
        <v>-6.6307706107682496E-3</v>
      </c>
      <c r="AAM48" s="23">
        <f>LN((AAM28/(AAM10+1)+AAM29/(AAM11+1)+AAM30/(AAM12+1))/SUM(AAM28:AAM30))-LN((AAI28/(AAI10+1)+AAI29/(AAI11+1)+AAI30/(AAI12+1))/SUM(AAI28:AAI30))</f>
        <v>-6.6320463770802793E-3</v>
      </c>
      <c r="AAN48" s="23"/>
      <c r="AAO48" s="23">
        <f>LN((AAO28/(AAO10+1)+AAO29/(AAO11+1)+AAO30/(AAO12+1))/SUM(AAO28:AAO30))-LN((AAN28/(AAN10+1)+AAN29/(AAN11+1)+AAN30/(AAN12+1))/SUM(AAN28:AAN30))</f>
        <v>-4.7850453624098052E-3</v>
      </c>
      <c r="AAP48" s="23">
        <f>LN((AAP28/(AAP10+1)+AAP29/(AAP11+1)+AAP30/(AAP12+1))/SUM(AAP28:AAP30))-LN((AAN28/(AAN10+1)+AAN29/(AAN11+1)+AAN30/(AAN12+1))/SUM(AAN28:AAN30))</f>
        <v>-4.7413326087076962E-3</v>
      </c>
      <c r="AAQ48" s="23">
        <f>LN((AAQ28/(AAQ10+1)+AAQ29/(AAQ11+1)+AAQ30/(AAQ12+1))/SUM(AAQ28:AAQ30))-LN((AAN28/(AAN10+1)+AAN29/(AAN11+1)+AAN30/(AAN12+1))/SUM(AAN28:AAN30))</f>
        <v>-3.1870795084901066E-3</v>
      </c>
      <c r="AAR48" s="23">
        <f>LN((AAR28/(AAR10+1)+AAR29/(AAR11+1)+AAR30/(AAR12+1))/SUM(AAR28:AAR30))-LN((AAN28/(AAN10+1)+AAN29/(AAN11+1)+AAN30/(AAN12+1))/SUM(AAN28:AAN30))</f>
        <v>-3.1569412103782044E-3</v>
      </c>
      <c r="AAS48" s="23"/>
      <c r="AAT48" s="23">
        <f>LN((AAT28/(AAT10+1)+AAT29/(AAT11+1)+AAT30/(AAT12+1))/SUM(AAT28:AAT30))-LN((AAS28/(AAS10+1)+AAS29/(AAS11+1)+AAS30/(AAS12+1))/SUM(AAS28:AAS30))</f>
        <v>-2.6512101442200398E-3</v>
      </c>
      <c r="AAU48" s="23">
        <f>LN((AAU28/(AAU10+1)+AAU29/(AAU11+1)+AAU30/(AAU12+1))/SUM(AAU28:AAU30))-LN((AAS28/(AAS10+1)+AAS29/(AAS11+1)+AAS30/(AAS12+1))/SUM(AAS28:AAS30))</f>
        <v>-2.6359563760638069E-3</v>
      </c>
      <c r="AAV48" s="23">
        <f>LN((AAV28/(AAV10+1)+AAV29/(AAV11+1)+AAV30/(AAV12+1))/SUM(AAV28:AAV30))-LN((AAS28/(AAS10+1)+AAS29/(AAS11+1)+AAS30/(AAS12+1))/SUM(AAS28:AAS30))</f>
        <v>-1.0623217795531284E-3</v>
      </c>
      <c r="AAW48" s="23">
        <f>LN((AAW28/(AAW10+1)+AAW29/(AAW11+1)+AAW30/(AAW12+1))/SUM(AAW28:AAW30))-LN((AAS28/(AAS10+1)+AAS29/(AAS11+1)+AAS30/(AAS12+1))/SUM(AAS28:AAS30))</f>
        <v>-1.0523199414358905E-3</v>
      </c>
      <c r="AAX48" s="23"/>
      <c r="AAY48" s="23">
        <f>LN((AAY28/(AAY10+1)+AAY29/(AAY11+1)+AAY30/(AAY12+1))/SUM(AAY28:AAY30))-LN((AAX28/(AAX10+1)+AAX29/(AAX11+1)+AAX30/(AAX12+1))/SUM(AAX28:AAX30))</f>
        <v>-1.6207392851712139E-2</v>
      </c>
      <c r="AAZ48" s="23">
        <f>LN((AAZ28/(AAZ10+1)+AAZ29/(AAZ11+1)+AAZ30/(AAZ12+1))/SUM(AAZ28:AAZ30))-LN((AAX28/(AAX10+1)+AAX29/(AAX11+1)+AAX30/(AAX12+1))/SUM(AAX28:AAX30))</f>
        <v>-1.5905732751058131E-2</v>
      </c>
      <c r="ABA48" s="23">
        <f>LN((ABA28/(ABA10+1)+ABA29/(ABA11+1)+ABA30/(ABA12+1))/SUM(ABA28:ABA30))-LN((AAX28/(AAX10+1)+AAX29/(AAX11+1)+AAX30/(AAX12+1))/SUM(AAX28:AAX30))</f>
        <v>-1.3351989040787604E-2</v>
      </c>
      <c r="ABB48" s="23">
        <f>LN((ABB28/(ABB10+1)+ABB29/(ABB11+1)+ABB30/(ABB12+1))/SUM(ABB28:ABB30))-LN((AAX28/(AAX10+1)+AAX29/(AAX11+1)+AAX30/(AAX12+1))/SUM(AAX28:AAX30))</f>
        <v>-1.3171641863559493E-2</v>
      </c>
      <c r="ABC48" s="23"/>
      <c r="ABD48" s="23">
        <f>LN((ABD28/(ABD10+1)+ABD29/(ABD11+1)+ABD30/(ABD12+1))/SUM(ABD28:ABD30))-LN((ABC28/(ABC10+1)+ABC29/(ABC11+1)+ABC30/(ABC12+1))/SUM(ABC28:ABC30))</f>
        <v>-1.5927953180738579E-2</v>
      </c>
      <c r="ABE48" s="23">
        <f>LN((ABE28/(ABE10+1)+ABE29/(ABE11+1)+ABE30/(ABE12+1))/SUM(ABE28:ABE30))-LN((ABC28/(ABC10+1)+ABC29/(ABC11+1)+ABC30/(ABC12+1))/SUM(ABC28:ABC30))</f>
        <v>-1.5677205032380855E-2</v>
      </c>
      <c r="ABF48" s="23">
        <f>LN((ABF28/(ABF10+1)+ABF29/(ABF11+1)+ABF30/(ABF12+1))/SUM(ABF28:ABF30))-LN((ABC28/(ABC10+1)+ABC29/(ABC11+1)+ABC30/(ABC12+1))/SUM(ABC28:ABC30))</f>
        <v>-1.2984676583533375E-2</v>
      </c>
      <c r="ABG48" s="23">
        <f>LN((ABG28/(ABG10+1)+ABG29/(ABG11+1)+ABG30/(ABG12+1))/SUM(ABG28:ABG30))-LN((ABC28/(ABC10+1)+ABC29/(ABC11+1)+ABC30/(ABC12+1))/SUM(ABC28:ABC30))</f>
        <v>-1.2805853330773054E-2</v>
      </c>
      <c r="ABH48" s="23"/>
      <c r="ABI48" s="23">
        <f>LN((ABI28/(ABI10+1)+ABI29/(ABI11+1)+ABI30/(ABI12+1))/SUM(ABI28:ABI30))-LN((ABH28/(ABH10+1)+ABH29/(ABH11+1)+ABH30/(ABH12+1))/SUM(ABH28:ABH30))</f>
        <v>-1.5637596884527045E-2</v>
      </c>
      <c r="ABJ48" s="23">
        <f>LN((ABJ28/(ABJ10+1)+ABJ29/(ABJ11+1)+ABJ30/(ABJ12+1))/SUM(ABJ28:ABJ30))-LN((ABH28/(ABH10+1)+ABH29/(ABH11+1)+ABH30/(ABH12+1))/SUM(ABH28:ABH30))</f>
        <v>-1.5388370227682531E-2</v>
      </c>
      <c r="ABK48" s="23">
        <f>LN((ABK28/(ABK10+1)+ABK29/(ABK11+1)+ABK30/(ABK12+1))/SUM(ABK28:ABK30))-LN((ABH28/(ABH10+1)+ABH29/(ABH11+1)+ABH30/(ABH12+1))/SUM(ABH28:ABH30))</f>
        <v>-1.261052791314704E-2</v>
      </c>
      <c r="ABL48" s="23">
        <f>LN((ABL28/(ABL10+1)+ABL29/(ABL11+1)+ABL30/(ABL12+1))/SUM(ABL28:ABL30))-LN((ABH28/(ABH10+1)+ABH29/(ABH11+1)+ABH30/(ABH12+1))/SUM(ABH28:ABH30))</f>
        <v>-1.2433938551335649E-2</v>
      </c>
      <c r="ABM48" s="23"/>
      <c r="ABN48" s="23">
        <f>LN((ABN28/(ABN10+1)+ABN29/(ABN11+1)+ABN30/(ABN12+1))/SUM(ABN28:ABN30))-LN((ABM28/(ABM10+1)+ABM29/(ABM11+1)+ABM30/(ABM12+1))/SUM(ABM28:ABM30))</f>
        <v>-1.5337796053765555E-2</v>
      </c>
      <c r="ABO48" s="23">
        <f>LN((ABO28/(ABO10+1)+ABO29/(ABO11+1)+ABO30/(ABO12+1))/SUM(ABO28:ABO30))-LN((ABM28/(ABM10+1)+ABM29/(ABM11+1)+ABM30/(ABM12+1))/SUM(ABM28:ABM30))</f>
        <v>-1.5091132756817942E-2</v>
      </c>
      <c r="ABP48" s="23">
        <f>LN((ABP28/(ABP10+1)+ABP29/(ABP11+1)+ABP30/(ABP12+1))/SUM(ABP28:ABP30))-LN((ABM28/(ABM10+1)+ABM29/(ABM11+1)+ABM30/(ABM12+1))/SUM(ABM28:ABM30))</f>
        <v>-1.2230282118323499E-2</v>
      </c>
      <c r="ABQ48" s="23">
        <f>LN((ABQ28/(ABQ10+1)+ABQ29/(ABQ11+1)+ABQ30/(ABQ12+1))/SUM(ABQ28:ABQ30))-LN((ABM28/(ABM10+1)+ABM29/(ABM11+1)+ABM30/(ABM12+1))/SUM(ABM28:ABM30))</f>
        <v>-1.2056597787491789E-2</v>
      </c>
      <c r="ABR48" s="23"/>
      <c r="ABS48" s="23">
        <f>LN((ABS28/(ABS10+1)+ABS29/(ABS11+1)+ABS30/(ABS12+1))/SUM(ABS28:ABS30))-LN((ABR28/(ABR10+1)+ABR29/(ABR11+1)+ABR30/(ABR12+1))/SUM(ABR28:ABR30))</f>
        <v>-1.5029893897928366E-2</v>
      </c>
      <c r="ABT48" s="23">
        <f>LN((ABT28/(ABT10+1)+ABT29/(ABT11+1)+ABT30/(ABT12+1))/SUM(ABT28:ABT30))-LN((ABR28/(ABR10+1)+ABR29/(ABR11+1)+ABR30/(ABR12+1))/SUM(ABR28:ABR30))</f>
        <v>-1.4786748526488112E-2</v>
      </c>
      <c r="ABU48" s="23">
        <f>LN((ABU28/(ABU10+1)+ABU29/(ABU11+1)+ABU30/(ABU12+1))/SUM(ABU28:ABU30))-LN((ABR28/(ABR10+1)+ABR29/(ABR11+1)+ABR30/(ABR12+1))/SUM(ABR28:ABR30))</f>
        <v>-1.1813794960163632E-2</v>
      </c>
      <c r="ABV48" s="23">
        <f>LN((ABV28/(ABV10+1)+ABV29/(ABV11+1)+ABV30/(ABV12+1))/SUM(ABV28:ABV30))-LN((ABR28/(ABR10+1)+ABR29/(ABR11+1)+ABR30/(ABR12+1))/SUM(ABR28:ABR30))</f>
        <v>-1.1645116237241869E-2</v>
      </c>
      <c r="ABW48" s="23"/>
      <c r="ABX48" s="23">
        <f>LN((ABX28/(ABX10+1)+ABX29/(ABX11+1)+ABX30/(ABX12+1))/SUM(ABX28:ABX30))-LN((ABW28/(ABW10+1)+ABW29/(ABW11+1)+ABW30/(ABW12+1))/SUM(ABW28:ABW30))</f>
        <v>-1.466726301265598E-2</v>
      </c>
      <c r="ABY48" s="23">
        <f>LN((ABY28/(ABY10+1)+ABY29/(ABY11+1)+ABY30/(ABY12+1))/SUM(ABY28:ABY30))-LN((ABW28/(ABW10+1)+ABW29/(ABW11+1)+ABW30/(ABW12+1))/SUM(ABW28:ABW30))</f>
        <v>-1.4430762247206602E-2</v>
      </c>
      <c r="ABZ48" s="23">
        <f>LN((ABZ28/(ABZ10+1)+ABZ29/(ABZ11+1)+ABZ30/(ABZ12+1))/SUM(ABZ28:ABZ30))-LN((ABW28/(ABW10+1)+ABW29/(ABW11+1)+ABW30/(ABW12+1))/SUM(ABW28:ABW30))</f>
        <v>-1.1393163488984205E-2</v>
      </c>
      <c r="ACA48" s="23">
        <f>LN((ACA28/(ACA10+1)+ACA29/(ACA11+1)+ACA30/(ACA12+1))/SUM(ACA28:ACA30))-LN((ABW28/(ABW10+1)+ABW29/(ABW11+1)+ABW30/(ABW12+1))/SUM(ABW28:ABW30))</f>
        <v>-1.1229911066143884E-2</v>
      </c>
      <c r="ACB48" s="23"/>
      <c r="ACC48" s="23">
        <f>LN((ACC28/(ACC10+1)+ACC29/(ACC11+1)+ACC30/(ACC12+1))/SUM(ACC28:ACC30))-LN((ACB28/(ACB10+1)+ACB29/(ACB11+1)+ACB30/(ACB12+1))/SUM(ACB28:ACB30))</f>
        <v>-1.4299680042631442E-2</v>
      </c>
      <c r="ACD48" s="23">
        <f>LN((ACD28/(ACD10+1)+ACD29/(ACD11+1)+ACD30/(ACD12+1))/SUM(ACD28:ACD30))-LN((ACB28/(ACB10+1)+ACB29/(ACB11+1)+ACB30/(ACB12+1))/SUM(ACB28:ACB30))</f>
        <v>-1.4115599050144971E-2</v>
      </c>
      <c r="ACE48" s="23">
        <f>LN((ACE28/(ACE10+1)+ACE29/(ACE11+1)+ACE30/(ACE12+1))/SUM(ACE28:ACE30))-LN((ACB28/(ACB10+1)+ACB29/(ACB11+1)+ACB30/(ACB12+1))/SUM(ACB28:ACB30))</f>
        <v>-1.0968560319087557E-2</v>
      </c>
      <c r="ACF48" s="23">
        <f>LN((ACF28/(ACF10+1)+ACF29/(ACF11+1)+ACF30/(ACF12+1))/SUM(ACF28:ACF30))-LN((ACB28/(ACB10+1)+ACB29/(ACB11+1)+ACB30/(ACB12+1))/SUM(ACB28:ACB30))</f>
        <v>-1.0811186385315801E-2</v>
      </c>
      <c r="ACG48" s="23"/>
      <c r="ACH48" s="23">
        <f>LN((ACH28/(ACH10+1)+ACH29/(ACH11+1)+ACH30/(ACH12+1))/SUM(ACH28:ACH30))-LN((ACG28/(ACG10+1)+ACG29/(ACG11+1)+ACG30/(ACG12+1))/SUM(ACG28:ACG30))</f>
        <v>-1.3974335178555668E-2</v>
      </c>
      <c r="ACI48" s="23">
        <f>LN((ACI28/(ACI10+1)+ACI29/(ACI11+1)+ACI30/(ACI12+1))/SUM(ACI28:ACI30))-LN((ACG28/(ACG10+1)+ACG29/(ACG11+1)+ACG30/(ACG12+1))/SUM(ACG28:ACG30))</f>
        <v>-1.3751059376436468E-2</v>
      </c>
      <c r="ACJ48" s="23">
        <f>LN((ACJ28/(ACJ10+1)+ACJ29/(ACJ11+1)+ACJ30/(ACJ12+1))/SUM(ACJ28:ACJ30))-LN((ACG28/(ACG10+1)+ACG29/(ACG11+1)+ACG30/(ACG12+1))/SUM(ACG28:ACG30))</f>
        <v>-1.0540215810504176E-2</v>
      </c>
      <c r="ACK48" s="23">
        <f>LN((ACK28/(ACK10+1)+ACK29/(ACK11+1)+ACK30/(ACK12+1))/SUM(ACK28:ACK30))-LN((ACG28/(ACG10+1)+ACG29/(ACG11+1)+ACG30/(ACG12+1))/SUM(ACG28:ACG30))</f>
        <v>-1.0389118052604819E-2</v>
      </c>
      <c r="ACL48" s="23"/>
      <c r="ACM48" s="23">
        <f>LN((ACM28/(ACM10+1)+ACM29/(ACM11+1)+ACM30/(ACM12+1))/SUM(ACM28:ACM30))-LN((ACL28/(ACL10+1)+ACL29/(ACL11+1)+ACL30/(ACL12+1))/SUM(ACL28:ACL30))</f>
        <v>-1.3597800785228167E-2</v>
      </c>
      <c r="ACN48" s="23">
        <f>LN((ACN28/(ACN10+1)+ACN29/(ACN11+1)+ACN30/(ACN12+1))/SUM(ACN28:ACN30))-LN((ACL28/(ACL10+1)+ACL29/(ACL11+1)+ACL30/(ACL12+1))/SUM(ACL28:ACL30))</f>
        <v>-1.3383122913062699E-2</v>
      </c>
      <c r="ACO48" s="23">
        <f>LN((ACO28/(ACO10+1)+ACO29/(ACO11+1)+ACO30/(ACO12+1))/SUM(ACO28:ACO30))-LN((ACL28/(ACL10+1)+ACL29/(ACL11+1)+ACL30/(ACL12+1))/SUM(ACL28:ACL30))</f>
        <v>-1.010829874431398E-2</v>
      </c>
      <c r="ACP48" s="23">
        <f>LN((ACP28/(ACP10+1)+ACP29/(ACP11+1)+ACP30/(ACP12+1))/SUM(ACP28:ACP30))-LN((ACL28/(ACL10+1)+ACL29/(ACL11+1)+ACL30/(ACL12+1))/SUM(ACL28:ACL30))</f>
        <v>-9.9638725825789767E-3</v>
      </c>
      <c r="ACQ48" s="23"/>
      <c r="ACR48" s="23">
        <f>LN((ACR28/(ACR10+1)+ACR29/(ACR11+1)+ACR30/(ACR12+1))/SUM(ACR28:ACR30))-LN((ACQ28/(ACQ10+1)+ACQ29/(ACQ11+1)+ACQ30/(ACQ12+1))/SUM(ACQ28:ACQ30))</f>
        <v>-1.2787942731834229E-2</v>
      </c>
      <c r="ACS48" s="23">
        <f>LN((ACS28/(ACS10+1)+ACS29/(ACS11+1)+ACS30/(ACS12+1))/SUM(ACS28:ACS30))-LN((ACQ28/(ACQ10+1)+ACQ29/(ACQ11+1)+ACQ30/(ACQ12+1))/SUM(ACQ28:ACQ30))</f>
        <v>-1.2638537215482373E-2</v>
      </c>
      <c r="ACT48" s="23">
        <f>LN((ACT28/(ACT10+1)+ACT29/(ACT11+1)+ACT30/(ACT12+1))/SUM(ACT28:ACT30))-LN((ACQ28/(ACQ10+1)+ACQ29/(ACQ11+1)+ACQ30/(ACQ12+1))/SUM(ACQ28:ACQ30))</f>
        <v>-9.2053641223660138E-3</v>
      </c>
      <c r="ACU48" s="23">
        <f>LN((ACU28/(ACU10+1)+ACU29/(ACU11+1)+ACU30/(ACU12+1))/SUM(ACU28:ACU30))-LN((ACQ28/(ACQ10+1)+ACQ29/(ACQ11+1)+ACQ30/(ACQ12+1))/SUM(ACQ28:ACQ30))</f>
        <v>-9.1043721322962637E-3</v>
      </c>
      <c r="ACV48" s="23"/>
      <c r="ACW48" s="23">
        <f>LN((ACW28/(ACW10+1)+ACW29/(ACW11+1)+ACW30/(ACW12+1))/SUM(ACW28:ACW30))-LN((ACV28/(ACV10+1)+ACV29/(ACV11+1)+ACV30/(ACV12+1))/SUM(ACV28:ACV30))</f>
        <v>-1.1134226447000128E-2</v>
      </c>
      <c r="ACX48" s="23">
        <f>LN((ACX28/(ACX10+1)+ACX29/(ACX11+1)+ACX30/(ACX12+1))/SUM(ACX28:ACX30))-LN((ACV28/(ACV10+1)+ACV29/(ACV11+1)+ACV30/(ACV12+1))/SUM(ACV28:ACV30))</f>
        <v>-1.1031416200399741E-2</v>
      </c>
      <c r="ACY48" s="23">
        <f>LN((ACY28/(ACY10+1)+ACY29/(ACY11+1)+ACY30/(ACY12+1))/SUM(ACY28:ACY30))-LN((ACV28/(ACV10+1)+ACV29/(ACV11+1)+ACV30/(ACV12+1))/SUM(ACV28:ACV30))</f>
        <v>-7.3349931797342879E-3</v>
      </c>
      <c r="ACZ48" s="23">
        <f>LN((ACZ28/(ACZ10+1)+ACZ29/(ACZ11+1)+ACZ30/(ACZ12+1))/SUM(ACZ28:ACZ30))-LN((ACV28/(ACV10+1)+ACV29/(ACV11+1)+ACV30/(ACV12+1))/SUM(ACV28:ACV30))</f>
        <v>-7.2686749575676529E-3</v>
      </c>
      <c r="ADA48" s="23"/>
      <c r="ADB48" s="23">
        <f>LN((ADB28/(ADB10+1)+ADB29/(ADB11+1)+ADB30/(ADB12+1))/SUM(ADB28:ADB30))-LN((ADA28/(ADA10+1)+ADA29/(ADA11+1)+ADA30/(ADA12+1))/SUM(ADA28:ADA30))</f>
        <v>-9.3499392043168983E-3</v>
      </c>
      <c r="ADC48" s="23">
        <f>LN((ADC28/(ADC10+1)+ADC29/(ADC11+1)+ADC30/(ADC12+1))/SUM(ADC28:ADC30))-LN((ADA28/(ADA10+1)+ADA29/(ADA11+1)+ADA30/(ADA12+1))/SUM(ADA28:ADA30))</f>
        <v>-9.3023023318793002E-3</v>
      </c>
      <c r="ADD48" s="23">
        <f>LN((ADD28/(ADD10+1)+ADD29/(ADD11+1)+ADD30/(ADD12+1))/SUM(ADD28:ADD30))-LN((ADA28/(ADA10+1)+ADA29/(ADA11+1)+ADA30/(ADA12+1))/SUM(ADA28:ADA30))</f>
        <v>-5.2154968975356847E-3</v>
      </c>
      <c r="ADE48" s="23">
        <f>LN((ADE28/(ADE10+1)+ADE29/(ADE11+1)+ADE30/(ADE12+1))/SUM(ADE28:ADE30))-LN((ADA28/(ADA10+1)+ADA29/(ADA11+1)+ADA30/(ADA12+1))/SUM(ADA28:ADA30))</f>
        <v>-5.1894466204703213E-3</v>
      </c>
      <c r="ADF48" s="23"/>
      <c r="ADG48" s="23">
        <f>LN((ADG28/(ADG10+1)+ADG29/(ADG11+1)+ADG30/(ADG12+1))/SUM(ADG28:ADG30))-LN((ADF28/(ADF10+1)+ADF29/(ADF11+1)+ADF30/(ADF12+1))/SUM(ADF28:ADF30))</f>
        <v>-1.1806426520930106E-2</v>
      </c>
      <c r="ADH48" s="23">
        <f>LN((ADH28/(ADH10+1)+ADH29/(ADH11+1)+ADH30/(ADH12+1))/SUM(ADH28:ADH30))-LN((ADF28/(ADF10+1)+ADF29/(ADF11+1)+ADF30/(ADF12+1))/SUM(ADF28:ADF30))</f>
        <v>-1.164329641056968E-2</v>
      </c>
      <c r="ADI48" s="23">
        <f>LN((ADI28/(ADI10+1)+ADI29/(ADI11+1)+ADI30/(ADI12+1))/SUM(ADI28:ADI30))-LN((ADF28/(ADF10+1)+ADF29/(ADF11+1)+ADF30/(ADF12+1))/SUM(ADF28:ADF30))</f>
        <v>-1.0117534634823643E-2</v>
      </c>
      <c r="ADJ48" s="23">
        <f>LN((ADJ28/(ADJ10+1)+ADJ29/(ADJ11+1)+ADJ30/(ADJ12+1))/SUM(ADJ28:ADJ30))-LN((ADF28/(ADF10+1)+ADF29/(ADF11+1)+ADF30/(ADF12+1))/SUM(ADF28:ADF30))</f>
        <v>-1.002324602822062E-2</v>
      </c>
      <c r="ADK48" s="23"/>
      <c r="ADL48" s="23">
        <f>LN((ADL28/(ADL10+1)+ADL29/(ADL11+1)+ADL30/(ADL12+1))/SUM(ADL28:ADL30))-LN((ADK28/(ADK10+1)+ADK29/(ADK11+1)+ADK30/(ADK12+1))/SUM(ADK28:ADK30))</f>
        <v>-1.137388838186016E-2</v>
      </c>
      <c r="ADM48" s="23">
        <f>LN((ADM28/(ADM10+1)+ADM29/(ADM11+1)+ADM30/(ADM12+1))/SUM(ADM28:ADM30))-LN((ADK28/(ADK10+1)+ADK29/(ADK11+1)+ADK30/(ADK12+1))/SUM(ADK28:ADK30))</f>
        <v>-1.1236380226751413E-2</v>
      </c>
      <c r="ADN48" s="23">
        <f>LN((ADN28/(ADN10+1)+ADN29/(ADN11+1)+ADN30/(ADN12+1))/SUM(ADN28:ADN30))-LN((ADK28/(ADK10+1)+ADK29/(ADK11+1)+ADK30/(ADK12+1))/SUM(ADK28:ADK30))</f>
        <v>-9.6677687301313514E-3</v>
      </c>
      <c r="ADO48" s="23">
        <f>LN((ADO28/(ADO10+1)+ADO29/(ADO11+1)+ADO30/(ADO12+1))/SUM(ADO28:ADO30))-LN((ADK28/(ADK10+1)+ADK29/(ADK11+1)+ADK30/(ADK12+1))/SUM(ADK28:ADK30))</f>
        <v>-9.5751525461963485E-3</v>
      </c>
      <c r="ADP48" s="23"/>
      <c r="ADQ48" s="23">
        <f>LN((ADQ28/(ADQ10+1)+ADQ29/(ADQ11+1)+ADQ30/(ADQ12+1))/SUM(ADQ28:ADQ30))-LN((ADP28/(ADP10+1)+ADP29/(ADP11+1)+ADP30/(ADP12+1))/SUM(ADP28:ADP30))</f>
        <v>-1.0959433260743043E-2</v>
      </c>
      <c r="ADR48" s="23">
        <f>LN((ADR28/(ADR10+1)+ADR29/(ADR11+1)+ADR30/(ADR12+1))/SUM(ADR28:ADR30))-LN((ADP28/(ADP10+1)+ADP29/(ADP11+1)+ADP30/(ADP12+1))/SUM(ADP28:ADP30))</f>
        <v>-1.0824163210767554E-2</v>
      </c>
      <c r="ADS48" s="23">
        <f>LN((ADS28/(ADS10+1)+ADS29/(ADS11+1)+ADS30/(ADS12+1))/SUM(ADS28:ADS30))-LN((ADP28/(ADP10+1)+ADP29/(ADP11+1)+ADP30/(ADP12+1))/SUM(ADP28:ADP30))</f>
        <v>-9.1995756001091028E-3</v>
      </c>
      <c r="ADT48" s="23">
        <f>LN((ADT28/(ADT10+1)+ADT29/(ADT11+1)+ADT30/(ADT12+1))/SUM(ADT28:ADT30))-LN((ADP28/(ADP10+1)+ADP29/(ADP11+1)+ADP30/(ADP12+1))/SUM(ADP28:ADP30))</f>
        <v>-9.1097320753039043E-3</v>
      </c>
      <c r="ADU48" s="23"/>
      <c r="ADV48" s="23">
        <f>LN((ADV28/(ADV10+1)+ADV29/(ADV11+1)+ADV30/(ADV12+1))/SUM(ADV28:ADV30))-LN((ADU28/(ADU10+1)+ADU29/(ADU11+1)+ADU30/(ADU12+1))/SUM(ADU28:ADU30))</f>
        <v>-1.0517541135991966E-2</v>
      </c>
      <c r="ADW48" s="23">
        <f>LN((ADW28/(ADW10+1)+ADW29/(ADW11+1)+ADW30/(ADW12+1))/SUM(ADW28:ADW30))-LN((ADU28/(ADU10+1)+ADU29/(ADU11+1)+ADU30/(ADU12+1))/SUM(ADU28:ADU30))</f>
        <v>-1.0386139773325385E-2</v>
      </c>
      <c r="ADX48" s="23">
        <f>LN((ADX28/(ADX10+1)+ADX29/(ADX11+1)+ADX30/(ADX12+1))/SUM(ADX28:ADX30))-LN((ADU28/(ADU10+1)+ADU29/(ADU11+1)+ADU30/(ADU12+1))/SUM(ADU28:ADU30))</f>
        <v>-8.7272222948459738E-3</v>
      </c>
      <c r="ADY48" s="23">
        <f>LN((ADY28/(ADY10+1)+ADY29/(ADY11+1)+ADY30/(ADY12+1))/SUM(ADY28:ADY30))-LN((ADU28/(ADU10+1)+ADU29/(ADU11+1)+ADU30/(ADU12+1))/SUM(ADU28:ADU30))</f>
        <v>-8.6521995072567914E-3</v>
      </c>
      <c r="ADZ48" s="23"/>
      <c r="AEA48" s="23">
        <f>LN((AEA28/(AEA10+1)+AEA29/(AEA11+1)+AEA30/(AEA12+1))/SUM(AEA28:AEA30))-LN((ADZ28/(ADZ10+1)+ADZ29/(ADZ11+1)+ADZ30/(ADZ12+1))/SUM(ADZ28:ADZ30))</f>
        <v>-1.0071517454085153E-2</v>
      </c>
      <c r="AEB48" s="23">
        <f>LN((AEB28/(AEB10+1)+AEB29/(AEB11+1)+AEB30/(AEB12+1))/SUM(AEB28:AEB30))-LN((ADZ28/(ADZ10+1)+ADZ29/(ADZ11+1)+ADZ30/(ADZ12+1))/SUM(ADZ28:ADZ30))</f>
        <v>-9.9443483718498621E-3</v>
      </c>
      <c r="AEC48" s="23">
        <f>LN((AEC28/(AEC10+1)+AEC29/(AEC11+1)+AEC30/(AEC12+1))/SUM(AEC28:AEC30))-LN((ADZ28/(ADZ10+1)+ADZ29/(ADZ11+1)+ADZ30/(ADZ12+1))/SUM(ADZ28:ADZ30))</f>
        <v>-8.2626073624275168E-3</v>
      </c>
      <c r="AED48" s="23">
        <f>LN((AED28/(AED10+1)+AED29/(AED11+1)+AED30/(AED12+1))/SUM(AED28:AED30))-LN((ADZ28/(ADZ10+1)+ADZ29/(ADZ11+1)+ADZ30/(ADZ12+1))/SUM(ADZ28:ADZ30))</f>
        <v>-8.1785155159769876E-3</v>
      </c>
      <c r="AEE48" s="23"/>
      <c r="AEF48" s="23">
        <f>LN((AEF28/(AEF10+1)+AEF29/(AEF11+1)+AEF30/(AEF12+1))/SUM(AEF28:AEF30))-LN((AEE28/(AEE10+1)+AEE29/(AEE11+1)+AEE30/(AEE12+1))/SUM(AEE28:AEE30))</f>
        <v>-9.6214818019764101E-3</v>
      </c>
      <c r="AEG48" s="23">
        <f>LN((AEG28/(AEG10+1)+AEG29/(AEG11+1)+AEG30/(AEG12+1))/SUM(AEG28:AEG30))-LN((AEE28/(AEE10+1)+AEE29/(AEE11+1)+AEE30/(AEE12+1))/SUM(AEE28:AEE30))</f>
        <v>-9.5190105898365421E-3</v>
      </c>
      <c r="AEH48" s="23">
        <f>LN((AEH28/(AEH10+1)+AEH29/(AEH11+1)+AEH30/(AEH12+1))/SUM(AEH28:AEH30))-LN((AEE28/(AEE10+1)+AEE29/(AEE11+1)+AEE30/(AEE12+1))/SUM(AEE28:AEE30))</f>
        <v>-7.7700884365413045E-3</v>
      </c>
      <c r="AEI48" s="23">
        <f>LN((AEI28/(AEI10+1)+AEI29/(AEI11+1)+AEI30/(AEI12+1))/SUM(AEI28:AEI30))-LN((AEE28/(AEE10+1)+AEE29/(AEE11+1)+AEE30/(AEE12+1))/SUM(AEE28:AEE30))</f>
        <v>-7.7009696432236499E-3</v>
      </c>
      <c r="AEJ48" s="23"/>
      <c r="AEK48" s="23">
        <f>LN((AEK28/(AEK10+1)+AEK29/(AEK11+1)+AEK30/(AEK12+1))/SUM(AEK28:AEK30))-LN((AEJ28/(AEJ10+1)+AEJ29/(AEJ11+1)+AEJ30/(AEJ12+1))/SUM(AEJ28:AEJ30))</f>
        <v>-9.1675221771094634E-3</v>
      </c>
      <c r="AEL48" s="23">
        <f>LN((AEL28/(AEL10+1)+AEL29/(AEL11+1)+AEL30/(AEL12+1))/SUM(AEL28:AEL30))-LN((AEJ28/(AEJ10+1)+AEJ29/(AEJ11+1)+AEJ30/(AEJ12+1))/SUM(AEJ28:AEJ30))</f>
        <v>-9.0696279463269372E-3</v>
      </c>
      <c r="AEM48" s="23">
        <f>LN((AEM28/(AEM10+1)+AEM29/(AEM11+1)+AEM30/(AEM12+1))/SUM(AEM28:AEM30))-LN((AEJ28/(AEJ10+1)+AEJ29/(AEJ11+1)+AEJ30/(AEJ12+1))/SUM(AEJ28:AEJ30))</f>
        <v>-7.2852998930513016E-3</v>
      </c>
      <c r="AEN48" s="23">
        <f>LN((AEN28/(AEN10+1)+AEN29/(AEN11+1)+AEN30/(AEN12+1))/SUM(AEN28:AEN30))-LN((AEJ28/(AEJ10+1)+AEJ29/(AEJ11+1)+AEJ30/(AEJ12+1))/SUM(AEJ28:AEJ30))</f>
        <v>-7.2195214200067789E-3</v>
      </c>
      <c r="AEO48" s="23"/>
      <c r="AEP48" s="23">
        <f>LN((AEP28/(AEP10+1)+AEP29/(AEP11+1)+AEP30/(AEP12+1))/SUM(AEP28:AEP30))-LN((AEO28/(AEO10+1)+AEO29/(AEO11+1)+AEO30/(AEO12+1))/SUM(AEO28:AEO30))</f>
        <v>-8.7097313863326586E-3</v>
      </c>
      <c r="AEQ48" s="23">
        <f>LN((AEQ28/(AEQ10+1)+AEQ29/(AEQ11+1)+AEQ30/(AEQ12+1))/SUM(AEQ28:AEQ30))-LN((AEO28/(AEO10+1)+AEO29/(AEO11+1)+AEO30/(AEO12+1))/SUM(AEO28:AEO30))</f>
        <v>-8.5973034391039274E-3</v>
      </c>
      <c r="AER48" s="23">
        <f>LN((AER28/(AER10+1)+AER29/(AER11+1)+AER30/(AER12+1))/SUM(AER28:AER30))-LN((AEO28/(AEO10+1)+AEO29/(AEO11+1)+AEO30/(AEO12+1))/SUM(AEO28:AEO30))</f>
        <v>-6.7963098535916283E-3</v>
      </c>
      <c r="AES48" s="23">
        <f>LN((AES28/(AES10+1)+AES29/(AES11+1)+AES30/(AES12+1))/SUM(AES28:AES30))-LN((AEO28/(AEO10+1)+AEO29/(AEO11+1)+AEO30/(AEO12+1))/SUM(AEO28:AEO30))</f>
        <v>-6.7243486202734348E-3</v>
      </c>
      <c r="AET48" s="23"/>
      <c r="AEU48" s="23">
        <f>LN((AEU28/(AEU10+1)+AEU29/(AEU11+1)+AEU30/(AEU12+1))/SUM(AEU28:AEU30))-LN((AET28/(AET10+1)+AET29/(AET11+1)+AET30/(AET12+1))/SUM(AET28:AET30))</f>
        <v>-8.2481659715502656E-3</v>
      </c>
      <c r="AEV48" s="23">
        <f>LN((AEV28/(AEV10+1)+AEV29/(AEV11+1)+AEV30/(AEV12+1))/SUM(AEV28:AEV30))-LN((AET28/(AET10+1)+AET29/(AET11+1)+AET30/(AET12+1))/SUM(AET28:AET30))</f>
        <v>-8.141278794027991E-3</v>
      </c>
      <c r="AEW48" s="23">
        <f>LN((AEW28/(AEW10+1)+AEW29/(AEW11+1)+AEW30/(AEW12+1))/SUM(AEW28:AEW30))-LN((AET28/(AET10+1)+AET29/(AET11+1)+AET30/(AET12+1))/SUM(AET28:AET30))</f>
        <v>-6.2934311950876565E-3</v>
      </c>
      <c r="AEX48" s="23">
        <f>LN((AEX28/(AEX10+1)+AEX29/(AEX11+1)+AEX30/(AEX12+1))/SUM(AEX28:AEX30))-LN((AET28/(AET10+1)+AET29/(AET11+1)+AET30/(AET12+1))/SUM(AET28:AET30))</f>
        <v>-6.2353864383327268E-3</v>
      </c>
      <c r="AEY48" s="23"/>
      <c r="AEZ48" s="23">
        <f>LN((AEZ28/(AEZ10+1)+AEZ29/(AEZ11+1)+AEZ30/(AEZ12+1))/SUM(AEZ28:AEZ30))-LN((AEY28/(AEY10+1)+AEY29/(AEY11+1)+AEY30/(AEY12+1))/SUM(AEY28:AEY30))</f>
        <v>-7.2945978572701853E-3</v>
      </c>
      <c r="AFA48" s="23">
        <f>LN((AFA28/(AFA10+1)+AFA29/(AFA11+1)+AFA30/(AFA12+1))/SUM(AFA28:AFA30))-LN((AEY28/(AEY10+1)+AEY29/(AEY11+1)+AEY30/(AEY12+1))/SUM(AEY28:AEY30))</f>
        <v>-7.2004214937064145E-3</v>
      </c>
      <c r="AFB48" s="23">
        <f>LN((AFB28/(AFB10+1)+AFB29/(AFB11+1)+AFB30/(AFB12+1))/SUM(AFB28:AFB30))-LN((AEY28/(AEY10+1)+AEY29/(AEY11+1)+AEY30/(AEY12+1))/SUM(AEY28:AEY30))</f>
        <v>-5.2864067716800051E-3</v>
      </c>
      <c r="AFC48" s="23">
        <f>LN((AFC28/(AFC10+1)+AFC29/(AFC11+1)+AFC30/(AFC12+1))/SUM(AFC28:AFC30))-LN((AEY28/(AEY10+1)+AEY29/(AEY11+1)+AEY30/(AEY12+1))/SUM(AEY28:AEY30))</f>
        <v>-5.2367701751404525E-3</v>
      </c>
      <c r="AFD48" s="23"/>
      <c r="AFE48" s="23">
        <f>LN((AFE28/(AFE10+1)+AFE29/(AFE11+1)+AFE30/(AFE12+1))/SUM(AFE28:AFE30))-LN((AFD28/(AFD10+1)+AFD29/(AFD11+1)+AFD30/(AFD12+1))/SUM(AFD28:AFD30))</f>
        <v>-5.2776808710425158E-3</v>
      </c>
      <c r="AFF48" s="23">
        <f>LN((AFF28/(AFF10+1)+AFF29/(AFF11+1)+AFF30/(AFF12+1))/SUM(AFF28:AFF30))-LN((AFD28/(AFD10+1)+AFD29/(AFD11+1)+AFD30/(AFD12+1))/SUM(AFD28:AFD30))</f>
        <v>-5.2299298067378722E-3</v>
      </c>
      <c r="AFG48" s="23">
        <f>LN((AFG28/(AFG10+1)+AFG29/(AFG11+1)+AFG30/(AFG12+1))/SUM(AFG28:AFG30))-LN((AFD28/(AFD10+1)+AFD29/(AFD11+1)+AFD30/(AFD12+1))/SUM(AFD28:AFD30))</f>
        <v>-3.18708167253412E-3</v>
      </c>
      <c r="AFH48" s="23">
        <f>LN((AFH28/(AFH10+1)+AFH29/(AFH11+1)+AFH30/(AFH12+1))/SUM(AFH28:AFH30))-LN((AFD28/(AFD10+1)+AFD29/(AFD11+1)+AFD30/(AFD12+1))/SUM(AFD28:AFD30))</f>
        <v>-3.1570015718201117E-3</v>
      </c>
      <c r="AFI48" s="23"/>
      <c r="AFJ48" s="23">
        <f>LN((AFJ28/(AFJ10+1)+AFJ29/(AFJ11+1)+AFJ30/(AFJ12+1))/SUM(AFJ28:AFJ30))-LN((AFI28/(AFI10+1)+AFI29/(AFI11+1)+AFI30/(AFI12+1))/SUM(AFI28:AFI30))</f>
        <v>-3.1418769327647145E-3</v>
      </c>
      <c r="AFK48" s="23">
        <f>LN((AFK28/(AFK10+1)+AFK29/(AFK11+1)+AFK30/(AFK12+1))/SUM(AFK28:AFK30))-LN((AFI28/(AFI10+1)+AFI29/(AFI11+1)+AFI30/(AFI12+1))/SUM(AFI28:AFI30))</f>
        <v>-3.1245866340271003E-3</v>
      </c>
      <c r="AFL48" s="23">
        <f>LN((AFL28/(AFL10+1)+AFL29/(AFL11+1)+AFL30/(AFL12+1))/SUM(AFL28:AFL30))-LN((AFI28/(AFI10+1)+AFI29/(AFI11+1)+AFI30/(AFI12+1))/SUM(AFI28:AFI30))</f>
        <v>-1.0623210942047046E-3</v>
      </c>
      <c r="AFM48" s="23">
        <f>LN((AFM28/(AFM10+1)+AFM29/(AFM11+1)+AFM30/(AFM12+1))/SUM(AFM28:AFM30))-LN((AFI28/(AFI10+1)+AFI29/(AFI11+1)+AFI30/(AFI12+1))/SUM(AFI28:AFI30))</f>
        <v>-1.0523104862443719E-3</v>
      </c>
    </row>
    <row r="49" spans="1:4">
      <c r="A49" s="36" t="s">
        <v>128</v>
      </c>
      <c r="B49" s="37" t="str">
        <f>IF(ABS(Sectors!$K$9)&lt;0.0001,"OK","ERROR!!")</f>
        <v>OK</v>
      </c>
      <c r="C49" s="37" t="str">
        <f>IF(ABS(Sectors!$Z$4)&lt;0.00001,"OK","ERROR!!")</f>
        <v>OK</v>
      </c>
      <c r="D49" s="37" t="str">
        <f>IF(ABS(Sectors!$AS$4)&lt;0.00001,"OK","ERROR!!")</f>
        <v>OK</v>
      </c>
    </row>
    <row r="51" spans="1:4">
      <c r="A51" s="23" t="s">
        <v>195</v>
      </c>
      <c r="C51" s="7">
        <f>(C7-0.0765)*FixedParams!$B$32*C$34/((1+$B7)*$B$34)</f>
        <v>1924.3270992800478</v>
      </c>
      <c r="D51" s="7">
        <f>(D7-0.0765)*FixedParams!$B$32*D$34/((1+$B7)*$B$34)</f>
        <v>1835.3482064719028</v>
      </c>
    </row>
    <row r="52" spans="1:4">
      <c r="A52" s="23" t="s">
        <v>196</v>
      </c>
      <c r="C52" s="7">
        <f>(C9-0.0765)*FixedParams!$B$32*C$34/((1+$B9)*$B$34)</f>
        <v>7619.9134093379726</v>
      </c>
      <c r="D52" s="7">
        <f>(D9-0.0765)*FixedParams!$B$32*D$34/((1+$B9)*$B$34)</f>
        <v>7267.5765022131409</v>
      </c>
    </row>
    <row r="53" spans="1:4">
      <c r="A53" s="23" t="s">
        <v>197</v>
      </c>
      <c r="C53" s="7">
        <f>(C8-0.0765)*FixedParams!$B$32*EXP(-Sectors!$D$17)*C$34/((1+$B8)*$B$34)</f>
        <v>18565.401985298704</v>
      </c>
      <c r="D53" s="7">
        <f>(D8-0.0765)*FixedParams!$B$32*EXP(-Sectors!$D$17)*D$34/((1+$B8)*$B$34)</f>
        <v>17706.957018323985</v>
      </c>
    </row>
    <row r="54" spans="1:4">
      <c r="A54" s="23" t="s">
        <v>198</v>
      </c>
      <c r="C54" s="7">
        <f>C53-C51</f>
        <v>16641.074886018658</v>
      </c>
      <c r="D54" s="7">
        <f>D53-D51</f>
        <v>15871.608811852082</v>
      </c>
    </row>
  </sheetData>
  <sortState columnSort="1" ref="F1:AI30">
    <sortCondition ref="F1:AI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C18"/>
  <sheetViews>
    <sheetView workbookViewId="0"/>
  </sheetViews>
  <sheetFormatPr baseColWidth="10" defaultColWidth="8.83203125" defaultRowHeight="13" x14ac:dyDescent="0"/>
  <cols>
    <col min="1" max="1" width="19.33203125" bestFit="1" customWidth="1"/>
  </cols>
  <sheetData>
    <row r="1" spans="1:3">
      <c r="B1" s="21" t="s">
        <v>105</v>
      </c>
      <c r="C1" s="21" t="s">
        <v>106</v>
      </c>
    </row>
    <row r="2" spans="1:3">
      <c r="A2" t="s">
        <v>109</v>
      </c>
      <c r="B2">
        <v>0</v>
      </c>
      <c r="C2" s="23">
        <f>FixedParams!B56</f>
        <v>-2.0300054006411243</v>
      </c>
    </row>
    <row r="3" spans="1:3">
      <c r="B3" s="23">
        <f>Sectors!I7</f>
        <v>0.78747586599911745</v>
      </c>
      <c r="C3" s="23">
        <f>C2</f>
        <v>-2.0300054006411243</v>
      </c>
    </row>
    <row r="4" spans="1:3">
      <c r="A4" t="s">
        <v>110</v>
      </c>
      <c r="B4" s="23">
        <f>B3</f>
        <v>0.78747586599911745</v>
      </c>
      <c r="C4" s="23">
        <f>FixedParams!B55</f>
        <v>-0.35915975138139061</v>
      </c>
    </row>
    <row r="5" spans="1:3">
      <c r="B5">
        <v>1</v>
      </c>
      <c r="C5" s="23">
        <f>C4</f>
        <v>-0.35915975138139061</v>
      </c>
    </row>
    <row r="6" spans="1:3">
      <c r="A6" t="s">
        <v>107</v>
      </c>
      <c r="B6">
        <v>0</v>
      </c>
      <c r="C6" s="23">
        <f>FixedParams!C62</f>
        <v>-1.1301129161284098</v>
      </c>
    </row>
    <row r="7" spans="1:3">
      <c r="B7">
        <v>1</v>
      </c>
      <c r="C7" s="23">
        <f>C6</f>
        <v>-1.1301129161284098</v>
      </c>
    </row>
    <row r="8" spans="1:3">
      <c r="A8" t="s">
        <v>108</v>
      </c>
      <c r="B8" s="23">
        <f>B3</f>
        <v>0.78747586599911745</v>
      </c>
      <c r="C8">
        <v>-2.9</v>
      </c>
    </row>
    <row r="9" spans="1:3">
      <c r="B9" s="23">
        <f>B4</f>
        <v>0.78747586599911745</v>
      </c>
      <c r="C9">
        <v>1.4</v>
      </c>
    </row>
    <row r="10" spans="1:3">
      <c r="A10" t="s">
        <v>111</v>
      </c>
      <c r="B10" s="23">
        <f>FixedParams!$C$63</f>
        <v>0.72954340749253999</v>
      </c>
      <c r="C10">
        <f>C8</f>
        <v>-2.9</v>
      </c>
    </row>
    <row r="11" spans="1:3">
      <c r="B11" s="23">
        <f>B10</f>
        <v>0.72954340749253999</v>
      </c>
      <c r="C11">
        <f>C9</f>
        <v>1.4</v>
      </c>
    </row>
    <row r="12" spans="1:3">
      <c r="A12" t="s">
        <v>204</v>
      </c>
      <c r="B12">
        <v>0</v>
      </c>
      <c r="C12" s="23">
        <f>FixedParams!B62</f>
        <v>-0.85295239413366075</v>
      </c>
    </row>
    <row r="13" spans="1:3">
      <c r="B13">
        <v>1</v>
      </c>
      <c r="C13" s="23">
        <f>C12</f>
        <v>-0.85295239413366075</v>
      </c>
    </row>
    <row r="18" spans="1:3">
      <c r="A18" s="4"/>
      <c r="B18" s="2"/>
      <c r="C18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workbookViewId="0"/>
  </sheetViews>
  <sheetFormatPr baseColWidth="10" defaultColWidth="11.5" defaultRowHeight="13" x14ac:dyDescent="0"/>
  <cols>
    <col min="1" max="1" width="47.33203125" customWidth="1"/>
    <col min="2" max="2" width="7.1640625" customWidth="1"/>
    <col min="3" max="3" width="1.1640625" customWidth="1"/>
    <col min="4" max="4" width="31.6640625" customWidth="1"/>
  </cols>
  <sheetData>
    <row r="1" spans="1:6" ht="15">
      <c r="A1" s="46" t="s">
        <v>207</v>
      </c>
      <c r="B1" s="44"/>
      <c r="C1" s="44"/>
      <c r="D1" s="44"/>
      <c r="E1" s="44"/>
      <c r="F1" s="44"/>
    </row>
    <row r="2" spans="1:6" ht="15">
      <c r="A2" s="44"/>
      <c r="B2" s="44"/>
      <c r="C2" s="44"/>
      <c r="D2" s="44"/>
      <c r="E2" s="44"/>
      <c r="F2" s="44"/>
    </row>
    <row r="3" spans="1:6" ht="15">
      <c r="A3" s="45" t="s">
        <v>150</v>
      </c>
      <c r="B3" s="44"/>
      <c r="C3" s="44"/>
      <c r="D3" s="44"/>
      <c r="E3" s="44"/>
      <c r="F3" s="44"/>
    </row>
    <row r="4" spans="1:6" ht="15">
      <c r="A4" s="44" t="s">
        <v>153</v>
      </c>
      <c r="B4" s="48">
        <f>B5-FixedParams!$B$9</f>
        <v>20.083499290000006</v>
      </c>
      <c r="C4" s="44"/>
      <c r="D4" s="93" t="s">
        <v>155</v>
      </c>
      <c r="E4" s="44"/>
      <c r="F4" s="44"/>
    </row>
    <row r="5" spans="1:6" ht="15">
      <c r="A5" s="44" t="s">
        <v>154</v>
      </c>
      <c r="B5" s="48">
        <f>FixedParams!$B$8</f>
        <v>33.902350090000006</v>
      </c>
      <c r="C5" s="44"/>
      <c r="D5" s="93"/>
      <c r="E5" s="44"/>
      <c r="F5" s="44"/>
    </row>
    <row r="6" spans="1:6" ht="15">
      <c r="A6" s="44" t="s">
        <v>156</v>
      </c>
      <c r="B6" s="48">
        <f>B7-FixedParams!$B$7</f>
        <v>59.793367389999993</v>
      </c>
      <c r="C6" s="44"/>
      <c r="D6" s="93"/>
      <c r="E6" s="44"/>
      <c r="F6" s="44"/>
    </row>
    <row r="7" spans="1:6" ht="15">
      <c r="A7" s="44" t="s">
        <v>157</v>
      </c>
      <c r="B7" s="48">
        <f>FixedParams!$B$6</f>
        <v>67.531684259999992</v>
      </c>
      <c r="C7" s="44"/>
      <c r="D7" s="93"/>
      <c r="E7" s="44"/>
      <c r="F7" s="44"/>
    </row>
    <row r="8" spans="1:6" ht="15">
      <c r="A8" s="44" t="s">
        <v>151</v>
      </c>
      <c r="B8" s="50">
        <f>FixedParams!$B$34</f>
        <v>1.9987013341370097</v>
      </c>
      <c r="C8" s="44"/>
      <c r="D8" s="94" t="s">
        <v>158</v>
      </c>
      <c r="E8" s="44"/>
      <c r="F8" s="44"/>
    </row>
    <row r="9" spans="1:6" ht="15">
      <c r="A9" s="44"/>
      <c r="B9" s="50"/>
      <c r="C9" s="44"/>
      <c r="D9" s="95"/>
      <c r="E9" s="44"/>
      <c r="F9" s="44"/>
    </row>
    <row r="10" spans="1:6" ht="15">
      <c r="A10" s="44"/>
      <c r="B10" s="44"/>
      <c r="C10" s="44"/>
      <c r="D10" s="44"/>
      <c r="E10" s="44"/>
      <c r="F10" s="44"/>
    </row>
    <row r="11" spans="1:6" ht="15">
      <c r="A11" s="45" t="s">
        <v>152</v>
      </c>
      <c r="B11" s="44"/>
      <c r="C11" s="44"/>
      <c r="D11" s="44"/>
      <c r="E11" s="44"/>
      <c r="F11" s="44"/>
    </row>
    <row r="12" spans="1:6" ht="15">
      <c r="A12" s="54" t="s">
        <v>177</v>
      </c>
      <c r="B12" s="44">
        <f>FixedParams!B39</f>
        <v>0.33333332999999998</v>
      </c>
      <c r="C12" s="44"/>
      <c r="D12" s="44"/>
      <c r="E12" s="44"/>
      <c r="F12" s="44"/>
    </row>
    <row r="13" spans="1:6" ht="15">
      <c r="A13" s="44" t="s">
        <v>166</v>
      </c>
      <c r="B13" s="50">
        <f>FixedParams!$E$6</f>
        <v>1.5</v>
      </c>
      <c r="C13" s="44"/>
      <c r="D13" s="44"/>
      <c r="E13" s="44"/>
      <c r="F13" s="44"/>
    </row>
    <row r="14" spans="1:6" ht="15">
      <c r="A14" s="44" t="s">
        <v>167</v>
      </c>
      <c r="B14" s="50">
        <f>FixedParams!B41</f>
        <v>0.999</v>
      </c>
      <c r="C14" s="44"/>
      <c r="D14" s="55" t="s">
        <v>178</v>
      </c>
      <c r="E14" s="44"/>
      <c r="F14" s="44"/>
    </row>
    <row r="15" spans="1:6" ht="15">
      <c r="A15" s="44" t="s">
        <v>89</v>
      </c>
      <c r="B15" s="44">
        <f>FixedParams!B42</f>
        <v>0.5</v>
      </c>
      <c r="C15" s="44"/>
      <c r="D15" s="55" t="s">
        <v>179</v>
      </c>
      <c r="E15" s="44"/>
      <c r="F15" s="44"/>
    </row>
    <row r="16" spans="1:6" ht="15">
      <c r="A16" s="44"/>
      <c r="B16" s="44"/>
      <c r="C16" s="44"/>
      <c r="D16" s="44"/>
      <c r="E16" s="44"/>
      <c r="F16" s="44"/>
    </row>
    <row r="17" spans="1:6" ht="15">
      <c r="A17" s="45" t="s">
        <v>159</v>
      </c>
      <c r="B17" s="44"/>
      <c r="C17" s="44"/>
      <c r="D17" s="44"/>
      <c r="E17" s="44"/>
      <c r="F17" s="44"/>
    </row>
    <row r="18" spans="1:6" ht="15">
      <c r="A18" s="44" t="s">
        <v>170</v>
      </c>
      <c r="B18" s="47">
        <f>FixedParams!B32</f>
        <v>32381.22</v>
      </c>
      <c r="C18" s="44"/>
      <c r="D18" s="95" t="s">
        <v>171</v>
      </c>
      <c r="E18" s="44"/>
      <c r="F18" s="44"/>
    </row>
    <row r="19" spans="1:6" ht="15">
      <c r="A19" s="44" t="s">
        <v>169</v>
      </c>
      <c r="B19" s="47">
        <f>FixedParams!B33</f>
        <v>82813.23</v>
      </c>
      <c r="C19" s="44"/>
      <c r="D19" s="95"/>
      <c r="E19" s="44"/>
      <c r="F19" s="44"/>
    </row>
    <row r="20" spans="1:6" ht="15">
      <c r="A20" s="55" t="s">
        <v>183</v>
      </c>
      <c r="B20" s="49">
        <f>FixedParams!B40</f>
        <v>9.0558570743215633E-2</v>
      </c>
      <c r="C20" s="44"/>
      <c r="D20" s="44"/>
      <c r="E20" s="44"/>
      <c r="F20" s="44"/>
    </row>
    <row r="21" spans="1:6" ht="15">
      <c r="A21" s="44" t="s">
        <v>165</v>
      </c>
      <c r="B21" s="44">
        <v>1</v>
      </c>
      <c r="C21" s="44"/>
      <c r="D21" s="44"/>
      <c r="E21" s="44"/>
      <c r="F21" s="44"/>
    </row>
    <row r="22" spans="1:6" ht="17">
      <c r="A22" s="55" t="s">
        <v>180</v>
      </c>
      <c r="B22" s="44"/>
      <c r="C22" s="44"/>
      <c r="D22" s="44"/>
      <c r="E22" s="44"/>
      <c r="F22" s="44"/>
    </row>
    <row r="23" spans="1:6" ht="15">
      <c r="A23" s="56" t="s">
        <v>181</v>
      </c>
      <c r="B23" s="49">
        <f>Sectors!B7</f>
        <v>8.7165094957414008E-2</v>
      </c>
      <c r="C23" s="44"/>
      <c r="D23" s="95" t="s">
        <v>168</v>
      </c>
      <c r="E23" s="44"/>
      <c r="F23" s="44"/>
    </row>
    <row r="24" spans="1:6" ht="15">
      <c r="A24" s="56" t="s">
        <v>182</v>
      </c>
      <c r="B24" s="49">
        <f>Sectors!B8</f>
        <v>0.43668306085722558</v>
      </c>
      <c r="C24" s="44"/>
      <c r="D24" s="95"/>
      <c r="E24" s="44"/>
      <c r="F24" s="44"/>
    </row>
    <row r="25" spans="1:6" ht="15">
      <c r="A25" s="44"/>
      <c r="B25" s="44"/>
      <c r="C25" s="44"/>
      <c r="D25" s="44"/>
      <c r="E25" s="44"/>
      <c r="F25" s="44"/>
    </row>
    <row r="26" spans="1:6" ht="15">
      <c r="A26" s="45" t="s">
        <v>172</v>
      </c>
      <c r="B26" s="44"/>
      <c r="C26" s="44"/>
      <c r="D26" s="44"/>
      <c r="E26" s="44"/>
      <c r="F26" s="44"/>
    </row>
    <row r="27" spans="1:6" ht="15">
      <c r="A27" s="52" t="s">
        <v>173</v>
      </c>
      <c r="B27" s="50">
        <f>Sectors!B10</f>
        <v>-2.8115821087330115</v>
      </c>
      <c r="C27" s="44"/>
      <c r="D27" s="96" t="s">
        <v>175</v>
      </c>
      <c r="E27" s="44"/>
      <c r="F27" s="44"/>
    </row>
    <row r="28" spans="1:6" ht="15">
      <c r="A28" s="53" t="s">
        <v>174</v>
      </c>
      <c r="B28" s="50">
        <f>Sectors!$D$9</f>
        <v>4.2499667661059624</v>
      </c>
      <c r="C28" s="44"/>
      <c r="D28" s="96"/>
      <c r="E28" s="44"/>
      <c r="F28" s="44"/>
    </row>
    <row r="29" spans="1:6" ht="15">
      <c r="A29" s="45"/>
      <c r="B29" s="44"/>
      <c r="C29" s="44"/>
      <c r="D29" s="44"/>
      <c r="E29" s="44"/>
      <c r="F29" s="44"/>
    </row>
    <row r="30" spans="1:6" ht="15">
      <c r="A30" s="45" t="s">
        <v>160</v>
      </c>
      <c r="B30" s="44"/>
      <c r="C30" s="44"/>
      <c r="D30" s="44"/>
      <c r="E30" s="44"/>
      <c r="F30" s="44"/>
    </row>
    <row r="31" spans="1:6" ht="15">
      <c r="A31" s="44" t="s">
        <v>161</v>
      </c>
      <c r="B31" s="44"/>
      <c r="C31" s="44"/>
      <c r="D31" s="44"/>
      <c r="E31" s="44"/>
      <c r="F31" s="44"/>
    </row>
    <row r="32" spans="1:6" ht="15">
      <c r="A32" s="44"/>
      <c r="B32" s="44"/>
      <c r="C32" s="44"/>
      <c r="D32" s="44"/>
      <c r="E32" s="44"/>
      <c r="F32" s="44"/>
    </row>
    <row r="33" spans="1:6" ht="15">
      <c r="A33" s="45" t="s">
        <v>163</v>
      </c>
      <c r="B33" s="44"/>
      <c r="C33" s="44"/>
      <c r="D33" s="44"/>
      <c r="E33" s="44"/>
      <c r="F33" s="44"/>
    </row>
    <row r="34" spans="1:6" ht="15">
      <c r="A34" s="44" t="s">
        <v>162</v>
      </c>
      <c r="B34" s="51">
        <f>FixedParams!B36</f>
        <v>0.5</v>
      </c>
      <c r="C34" s="44"/>
      <c r="D34" s="53" t="s">
        <v>176</v>
      </c>
      <c r="E34" s="44"/>
      <c r="F34" s="44"/>
    </row>
    <row r="35" spans="1:6" ht="15">
      <c r="A35" s="44" t="s">
        <v>164</v>
      </c>
      <c r="B35" s="51">
        <f>FixedParams!B37</f>
        <v>0.44</v>
      </c>
      <c r="C35" s="44"/>
      <c r="D35" s="53" t="s">
        <v>176</v>
      </c>
      <c r="E35" s="44"/>
      <c r="F35" s="44"/>
    </row>
    <row r="36" spans="1:6" ht="15">
      <c r="A36" s="44"/>
      <c r="B36" s="44"/>
      <c r="C36" s="44"/>
      <c r="D36" s="44"/>
      <c r="E36" s="44"/>
      <c r="F36" s="44"/>
    </row>
    <row r="37" spans="1:6" ht="15">
      <c r="A37" s="44"/>
      <c r="B37" s="44"/>
      <c r="C37" s="44"/>
      <c r="D37" s="44"/>
      <c r="E37" s="44"/>
      <c r="F37" s="44"/>
    </row>
    <row r="38" spans="1:6" ht="15">
      <c r="A38" s="44"/>
      <c r="B38" s="44"/>
      <c r="C38" s="44"/>
      <c r="D38" s="44"/>
      <c r="E38" s="44"/>
      <c r="F38" s="44"/>
    </row>
    <row r="39" spans="1:6" ht="15">
      <c r="A39" s="44"/>
      <c r="B39" s="44"/>
      <c r="C39" s="44"/>
      <c r="D39" s="44"/>
      <c r="E39" s="44"/>
      <c r="F39" s="44"/>
    </row>
    <row r="40" spans="1:6" ht="15">
      <c r="A40" s="44"/>
      <c r="B40" s="44"/>
      <c r="C40" s="44"/>
      <c r="D40" s="44"/>
      <c r="E40" s="44"/>
      <c r="F40" s="44"/>
    </row>
    <row r="41" spans="1:6" ht="15">
      <c r="A41" s="44"/>
      <c r="B41" s="44"/>
      <c r="C41" s="44"/>
      <c r="D41" s="44"/>
      <c r="E41" s="44"/>
      <c r="F41" s="44"/>
    </row>
    <row r="42" spans="1:6" ht="15">
      <c r="A42" s="44"/>
      <c r="B42" s="44"/>
      <c r="C42" s="44"/>
      <c r="D42" s="44"/>
      <c r="E42" s="44"/>
      <c r="F42" s="44"/>
    </row>
    <row r="43" spans="1:6" ht="15">
      <c r="A43" s="44"/>
      <c r="B43" s="44"/>
      <c r="C43" s="44"/>
      <c r="D43" s="44"/>
      <c r="E43" s="44"/>
      <c r="F43" s="44"/>
    </row>
    <row r="44" spans="1:6" ht="15">
      <c r="A44" s="44"/>
      <c r="B44" s="44"/>
      <c r="C44" s="44"/>
      <c r="D44" s="44"/>
      <c r="E44" s="44"/>
      <c r="F44" s="44"/>
    </row>
    <row r="45" spans="1:6" ht="15">
      <c r="A45" s="44"/>
      <c r="B45" s="44"/>
      <c r="C45" s="44"/>
      <c r="D45" s="44"/>
      <c r="E45" s="44"/>
      <c r="F45" s="44"/>
    </row>
    <row r="46" spans="1:6" ht="15">
      <c r="A46" s="44"/>
      <c r="B46" s="44"/>
      <c r="C46" s="44"/>
      <c r="D46" s="44"/>
      <c r="E46" s="44"/>
      <c r="F46" s="44"/>
    </row>
    <row r="47" spans="1:6" ht="15">
      <c r="A47" s="44"/>
      <c r="B47" s="44"/>
      <c r="C47" s="44"/>
      <c r="D47" s="44"/>
      <c r="E47" s="44"/>
      <c r="F47" s="44"/>
    </row>
    <row r="48" spans="1:6" ht="15">
      <c r="A48" s="44"/>
      <c r="B48" s="44"/>
      <c r="C48" s="44"/>
      <c r="D48" s="44"/>
      <c r="E48" s="44"/>
      <c r="F48" s="44"/>
    </row>
    <row r="49" spans="1:6" ht="15">
      <c r="A49" s="44"/>
      <c r="B49" s="44"/>
      <c r="C49" s="44"/>
      <c r="D49" s="44"/>
      <c r="E49" s="44"/>
      <c r="F49" s="44"/>
    </row>
    <row r="50" spans="1:6" ht="15">
      <c r="A50" s="44"/>
      <c r="B50" s="44"/>
      <c r="C50" s="44"/>
      <c r="D50" s="44"/>
      <c r="E50" s="44"/>
      <c r="F50" s="44"/>
    </row>
    <row r="51" spans="1:6" ht="15">
      <c r="A51" s="44"/>
      <c r="B51" s="44"/>
      <c r="C51" s="44"/>
      <c r="D51" s="44"/>
      <c r="E51" s="44"/>
      <c r="F51" s="44"/>
    </row>
    <row r="52" spans="1:6" ht="15">
      <c r="A52" s="44"/>
      <c r="B52" s="44"/>
      <c r="C52" s="44"/>
      <c r="D52" s="44"/>
      <c r="E52" s="44"/>
      <c r="F52" s="44"/>
    </row>
    <row r="53" spans="1:6" ht="15">
      <c r="A53" s="44"/>
      <c r="B53" s="44"/>
      <c r="C53" s="44"/>
      <c r="D53" s="44"/>
      <c r="E53" s="44"/>
      <c r="F53" s="44"/>
    </row>
    <row r="54" spans="1:6" ht="15">
      <c r="A54" s="44"/>
      <c r="B54" s="44"/>
      <c r="C54" s="44"/>
      <c r="D54" s="44"/>
      <c r="E54" s="44"/>
      <c r="F54" s="44"/>
    </row>
    <row r="55" spans="1:6" ht="15">
      <c r="A55" s="44"/>
      <c r="B55" s="44"/>
      <c r="C55" s="44"/>
      <c r="D55" s="44"/>
      <c r="E55" s="44"/>
      <c r="F55" s="44"/>
    </row>
    <row r="56" spans="1:6" ht="15">
      <c r="A56" s="44"/>
      <c r="B56" s="44"/>
      <c r="C56" s="44"/>
      <c r="D56" s="44"/>
      <c r="E56" s="44"/>
      <c r="F56" s="44"/>
    </row>
    <row r="57" spans="1:6" ht="15">
      <c r="A57" s="44"/>
      <c r="B57" s="44"/>
      <c r="C57" s="44"/>
      <c r="D57" s="44"/>
      <c r="E57" s="44"/>
      <c r="F57" s="44"/>
    </row>
    <row r="58" spans="1:6" ht="15">
      <c r="A58" s="44"/>
      <c r="B58" s="44"/>
      <c r="C58" s="44"/>
      <c r="D58" s="44"/>
      <c r="E58" s="44"/>
      <c r="F58" s="44"/>
    </row>
    <row r="59" spans="1:6" ht="15">
      <c r="A59" s="44"/>
      <c r="B59" s="44"/>
      <c r="C59" s="44"/>
      <c r="D59" s="44"/>
      <c r="E59" s="44"/>
      <c r="F59" s="44"/>
    </row>
    <row r="60" spans="1:6" ht="15">
      <c r="A60" s="44"/>
      <c r="B60" s="44"/>
      <c r="C60" s="44"/>
      <c r="D60" s="44"/>
      <c r="E60" s="44"/>
      <c r="F60" s="44"/>
    </row>
  </sheetData>
  <mergeCells count="5">
    <mergeCell ref="D4:D7"/>
    <mergeCell ref="D8:D9"/>
    <mergeCell ref="D18:D19"/>
    <mergeCell ref="D23:D24"/>
    <mergeCell ref="D27:D28"/>
  </mergeCells>
  <phoneticPr fontId="2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2"/>
  <sheetViews>
    <sheetView showGridLines="0" workbookViewId="0"/>
  </sheetViews>
  <sheetFormatPr baseColWidth="10" defaultColWidth="8.83203125" defaultRowHeight="13" x14ac:dyDescent="0"/>
  <cols>
    <col min="1" max="1" width="49.5" bestFit="1" customWidth="1"/>
    <col min="2" max="3" width="15.6640625" customWidth="1"/>
  </cols>
  <sheetData>
    <row r="1" spans="1:6" ht="15">
      <c r="A1" s="65" t="s">
        <v>206</v>
      </c>
      <c r="B1" s="58"/>
      <c r="C1" s="58"/>
      <c r="D1" s="58"/>
      <c r="E1" s="58"/>
      <c r="F1" s="58"/>
    </row>
    <row r="2" spans="1:6" ht="15">
      <c r="A2" s="58"/>
      <c r="B2" s="58"/>
      <c r="C2" s="58"/>
      <c r="D2" s="58"/>
      <c r="E2" s="58"/>
      <c r="F2" s="58"/>
    </row>
    <row r="3" spans="1:6" ht="15">
      <c r="A3" s="58"/>
      <c r="B3" s="58" t="s">
        <v>186</v>
      </c>
      <c r="C3" s="58"/>
      <c r="D3" s="58"/>
      <c r="E3" s="58"/>
      <c r="F3" s="58"/>
    </row>
    <row r="4" spans="1:6" ht="15">
      <c r="A4" s="58"/>
      <c r="B4" s="59">
        <v>0</v>
      </c>
      <c r="C4" s="59">
        <v>0.25</v>
      </c>
      <c r="D4" s="58"/>
      <c r="E4" s="58"/>
      <c r="F4" s="58"/>
    </row>
    <row r="5" spans="1:6" ht="15">
      <c r="A5" s="64" t="s">
        <v>190</v>
      </c>
      <c r="B5" s="59"/>
      <c r="C5" s="59"/>
      <c r="D5" s="58"/>
      <c r="E5" s="58"/>
      <c r="F5" s="58"/>
    </row>
    <row r="6" spans="1:6" ht="15">
      <c r="A6" s="58" t="s">
        <v>184</v>
      </c>
      <c r="B6" s="62">
        <f>Calibrations!AC39*FixedParams!$B$34</f>
        <v>-25.424306603302753</v>
      </c>
      <c r="C6" s="62">
        <f>Calibrations!JI39*FixedParams!$B$34</f>
        <v>-12.845205267348843</v>
      </c>
      <c r="D6" s="58"/>
      <c r="E6" s="58"/>
      <c r="F6" s="58"/>
    </row>
    <row r="7" spans="1:6" ht="15">
      <c r="A7" s="58" t="s">
        <v>185</v>
      </c>
      <c r="B7" s="62">
        <f>Calibrations!AC41*FixedParams!$B$34</f>
        <v>40.451792385620699</v>
      </c>
      <c r="C7" s="62">
        <f>Calibrations!JI41*FixedParams!$B$34</f>
        <v>28.091165917535807</v>
      </c>
      <c r="D7" s="58"/>
      <c r="E7" s="58"/>
      <c r="F7" s="58"/>
    </row>
    <row r="8" spans="1:6" ht="15">
      <c r="A8" s="58" t="s">
        <v>189</v>
      </c>
      <c r="B8" s="62">
        <f>B7+B6</f>
        <v>15.027485782317946</v>
      </c>
      <c r="C8" s="62">
        <f>C7+C6</f>
        <v>15.245960650186964</v>
      </c>
      <c r="D8" s="58"/>
      <c r="E8" s="58"/>
      <c r="F8" s="58"/>
    </row>
    <row r="9" spans="1:6" ht="15">
      <c r="A9" s="58" t="s">
        <v>193</v>
      </c>
      <c r="B9" s="60">
        <f>Calibrations!AD46</f>
        <v>-5.4226049697455809E-3</v>
      </c>
      <c r="C9" s="60">
        <f>Calibrations!JJ46</f>
        <v>-5.1049477631712279E-3</v>
      </c>
      <c r="D9" s="58"/>
      <c r="E9" s="58"/>
      <c r="F9" s="58"/>
    </row>
    <row r="10" spans="1:6" ht="15" hidden="1">
      <c r="A10" s="58" t="s">
        <v>192</v>
      </c>
      <c r="B10" s="63" t="e">
        <f>Calibrations!#REF!</f>
        <v>#REF!</v>
      </c>
      <c r="C10" s="63" t="e">
        <f>Calibrations!#REF!</f>
        <v>#REF!</v>
      </c>
      <c r="E10" s="58"/>
      <c r="F10" s="58"/>
    </row>
    <row r="11" spans="1:6" ht="15">
      <c r="A11" s="58"/>
      <c r="B11" s="60"/>
      <c r="C11" s="60"/>
      <c r="D11" s="58"/>
      <c r="E11" s="58"/>
      <c r="F11" s="58"/>
    </row>
    <row r="12" spans="1:6" ht="15">
      <c r="A12" s="64" t="s">
        <v>191</v>
      </c>
      <c r="B12" s="60"/>
      <c r="C12" s="60"/>
      <c r="D12" s="58"/>
      <c r="E12" s="58"/>
      <c r="F12" s="58"/>
    </row>
    <row r="13" spans="1:6" ht="15">
      <c r="A13" s="58" t="s">
        <v>187</v>
      </c>
      <c r="B13" s="61">
        <f>LN(1+Calibrations!AB36)+Windowdr!B14</f>
        <v>-1.0246975850159296E-2</v>
      </c>
      <c r="C13" s="61">
        <f>LN(1+Calibrations!JH36)+Windowdr!C14</f>
        <v>1.2123178850489025E-2</v>
      </c>
      <c r="D13" s="61"/>
      <c r="E13" s="61"/>
      <c r="F13" s="58"/>
    </row>
    <row r="14" spans="1:6" ht="15">
      <c r="A14" s="58" t="s">
        <v>188</v>
      </c>
      <c r="B14" s="61">
        <f>Calibrations!AB45</f>
        <v>-0.25385071502722989</v>
      </c>
      <c r="C14" s="61">
        <f>Calibrations!JH45</f>
        <v>-0.23148056032658157</v>
      </c>
      <c r="D14" s="61"/>
      <c r="E14" s="61"/>
      <c r="F14" s="58"/>
    </row>
    <row r="15" spans="1:6" ht="15">
      <c r="A15" s="58" t="s">
        <v>193</v>
      </c>
      <c r="B15" s="60">
        <f>Calibrations!AB46</f>
        <v>-7.718659206964254E-3</v>
      </c>
      <c r="C15" s="60">
        <f>Calibrations!JH46</f>
        <v>-8.1202972028825929E-3</v>
      </c>
      <c r="D15" s="58"/>
      <c r="E15" s="58"/>
      <c r="F15" s="58"/>
    </row>
    <row r="16" spans="1:6" ht="15" hidden="1">
      <c r="A16" s="58" t="s">
        <v>192</v>
      </c>
      <c r="B16" s="63" t="e">
        <f>Calibrations!#REF!</f>
        <v>#REF!</v>
      </c>
      <c r="C16" s="63" t="e">
        <f>Calibrations!#REF!</f>
        <v>#REF!</v>
      </c>
      <c r="D16" s="63"/>
      <c r="E16" s="63"/>
      <c r="F16" s="58"/>
    </row>
    <row r="17" spans="1:6" ht="17">
      <c r="A17" s="72" t="s">
        <v>205</v>
      </c>
      <c r="B17" s="73">
        <f>Calibrations!H9</f>
        <v>0.36840544995609315</v>
      </c>
      <c r="C17" s="73">
        <f>Calibrations!IN9</f>
        <v>0.28548715013079673</v>
      </c>
      <c r="D17" s="63"/>
      <c r="E17" s="63"/>
      <c r="F17" s="58"/>
    </row>
    <row r="18" spans="1:6" ht="15">
      <c r="A18" s="58"/>
      <c r="B18" s="58"/>
      <c r="C18" s="58"/>
      <c r="D18" s="58"/>
      <c r="E18" s="58"/>
      <c r="F18" s="58"/>
    </row>
    <row r="19" spans="1:6" ht="15">
      <c r="A19" s="66" t="s">
        <v>194</v>
      </c>
      <c r="B19" s="58"/>
      <c r="C19" s="58"/>
      <c r="D19" s="58"/>
      <c r="E19" s="58"/>
      <c r="F19" s="58"/>
    </row>
    <row r="20" spans="1:6" ht="15">
      <c r="A20" s="58"/>
      <c r="B20" s="58"/>
      <c r="C20" s="58"/>
      <c r="D20" s="58"/>
      <c r="E20" s="58"/>
      <c r="F20" s="58"/>
    </row>
    <row r="21" spans="1:6" ht="15">
      <c r="A21" s="58"/>
      <c r="B21" s="58"/>
      <c r="C21" s="58"/>
      <c r="D21" s="58"/>
      <c r="E21" s="58"/>
      <c r="F21" s="58"/>
    </row>
    <row r="22" spans="1:6" ht="15">
      <c r="A22" s="58"/>
      <c r="B22" s="58"/>
      <c r="C22" s="58"/>
      <c r="D22" s="58"/>
      <c r="E22" s="58"/>
      <c r="F22" s="58"/>
    </row>
  </sheetData>
  <pageMargins left="0.7" right="0.7" top="0.75" bottom="0.75" header="0.3" footer="0.3"/>
  <pageSetup orientation="landscape" horizontalDpi="1200" verticalDpi="120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6</vt:i4>
      </vt:variant>
    </vt:vector>
  </HeadingPairs>
  <TitlesOfParts>
    <vt:vector size="14" baseType="lpstr">
      <vt:lpstr>README</vt:lpstr>
      <vt:lpstr>FixedParams</vt:lpstr>
      <vt:lpstr>Solvebaseline</vt:lpstr>
      <vt:lpstr>Sectors</vt:lpstr>
      <vt:lpstr>Calibrations</vt:lpstr>
      <vt:lpstr>chartcomponents</vt:lpstr>
      <vt:lpstr>TableofParams</vt:lpstr>
      <vt:lpstr>Windowdr</vt:lpstr>
      <vt:lpstr>Chartbaseline-I</vt:lpstr>
      <vt:lpstr>Chartbaseline-II</vt:lpstr>
      <vt:lpstr>Chartbaseline-III</vt:lpstr>
      <vt:lpstr>ChartACA</vt:lpstr>
      <vt:lpstr>ChartSectorImpacts</vt:lpstr>
      <vt:lpstr>ChartESI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B. Mulligan</dc:creator>
  <cp:lastModifiedBy>Trevor Gallen</cp:lastModifiedBy>
  <cp:lastPrinted>2013-12-11T20:42:57Z</cp:lastPrinted>
  <dcterms:created xsi:type="dcterms:W3CDTF">2013-03-02T20:34:56Z</dcterms:created>
  <dcterms:modified xsi:type="dcterms:W3CDTF">2015-09-23T13:20:18Z</dcterms:modified>
</cp:coreProperties>
</file>